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1" i="371" l="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H9" i="431"/>
  <c r="H13" i="431"/>
  <c r="I9" i="431"/>
  <c r="J17" i="431"/>
  <c r="L9" i="431"/>
  <c r="M21" i="431"/>
  <c r="O9" i="431"/>
  <c r="P13" i="431"/>
  <c r="Q21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6" i="431"/>
  <c r="C20" i="431"/>
  <c r="C24" i="431"/>
  <c r="D16" i="431"/>
  <c r="D20" i="431"/>
  <c r="E12" i="431"/>
  <c r="E20" i="431"/>
  <c r="F12" i="431"/>
  <c r="F20" i="431"/>
  <c r="G16" i="431"/>
  <c r="G24" i="431"/>
  <c r="H16" i="431"/>
  <c r="H24" i="431"/>
  <c r="I16" i="431"/>
  <c r="I24" i="431"/>
  <c r="J12" i="431"/>
  <c r="J20" i="431"/>
  <c r="K12" i="431"/>
  <c r="K20" i="431"/>
  <c r="L12" i="431"/>
  <c r="L20" i="431"/>
  <c r="M12" i="431"/>
  <c r="M20" i="431"/>
  <c r="N16" i="431"/>
  <c r="N24" i="431"/>
  <c r="O16" i="431"/>
  <c r="O24" i="431"/>
  <c r="P16" i="431"/>
  <c r="P24" i="431"/>
  <c r="Q16" i="431"/>
  <c r="Q24" i="431"/>
  <c r="G21" i="431"/>
  <c r="H17" i="431"/>
  <c r="I13" i="431"/>
  <c r="I21" i="431"/>
  <c r="J13" i="431"/>
  <c r="K9" i="431"/>
  <c r="K17" i="431"/>
  <c r="L13" i="431"/>
  <c r="M9" i="431"/>
  <c r="M17" i="431"/>
  <c r="N13" i="431"/>
  <c r="N21" i="431"/>
  <c r="O17" i="431"/>
  <c r="P9" i="431"/>
  <c r="P21" i="431"/>
  <c r="Q13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C12" i="431"/>
  <c r="D12" i="431"/>
  <c r="D24" i="431"/>
  <c r="E16" i="431"/>
  <c r="E24" i="431"/>
  <c r="F16" i="431"/>
  <c r="F24" i="431"/>
  <c r="G12" i="431"/>
  <c r="G20" i="431"/>
  <c r="H12" i="431"/>
  <c r="H20" i="431"/>
  <c r="I12" i="431"/>
  <c r="I20" i="431"/>
  <c r="J16" i="431"/>
  <c r="J24" i="431"/>
  <c r="K16" i="431"/>
  <c r="K24" i="431"/>
  <c r="L16" i="431"/>
  <c r="L24" i="431"/>
  <c r="M16" i="431"/>
  <c r="M24" i="431"/>
  <c r="N12" i="431"/>
  <c r="N20" i="431"/>
  <c r="O12" i="431"/>
  <c r="O20" i="431"/>
  <c r="P12" i="431"/>
  <c r="P20" i="431"/>
  <c r="Q12" i="431"/>
  <c r="Q20" i="431"/>
  <c r="G17" i="431"/>
  <c r="H21" i="431"/>
  <c r="I17" i="431"/>
  <c r="J9" i="431"/>
  <c r="J21" i="431"/>
  <c r="K13" i="431"/>
  <c r="K21" i="431"/>
  <c r="L17" i="431"/>
  <c r="L21" i="431"/>
  <c r="M13" i="431"/>
  <c r="N9" i="431"/>
  <c r="N17" i="431"/>
  <c r="O13" i="431"/>
  <c r="O21" i="431"/>
  <c r="P17" i="431"/>
  <c r="Q9" i="431"/>
  <c r="Q17" i="431"/>
  <c r="O8" i="431"/>
  <c r="I8" i="431"/>
  <c r="M8" i="431"/>
  <c r="J8" i="431"/>
  <c r="E8" i="431"/>
  <c r="K8" i="431"/>
  <c r="L8" i="431"/>
  <c r="G8" i="431"/>
  <c r="H8" i="431"/>
  <c r="D8" i="431"/>
  <c r="C8" i="431"/>
  <c r="P8" i="431"/>
  <c r="F8" i="431"/>
  <c r="N8" i="431"/>
  <c r="Q8" i="431"/>
  <c r="R17" i="431" l="1"/>
  <c r="S17" i="431"/>
  <c r="R9" i="431"/>
  <c r="S9" i="431"/>
  <c r="R20" i="431"/>
  <c r="S20" i="431"/>
  <c r="R12" i="431"/>
  <c r="S12" i="431"/>
  <c r="R23" i="431"/>
  <c r="S23" i="431"/>
  <c r="R19" i="431"/>
  <c r="S19" i="431"/>
  <c r="R15" i="431"/>
  <c r="S15" i="431"/>
  <c r="R11" i="431"/>
  <c r="S11" i="431"/>
  <c r="R13" i="431"/>
  <c r="S13" i="431"/>
  <c r="R24" i="431"/>
  <c r="S24" i="431"/>
  <c r="R16" i="431"/>
  <c r="S16" i="431"/>
  <c r="R22" i="431"/>
  <c r="S22" i="431"/>
  <c r="R18" i="431"/>
  <c r="S18" i="431"/>
  <c r="R14" i="431"/>
  <c r="S14" i="431"/>
  <c r="R10" i="431"/>
  <c r="S10" i="431"/>
  <c r="R21" i="431"/>
  <c r="S21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<sst xmlns="http://schemas.openxmlformats.org/spreadsheetml/2006/main" count="52023" uniqueCount="6221">
  <si>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</si>
  <si>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</si>
  <si>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</si>
  <si>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</si>
  <si>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</si>
  <si>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</si>
  <si>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</si>
  <si>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</si>
  <si>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</si>
  <si>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</si>
  <si>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</si>
  <si>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</si>
  <si>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</si>
  <si>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</si>
  <si>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</si>
  <si>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</si>
  <si>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</si>
  <si>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</si>
  <si>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</si>
  <si>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</si>
  <si>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</si>
  <si>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</si>
  <si>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</si>
  <si>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</si>
  <si>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</si>
  <si>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</si>
  <si>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</si>
  <si>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</si>
  <si>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</si>
  <si>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</si>
  <si>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</si>
  <si>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</si>
  <si>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</si>
  <si>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</si>
  <si>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</si>
  <si>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</si>
  <si>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</si>
  <si>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</si>
  <si>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</si>
  <si>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</si>
  <si>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</si>
  <si>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</si>
  <si>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</si>
  <si>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</si>
  <si>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</si>
  <si>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</si>
  <si>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</si>
  <si>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</si>
  <si>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</si>
  <si>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</si>
  <si>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</si>
  <si>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</si>
  <si>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</si>
  <si>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</si>
  <si>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</si>
  <si>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</si>
  <si>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</si>
  <si>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</si>
  <si>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</si>
  <si>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</si>
  <si>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</si>
  <si>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</si>
  <si>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</si>
  <si>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</si>
  <si>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</si>
  <si>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</si>
  <si>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</si>
  <si>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</si>
  <si>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</si>
  <si>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</si>
  <si>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</si>
  <si>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</si>
  <si>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</si>
  <si>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</si>
  <si>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</si>
  <si>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</si>
  <si>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</si>
  <si>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</si>
  <si>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</si>
  <si>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</si>
  <si>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</si>
  <si>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</si>
  <si>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</si>
  <si>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</si>
  <si>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</si>
  <si>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</si>
  <si>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</si>
  <si>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</si>
  <si>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</si>
  <si>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</si>
  <si>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</si>
  <si>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</si>
  <si>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</si>
  <si>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</si>
  <si>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</si>
  <si>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</si>
  <si>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</si>
  <si>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</si>
  <si>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</si>
  <si>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</si>
  <si>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</si>
  <si>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</si>
  <si>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</si>
  <si>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</si>
  <si>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</si>
  <si>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</si>
  <si>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</si>
  <si>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</si>
  <si>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</si>
  <si>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</si>
  <si>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</si>
  <si>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</si>
  <si>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</si>
  <si>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</si>
  <si>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</si>
  <si>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</si>
  <si>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</si>
  <si>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</si>
  <si>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</si>
  <si>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</si>
  <si>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</si>
  <si>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</si>
  <si>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</si>
  <si>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</si>
  <si>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</si>
  <si>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</si>
  <si>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</si>
  <si>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</si>
  <si>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</si>
  <si>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</si>
  <si>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</si>
  <si>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</si>
  <si>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</si>
  <si>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</si>
  <si>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</si>
  <si>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</si>
  <si>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</si>
  <si>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</si>
  <si>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</si>
  <si>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</si>
  <si>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</si>
  <si>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</si>
  <si>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</si>
  <si>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</si>
  <si>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</si>
  <si>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</si>
  <si>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</si>
  <si>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</si>
  <si>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</si>
  <si>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</si>
  <si>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</si>
  <si>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</si>
  <si>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</si>
  <si>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</si>
  <si>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</si>
  <si>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</si>
  <si>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</si>
  <si>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</si>
  <si>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</si>
  <si>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</si>
  <si>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</si>
  <si>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</si>
  <si>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</si>
  <si>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</si>
  <si>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</si>
  <si>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</si>
  <si>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</si>
  <si>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</si>
  <si>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</si>
  <si>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</si>
  <si>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</si>
  <si>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</si>
  <si>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</si>
  <si>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</si>
  <si>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</si>
  <si>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</si>
  <si>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</si>
  <si>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</si>
  <si>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</si>
  <si>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</si>
  <si>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</si>
  <si>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</si>
  <si>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</si>
  <si>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</si>
  <si>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</si>
  <si>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</si>
  <si>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</si>
  <si>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</si>
  <si>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</si>
  <si>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</si>
  <si>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</si>
  <si>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</si>
  <si>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</si>
  <si>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</si>
  <si>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</si>
  <si>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</si>
  <si>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</si>
  <si>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</si>
  <si>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</si>
  <si>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</si>
  <si>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</si>
  <si>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</si>
  <si>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</si>
  <si>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</si>
  <si>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</si>
  <si>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</si>
  <si>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</si>
  <si>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</si>
  <si>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</si>
  <si>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</si>
  <si>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</si>
  <si>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</si>
  <si>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</si>
  <si>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</si>
  <si>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</si>
  <si>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</si>
  <si>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</si>
  <si>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</si>
  <si>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</si>
  <si>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</si>
  <si>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</si>
  <si>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</si>
  <si>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</si>
  <si>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</si>
  <si>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</si>
  <si>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</si>
  <si>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</si>
  <si>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</si>
  <si>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</si>
  <si>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</si>
  <si>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</si>
  <si>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</si>
  <si>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</si>
  <si>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</si>
  <si>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</si>
  <si>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</si>
  <si>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</si>
  <si>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</si>
  <si>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</si>
  <si>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</si>
  <si>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</si>
  <si>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</si>
  <si>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</si>
  <si>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</si>
  <si>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</si>
  <si>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</si>
  <si>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</si>
  <si>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</si>
  <si>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</si>
  <si>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</si>
  <si>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</si>
  <si>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</si>
  <si>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</si>
  <si>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</si>
  <si>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</si>
  <si>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</si>
  <si>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</si>
  <si>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</si>
  <si>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</si>
  <si>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</si>
  <si>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</si>
  <si>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</si>
  <si>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</si>
  <si>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</si>
  <si>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</si>
  <si>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</si>
  <si>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</si>
  <si>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</si>
  <si>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</si>
  <si>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</si>
  <si>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</si>
  <si>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</si>
  <si>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</si>
  <si>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</si>
  <si>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</si>
  <si>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</si>
  <si>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</si>
  <si>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</si>
  <si>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</si>
  <si>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</si>
  <si>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</si>
  <si>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</si>
  <si>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</si>
  <si>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</si>
  <si>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</si>
  <si>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</si>
  <si>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</si>
  <si>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</si>
  <si>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</si>
  <si>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</si>
  <si>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</si>
  <si>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</si>
  <si>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</si>
  <si>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</si>
  <si>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</si>
  <si>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</si>
  <si>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</si>
  <si>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</si>
  <si>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</si>
  <si>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</si>
  <si>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</si>
  <si>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</si>
  <si>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</si>
  <si>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</si>
  <si>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</si>
  <si>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</si>
  <si>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</si>
  <si>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</si>
  <si>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</si>
  <si>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</si>
  <si>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</si>
  <si>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</si>
  <si>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</si>
  <si>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</si>
  <si>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</si>
  <si>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</si>
  <si>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</si>
  <si>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</si>
  <si>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</si>
  <si>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</si>
  <si>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</si>
  <si>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</si>
  <si>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</si>
  <si>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</si>
  <si>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</si>
  <si>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</si>
  <si>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</si>
  <si>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</si>
  <si>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</si>
  <si>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</si>
  <si>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</si>
  <si>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</si>
  <si>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</si>
  <si>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</si>
  <si>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</si>
  <si>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</si>
  <si>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</si>
  <si>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</si>
  <si>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</si>
  <si>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</si>
  <si>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</si>
  <si>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</si>
  <si>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</si>
  <si>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</si>
  <si>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</si>
  <si>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</si>
  <si>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</si>
  <si>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</si>
  <si>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</si>
  <si>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</si>
  <si>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</si>
  <si>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</si>
  <si>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</si>
  <si>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</si>
  <si>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</si>
  <si>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</si>
  <si>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</si>
  <si>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</si>
  <si>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</si>
  <si>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</si>
  <si>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</si>
  <si>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</si>
  <si>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</si>
  <si>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</si>
  <si>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</si>
  <si>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</si>
  <si>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</si>
  <si>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</si>
  <si>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</si>
  <si>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</si>
  <si>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</si>
  <si>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</si>
  <si>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</si>
  <si>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</si>
  <si>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</si>
  <si>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</si>
  <si>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</si>
  <si>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</si>
  <si>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</si>
  <si>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50117022     všeob.mat. - kuchyň tech. (V33) od 1tis do 2999,99</t>
  </si>
  <si>
    <t>--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</si>
  <si>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</si>
  <si>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</si>
  <si>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</si>
  <si>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</si>
  <si>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</si>
  <si>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</si>
  <si>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</si>
  <si>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</si>
  <si>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</si>
  <si>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</si>
  <si>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</si>
  <si>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</si>
  <si>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</si>
  <si>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</si>
  <si>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</si>
  <si>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</si>
  <si>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</si>
  <si>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</si>
  <si>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</si>
  <si>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</si>
  <si>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</si>
  <si>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</si>
  <si>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</si>
  <si>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</si>
  <si>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</si>
  <si>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</si>
  <si>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</si>
  <si>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</si>
  <si>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</si>
  <si>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</si>
  <si>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</si>
  <si>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</si>
  <si>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</si>
  <si>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</si>
  <si>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</si>
  <si>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</si>
  <si>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</si>
  <si>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</si>
  <si>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</si>
  <si>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</si>
  <si>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</si>
  <si>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</si>
  <si>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</si>
  <si>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</si>
  <si>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</si>
  <si>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</si>
  <si>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</si>
  <si>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</si>
  <si>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</si>
  <si>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</si>
  <si>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</si>
  <si>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</si>
  <si>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</si>
  <si>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</si>
  <si>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</si>
  <si>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</si>
  <si>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</si>
  <si>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</si>
  <si>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</si>
  <si>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</si>
  <si>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</si>
  <si>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</si>
  <si>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</si>
  <si>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</si>
  <si>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</si>
  <si>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</si>
  <si>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</si>
  <si>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</si>
  <si>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</si>
  <si>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</si>
  <si>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</si>
  <si>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</si>
  <si>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</si>
  <si>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</si>
  <si>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</si>
  <si>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</si>
  <si>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</si>
  <si>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</si>
  <si>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</si>
  <si>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</si>
  <si>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</si>
  <si>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</si>
  <si>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</si>
  <si>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</si>
  <si>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</si>
  <si>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</si>
  <si>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</si>
  <si>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</si>
  <si>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</si>
  <si>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</si>
  <si>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</si>
  <si>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</si>
  <si>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</si>
  <si>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</si>
  <si>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</si>
  <si>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</si>
  <si>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</si>
  <si>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</si>
  <si>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</si>
  <si>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</si>
  <si>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</si>
  <si>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</si>
  <si>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</si>
  <si>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</si>
  <si>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</si>
  <si>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</si>
  <si>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</si>
  <si>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</si>
  <si>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</si>
  <si>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</si>
  <si>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</si>
  <si>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</si>
  <si>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</si>
  <si>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</si>
  <si>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</si>
  <si>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</si>
  <si>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</si>
  <si>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</si>
  <si>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</si>
  <si>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</si>
  <si>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</si>
  <si>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</si>
  <si>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</si>
  <si>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</si>
  <si>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</si>
  <si>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</si>
  <si>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</si>
  <si>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</si>
  <si>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</si>
  <si>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</si>
  <si>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</si>
  <si>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</si>
  <si>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</si>
  <si>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</si>
  <si>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</si>
  <si>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</si>
  <si>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</si>
  <si>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</si>
  <si>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</si>
  <si>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</si>
  <si>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</si>
  <si>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</si>
  <si>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</si>
  <si>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</si>
  <si>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</si>
  <si>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</si>
  <si>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</si>
  <si>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</si>
  <si>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</si>
  <si>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</si>
  <si>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</si>
  <si>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</si>
  <si>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</si>
  <si>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</si>
  <si>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</si>
  <si>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</si>
  <si>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</si>
  <si>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</si>
  <si>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</si>
  <si>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</si>
  <si>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</si>
  <si>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</si>
  <si>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</si>
  <si>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</si>
  <si>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</si>
  <si>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</si>
  <si>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</si>
  <si>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</si>
  <si>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</si>
  <si>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</si>
  <si>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</si>
  <si>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</si>
  <si>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</si>
  <si>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</si>
  <si>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</si>
  <si>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</si>
  <si>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</si>
  <si>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</si>
  <si>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</si>
  <si>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</si>
  <si>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</si>
  <si>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</si>
  <si>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</si>
  <si>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</si>
  <si>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</si>
  <si>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</si>
  <si>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</si>
  <si>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</si>
  <si>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</si>
  <si>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</si>
  <si>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</si>
  <si>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</si>
  <si>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</si>
  <si>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</si>
  <si>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</si>
  <si>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</si>
  <si>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</si>
  <si>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</si>
  <si>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</si>
  <si>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</si>
  <si>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</si>
  <si>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</si>
  <si>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</si>
  <si>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</si>
  <si>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</si>
  <si>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</si>
  <si>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</si>
  <si>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</si>
  <si>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</si>
  <si>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</si>
  <si>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</si>
  <si>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</si>
  <si>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</si>
  <si>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</si>
  <si>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</si>
  <si>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</si>
  <si>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</si>
  <si>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</si>
  <si>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</si>
  <si>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</si>
  <si>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</si>
  <si>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</si>
  <si>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</si>
  <si>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</si>
  <si>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</si>
  <si>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</si>
  <si>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</si>
  <si>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</si>
  <si>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</si>
  <si>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</si>
  <si>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</si>
  <si>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</si>
  <si>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</si>
  <si>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</si>
  <si>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</si>
  <si>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</si>
  <si>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</si>
  <si>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</si>
  <si>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</si>
  <si>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</si>
  <si>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</si>
  <si>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</si>
  <si>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</si>
  <si>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</si>
  <si>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</si>
  <si>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</si>
  <si>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</si>
  <si>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</si>
  <si>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</si>
  <si>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</si>
  <si>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</si>
  <si>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</si>
  <si>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</si>
  <si>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</si>
  <si>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</si>
  <si>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</si>
  <si>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</si>
  <si>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</si>
  <si>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</si>
  <si>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</si>
  <si>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</si>
  <si>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</si>
  <si>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</si>
  <si>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</si>
  <si>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</si>
  <si>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</si>
  <si>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</si>
  <si>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</si>
  <si>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</si>
  <si>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</si>
  <si>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P</t>
  </si>
  <si>
    <t>ACICLOVIR OLIKLA</t>
  </si>
  <si>
    <t>250MG INF PLV SOL 5</t>
  </si>
  <si>
    <t>ACYLPYRIN</t>
  </si>
  <si>
    <t>TBL 10X500MG</t>
  </si>
  <si>
    <t>ADRENALIN LECIVA</t>
  </si>
  <si>
    <t>INJ 5X1ML/1MG</t>
  </si>
  <si>
    <t>AESCIN-TEVA</t>
  </si>
  <si>
    <t>POR TBL FLM 30X20MG</t>
  </si>
  <si>
    <t>POR TBL ENT 90X20MG</t>
  </si>
  <si>
    <t>AFONILUM SR 250 MG</t>
  </si>
  <si>
    <t>CPS 50X250MG</t>
  </si>
  <si>
    <t>AGEN 10</t>
  </si>
  <si>
    <t>POR TBL NOB 30X10MG</t>
  </si>
  <si>
    <t>AGEN 5</t>
  </si>
  <si>
    <t>POR TBL NOB 30X5MG</t>
  </si>
  <si>
    <t>AKYNZEO</t>
  </si>
  <si>
    <t>300MG/0,5MG CPS DUR 1</t>
  </si>
  <si>
    <t>ALGIFEN NEO</t>
  </si>
  <si>
    <t>POR GTT SOL 1X50ML</t>
  </si>
  <si>
    <t>ALKERAN</t>
  </si>
  <si>
    <t>INJ PSO LQF 50MG</t>
  </si>
  <si>
    <t>ALMIRAL</t>
  </si>
  <si>
    <t>INJ 10X3ML/75MG</t>
  </si>
  <si>
    <t>ALOPURINOL SANDOZ</t>
  </si>
  <si>
    <t>100MG TBL NOB 100</t>
  </si>
  <si>
    <t>300MG TBL NOB 30</t>
  </si>
  <si>
    <t>AMBROBENE 7.5MG/ML</t>
  </si>
  <si>
    <t>SOL 1X100ML</t>
  </si>
  <si>
    <t>AQUA PRO INJECTIONE BRAUN</t>
  </si>
  <si>
    <t>INJ SOL 10X1000ML-PE</t>
  </si>
  <si>
    <t>ARDEAELYTOSOL NA.HYDR.CARB.4.2%</t>
  </si>
  <si>
    <t>INF 1X200ML</t>
  </si>
  <si>
    <t>ARDEAOSMOSOL MA 15</t>
  </si>
  <si>
    <t>150G/L INF SOL 10X200ML</t>
  </si>
  <si>
    <t>ATARAX</t>
  </si>
  <si>
    <t>TBL OBD 25X25MG</t>
  </si>
  <si>
    <t>ATGAM 50mg/ml inj 5x5ml</t>
  </si>
  <si>
    <t>ATROVENT 0.025%</t>
  </si>
  <si>
    <t>INH SOL 1X20ML</t>
  </si>
  <si>
    <t>AULIN</t>
  </si>
  <si>
    <t>POR TBL NOB 30X100MG</t>
  </si>
  <si>
    <t>TBL 15X100MG</t>
  </si>
  <si>
    <t>BEPANTHEN</t>
  </si>
  <si>
    <t>CRM 1X30GM 5%</t>
  </si>
  <si>
    <t>BERODUAL N</t>
  </si>
  <si>
    <t>INH SOL PSS 200DÁV</t>
  </si>
  <si>
    <t>BETALOC ZOK</t>
  </si>
  <si>
    <t>50MG TBL PRO 30</t>
  </si>
  <si>
    <t>25MG TBL PRO 28</t>
  </si>
  <si>
    <t>BINOCRIT 30000 IU/0,75ML</t>
  </si>
  <si>
    <t>SDR+IVN INJ SOL 1X0.75ML</t>
  </si>
  <si>
    <t>Biopron9 tob.60+20</t>
  </si>
  <si>
    <t>BLEOMEDAC</t>
  </si>
  <si>
    <t>30000IU INJ PLV SOL 1X20ML</t>
  </si>
  <si>
    <t>BLEOMEDAC 15000 IU</t>
  </si>
  <si>
    <t>INJ PLV SOL 1X15000UT</t>
  </si>
  <si>
    <t>BROMHEXIN 8 KM KAPKY</t>
  </si>
  <si>
    <t>GTT 1X50ML 8MG/ML</t>
  </si>
  <si>
    <t>CALCIUM FOLINATE SANDOZ</t>
  </si>
  <si>
    <t>10MG/ML INJ/INF SOL 1X35ML</t>
  </si>
  <si>
    <t>CALCIUM FOLINATE SANDOZ 10MG/ML</t>
  </si>
  <si>
    <t>INJ/INF SOL 1X10ML</t>
  </si>
  <si>
    <t>CALCIUM CHLORATUM BIOTIKA</t>
  </si>
  <si>
    <t>INJ 5X10ML 10%</t>
  </si>
  <si>
    <t>CAMPATH 30 MG/ML</t>
  </si>
  <si>
    <t>INF CNC SOL 3X1ML</t>
  </si>
  <si>
    <t>CARBOPLATIN KABI 10 MG/ML KONCENTRÁT PRO INFUZNÍ R</t>
  </si>
  <si>
    <t>INF CNC SOL 1X60ML/600MG + PL</t>
  </si>
  <si>
    <t>CISPLATIN EBEWE 1 MG/ML</t>
  </si>
  <si>
    <t>INF CNC SOL 1X100ML/100MG</t>
  </si>
  <si>
    <t>CLARINASE REPETABS</t>
  </si>
  <si>
    <t>POR TBL PRO 14 II</t>
  </si>
  <si>
    <t>CLOTRIMAZOL AL 100</t>
  </si>
  <si>
    <t>TBL VAG 6X100MG+APL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</si>
  <si>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</si>
  <si>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</si>
  <si>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</si>
  <si>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</si>
  <si>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</si>
  <si>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</si>
  <si>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CORDARONE</t>
  </si>
  <si>
    <t>POR TBL NOB60X200MG</t>
  </si>
  <si>
    <t>CYTARABINE ACCORD 100 MG/ML INJEKČNÍ/INFUZNÍ ROZTO</t>
  </si>
  <si>
    <t>SDR+IVN INJ+INF SOL 1X20ML</t>
  </si>
  <si>
    <t>SDR+IVN INJ+INF SOL 1X10ML</t>
  </si>
  <si>
    <t>CYTO-Aqua pro inj.100ml Braun</t>
  </si>
  <si>
    <t>CYTO-Aqua pro injectione BRAUN 1x10ML</t>
  </si>
  <si>
    <t>Cyto-chlorid sodný 0,9% 1x 10ml</t>
  </si>
  <si>
    <t>DACARBAZINE MEDAC</t>
  </si>
  <si>
    <t>100MG INJ+INF PLV SOL 10</t>
  </si>
  <si>
    <t>200MG INJ/INF PLV SOL 10</t>
  </si>
  <si>
    <t>DETRALEX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</si>
  <si>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</si>
  <si>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</si>
  <si>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</si>
  <si>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</si>
  <si>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</si>
  <si>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</si>
  <si>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</si>
  <si>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</si>
  <si>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DUO PHARMASWISS 75 MG</t>
  </si>
  <si>
    <t>POR CPS RDR 30X75MG</t>
  </si>
  <si>
    <t>DICYNONE 250</t>
  </si>
  <si>
    <t>INJ SOL 4X2ML/250MG</t>
  </si>
  <si>
    <t>DORETA 75 MG/650 MG</t>
  </si>
  <si>
    <t>POR TBL FLM 30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</si>
  <si>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</si>
  <si>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</si>
  <si>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</si>
  <si>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</si>
  <si>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</si>
  <si>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</si>
  <si>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</si>
  <si>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</si>
  <si>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</si>
  <si>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</si>
  <si>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</si>
  <si>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</si>
  <si>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</si>
  <si>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500 ML</t>
  </si>
  <si>
    <t>DZ OCTENISEPT 250 ml</t>
  </si>
  <si>
    <t>sprej</t>
  </si>
  <si>
    <t>DZ TRIXO 100 ML</t>
  </si>
  <si>
    <t>DZ TRIXO LIND 100 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</si>
  <si>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</si>
  <si>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</si>
  <si>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</si>
  <si>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</si>
  <si>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</si>
  <si>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</si>
  <si>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</si>
  <si>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</si>
  <si>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</si>
  <si>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</si>
  <si>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</si>
  <si>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</si>
  <si>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</si>
  <si>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</si>
  <si>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</si>
  <si>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</si>
  <si>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</si>
  <si>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</si>
  <si>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</si>
  <si>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</si>
  <si>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</si>
  <si>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</si>
  <si>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ESSENTIALE FORTE N</t>
  </si>
  <si>
    <t>POR CPS DUR 50</t>
  </si>
  <si>
    <t>ETOPOSID EBEWE</t>
  </si>
  <si>
    <t>INF 1X20ML/400MG</t>
  </si>
  <si>
    <t>INF SOL 1X10ML/200MG</t>
  </si>
  <si>
    <t>INF 1X5ML/100MG</t>
  </si>
  <si>
    <t>EUTHYROX 75</t>
  </si>
  <si>
    <t>TBL 100X75RG</t>
  </si>
  <si>
    <t>EXCIPIAL KRÉM</t>
  </si>
  <si>
    <t>DRM CRM 1X100GM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</si>
  <si>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</si>
  <si>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</si>
  <si>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</si>
  <si>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</si>
  <si>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</si>
  <si>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</si>
  <si>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FLUDARA</t>
  </si>
  <si>
    <t>POR TBL FLM 20X10MG</t>
  </si>
  <si>
    <t>FLUMAZENIL PHARMASELECT</t>
  </si>
  <si>
    <t>0,1MG/ML INJ SOL+INF CNC SOL 5X5ML</t>
  </si>
  <si>
    <t>FOKUSIN</t>
  </si>
  <si>
    <t>POR CPS RDR30X0.4MG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</si>
  <si>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</si>
  <si>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</si>
  <si>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</si>
  <si>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</si>
  <si>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</si>
  <si>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</si>
  <si>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</si>
  <si>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</si>
  <si>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</si>
  <si>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</si>
  <si>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</si>
  <si>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</si>
  <si>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</si>
  <si>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Gemcitabin Ebewe 40mg/ml</t>
  </si>
  <si>
    <t>1x50ml/2000mg</t>
  </si>
  <si>
    <t>GLUCOSE 5 BRAUN (PLASCO LAHV.), REF. 3600010</t>
  </si>
  <si>
    <t>INF 1X500ML 5%</t>
  </si>
  <si>
    <t>GLUKÓZA 5 BRAUN</t>
  </si>
  <si>
    <t>INF SOL 10X250ML-PE</t>
  </si>
  <si>
    <t>INF SOL 10X500ML-PE</t>
  </si>
  <si>
    <t>INF 1X1000ML-PE</t>
  </si>
  <si>
    <t>INF SOL 20X100ML-PE</t>
  </si>
  <si>
    <t>GLUKÓZA 5 BRAUN, REF.450074</t>
  </si>
  <si>
    <t>INF SOL 1X100ML-PE</t>
  </si>
  <si>
    <t>GODASAL 100</t>
  </si>
  <si>
    <t>POR TBL NOB 20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</si>
  <si>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</si>
  <si>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</si>
  <si>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</si>
  <si>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</si>
  <si>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</si>
  <si>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</si>
  <si>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</si>
  <si>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</si>
  <si>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</si>
  <si>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</si>
  <si>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</si>
  <si>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</si>
  <si>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</si>
  <si>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</si>
  <si>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</si>
  <si>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</si>
  <si>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</si>
  <si>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CHLORID SODNÝ 0,9% BRAUN</t>
  </si>
  <si>
    <t>INF SOL 10X1000MLPLAH</t>
  </si>
  <si>
    <t>INF SOL 10X250MLPELAH</t>
  </si>
  <si>
    <t>INF SOL 20X100MLPELAH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</si>
  <si>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</si>
  <si>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</si>
  <si>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</si>
  <si>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</si>
  <si>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</si>
  <si>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</si>
  <si>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400MG TBL FLM 100</t>
  </si>
  <si>
    <t>400MG TBL FLM 24</t>
  </si>
  <si>
    <t>400MG TBL FLM 48</t>
  </si>
  <si>
    <t>IMAZOL KRÉMPASTA</t>
  </si>
  <si>
    <t>10MG/G DRM PST 1X30G</t>
  </si>
  <si>
    <t>ISOLYTE BP - PLAST. LÁHEV</t>
  </si>
  <si>
    <t xml:space="preserve">INF SOL 10X1000ML KP </t>
  </si>
  <si>
    <t>JITROCELOVÝ ČAJ MEGAFYT</t>
  </si>
  <si>
    <t>KANAVIT</t>
  </si>
  <si>
    <t>20MG/ML POR GTT EML 1X5ML</t>
  </si>
  <si>
    <t>KEPPRA 100 MG/ML</t>
  </si>
  <si>
    <t>INF CNC SOL 10X5ML II</t>
  </si>
  <si>
    <t>KL BALS.VISNEVSKI 100G</t>
  </si>
  <si>
    <t>KL ETHANOLUM BENZ.DENAT. 500ml /400g/</t>
  </si>
  <si>
    <t>KL KAPSLE</t>
  </si>
  <si>
    <t>KL LÍZÁTKA LIDOCAIN/DEXP.</t>
  </si>
  <si>
    <t>KOPŘIVOVÝ ČAJ LEROS</t>
  </si>
  <si>
    <t>LACIPIL 4 MG</t>
  </si>
  <si>
    <t>POR TBL FLM 28X4MG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</si>
  <si>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</si>
  <si>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</si>
  <si>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</si>
  <si>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</si>
  <si>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</si>
  <si>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</si>
  <si>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</si>
  <si>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</si>
  <si>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LIPOVÝ ČAJ LEROS</t>
  </si>
  <si>
    <t>LODOZ 2,5 MG</t>
  </si>
  <si>
    <t>LOZAP 12.5 ZENTIVA</t>
  </si>
  <si>
    <t>PORTBLFLM 30X12.5MG</t>
  </si>
  <si>
    <t>LOZAP 50 ZENTIVA</t>
  </si>
  <si>
    <t>POR TBL FLM 30X50MG</t>
  </si>
  <si>
    <t>MAGNE B6</t>
  </si>
  <si>
    <t>DRG 50</t>
  </si>
  <si>
    <t>MAGNESII LACTICI 0,5 TBL. MEDICAMENTA</t>
  </si>
  <si>
    <t>TBL NOB 50X0,5GM</t>
  </si>
  <si>
    <t>TBL NOB 100X0,5GM</t>
  </si>
  <si>
    <t>MAGNESIUM SULFURICUM BIOTIKA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</si>
  <si>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</si>
  <si>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</si>
  <si>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</si>
  <si>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</si>
  <si>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</si>
  <si>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</si>
  <si>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GTT SUS 1X5ML</t>
  </si>
  <si>
    <t>MEGACE 160 MG</t>
  </si>
  <si>
    <t>POR TBL NOB 30X160MG</t>
  </si>
  <si>
    <t>MESOCAIN</t>
  </si>
  <si>
    <t>GEL 1X20GM</t>
  </si>
  <si>
    <t>METHOTREXAT EBEWE</t>
  </si>
  <si>
    <t>INF 1X50ML/5GM</t>
  </si>
  <si>
    <t>MILGAMMA N</t>
  </si>
  <si>
    <t>40/90/0,25MG CPS MOL 100</t>
  </si>
  <si>
    <t>MITOXANTRON Ebewe 20mg</t>
  </si>
  <si>
    <t>INJ SOL 20MG/10ML</t>
  </si>
  <si>
    <t>MOMMOX 0,05 MG/DÁVKU</t>
  </si>
  <si>
    <t>NAS SPR SUS 140X50RG</t>
  </si>
  <si>
    <t>MORPHIN BIOTIKA 1%</t>
  </si>
  <si>
    <t>INJ 10X2ML/20MG</t>
  </si>
  <si>
    <t>MUCONASAL PLUS</t>
  </si>
  <si>
    <t>SPR NAS 1X10ML</t>
  </si>
  <si>
    <t>MUCOSOLVAN</t>
  </si>
  <si>
    <t>POR GTT SOL+INH SOL 60ML</t>
  </si>
  <si>
    <t>MUNDISAL</t>
  </si>
  <si>
    <t>GEL 1X8GM</t>
  </si>
  <si>
    <t>NAC AL 600 ŠUMIVÉ TABLETY</t>
  </si>
  <si>
    <t>POR TBL EFF 50X600MG</t>
  </si>
  <si>
    <t>NASIVIN 0,05%</t>
  </si>
  <si>
    <t>NAS SPR SOL 10ML-SK</t>
  </si>
  <si>
    <t>NAS GTT SOL 10ML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</si>
  <si>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</si>
  <si>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</si>
  <si>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</si>
  <si>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</si>
  <si>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</si>
  <si>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</si>
  <si>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</si>
  <si>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</si>
  <si>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NITRESAN 20 MG</t>
  </si>
  <si>
    <t>POR TBL NOB 30X20MG</t>
  </si>
  <si>
    <t>NORETHISTERON ZENTIVA</t>
  </si>
  <si>
    <t>TBL NOB 45X5MG</t>
  </si>
  <si>
    <t>NOVALGIN</t>
  </si>
  <si>
    <t>500MG TBL FLM 20</t>
  </si>
  <si>
    <t>INJ 10X2ML/1000MG</t>
  </si>
  <si>
    <t>NOVORAPID FLEXPEN 100 U/ML</t>
  </si>
  <si>
    <t>INJ SOL 5X3ML</t>
  </si>
  <si>
    <t>OCTENISEPT</t>
  </si>
  <si>
    <t>0,1G/100G DRM SPR SOL 1X50ML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</si>
  <si>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</si>
  <si>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</si>
  <si>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</si>
  <si>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</si>
  <si>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</si>
  <si>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</si>
  <si>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</si>
  <si>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</si>
  <si>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</si>
  <si>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</si>
  <si>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</si>
  <si>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</si>
  <si>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PARALEN 500</t>
  </si>
  <si>
    <t>POR TBL NOB 24X500MG</t>
  </si>
  <si>
    <t>PARALEN 500 TBL 12</t>
  </si>
  <si>
    <t>500MG TBL NOB 12</t>
  </si>
  <si>
    <t>PERITOL</t>
  </si>
  <si>
    <t>POR TBL NOB 20X4MG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</si>
  <si>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</si>
  <si>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</si>
  <si>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</si>
  <si>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</si>
  <si>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</si>
  <si>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</si>
  <si>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PRESTANCE 5 MG/10 MG</t>
  </si>
  <si>
    <t>POR TBL NOB 30</t>
  </si>
  <si>
    <t>PRESTARIUM NEO</t>
  </si>
  <si>
    <t>POR TBL FLM 30X5MG</t>
  </si>
  <si>
    <t>PRESTARIUM NEO COMBI 10 MG/2,5 MG</t>
  </si>
  <si>
    <t>PURINOL 100 MG</t>
  </si>
  <si>
    <t>POR TBL NOB 50X100MG</t>
  </si>
  <si>
    <t>PYRIDOXIN LÉČIVA TBL</t>
  </si>
  <si>
    <t xml:space="preserve">POR TBL NOB 20X20MG 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</si>
  <si>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</si>
  <si>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</si>
  <si>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</si>
  <si>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</si>
  <si>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</si>
  <si>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</si>
  <si>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SENNA LIST LEROS</t>
  </si>
  <si>
    <t>POR SPC 20X1GM(SÁČKY)</t>
  </si>
  <si>
    <t>SIOFOR 500</t>
  </si>
  <si>
    <t>TBL OBD 60X500MG</t>
  </si>
  <si>
    <t>SOLU-MEDROL</t>
  </si>
  <si>
    <t>INJ SIC 1X40MG+1ML</t>
  </si>
  <si>
    <t>SOTAHEXAL 80</t>
  </si>
  <si>
    <t>POR TBL NOB 100X80MG</t>
  </si>
  <si>
    <t>STOPTUSSIN</t>
  </si>
  <si>
    <t>POR GTT SOL 1X25ML</t>
  </si>
  <si>
    <t>TACHYBEN I.V. 50 MG INJEKČNÍ ROZTOK</t>
  </si>
  <si>
    <t>TAMIFLU 75 MG</t>
  </si>
  <si>
    <t>POR CPS DUR 10X75MG</t>
  </si>
  <si>
    <t>TANTUM VERDE</t>
  </si>
  <si>
    <t>1,5MG/ML GGR 120ML</t>
  </si>
  <si>
    <t>1,5MG/ML GGR 240 ML</t>
  </si>
  <si>
    <t>TENAXUM</t>
  </si>
  <si>
    <t>TBL 30X1MG</t>
  </si>
  <si>
    <t>TENSIOMIN</t>
  </si>
  <si>
    <t>TBL 30X25MG</t>
  </si>
  <si>
    <t>TBL 30X12.5MG</t>
  </si>
  <si>
    <t>TEPADINA 15 MG</t>
  </si>
  <si>
    <t>INF PLV CSL 1X15MG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</si>
  <si>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</si>
  <si>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</si>
  <si>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</si>
  <si>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</si>
  <si>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</si>
  <si>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</si>
  <si>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TRIPLIXAM 10 MG/2,5 MG/10 MG</t>
  </si>
  <si>
    <t>TULIP 20 MG POTAHOVANÉ TABLETY</t>
  </si>
  <si>
    <t>POR TBL FLM 90X20MG</t>
  </si>
  <si>
    <t>ULTIBRO BREEZHALER 85 MCG/43 MCG</t>
  </si>
  <si>
    <t>INH PLV CPS DUR 30X1+INH</t>
  </si>
  <si>
    <t>ULTRACOD</t>
  </si>
  <si>
    <t>UROMITEXAN 400MG</t>
  </si>
  <si>
    <t>INJ 15X4ML/400MG</t>
  </si>
  <si>
    <t>VALSACOMBI 80 MG/12,5 MG</t>
  </si>
  <si>
    <t>POR TBL FLM 28</t>
  </si>
  <si>
    <t>Venetoclax tbl EAP</t>
  </si>
  <si>
    <t>11x50mg</t>
  </si>
  <si>
    <t>124x100mg</t>
  </si>
  <si>
    <t>20x10mg</t>
  </si>
  <si>
    <t>VENTOLIN ROZTOK K INHALACI</t>
  </si>
  <si>
    <t>INH SOL1X20ML/120MG</t>
  </si>
  <si>
    <t>VERAL 1% GEL</t>
  </si>
  <si>
    <t>DRM GEL 1X50GM II</t>
  </si>
  <si>
    <t>VINBLASTIN TEVA 1 MG/ML</t>
  </si>
  <si>
    <t>INJ SOL 1X10ML/10MG</t>
  </si>
  <si>
    <t>VINCRISTINE-TEVA</t>
  </si>
  <si>
    <t>INJ 1X2ML/2MG</t>
  </si>
  <si>
    <t>INJ 1X1ML/1MG</t>
  </si>
  <si>
    <t>VIREXAN</t>
  </si>
  <si>
    <t>450MG TBL FLM 60</t>
  </si>
  <si>
    <t>VIRGAN</t>
  </si>
  <si>
    <t>1,5MG/G OPH GEL 1X5G II</t>
  </si>
  <si>
    <t>YELLOX 0,9 MG/ML</t>
  </si>
  <si>
    <t>OPH GTT SOL 1X5ML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</si>
  <si>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</si>
  <si>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</si>
  <si>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</si>
  <si>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</si>
  <si>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</si>
  <si>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</si>
  <si>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28X100MG</t>
  </si>
  <si>
    <t>POR TBLFLM 84X100MG</t>
  </si>
  <si>
    <t>ZYLLT 75 MG</t>
  </si>
  <si>
    <t>POR TBL FLM 28X75MG</t>
  </si>
  <si>
    <t>léky - parenterální výživa (LEK)</t>
  </si>
  <si>
    <t>OLIMEL N9</t>
  </si>
  <si>
    <t>INF EML 6X1000ML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</si>
  <si>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</si>
  <si>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</si>
  <si>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</si>
  <si>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</si>
  <si>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</si>
  <si>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</si>
  <si>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</si>
  <si>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</si>
  <si>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</si>
  <si>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</si>
  <si>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</si>
  <si>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JAHODOVOU</t>
  </si>
  <si>
    <t>NUTRIDRINK COMPACT PROTEIN S PŘÍCHUTÍ KÁVY</t>
  </si>
  <si>
    <t>NUTRIDRINK COMPACT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</si>
  <si>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</si>
  <si>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</si>
  <si>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</si>
  <si>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</si>
  <si>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</si>
  <si>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</si>
  <si>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</si>
  <si>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</si>
  <si>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</si>
  <si>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</si>
  <si>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</si>
  <si>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</si>
  <si>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</si>
  <si>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</si>
  <si>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</si>
  <si>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</si>
  <si>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</si>
  <si>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OCPLEX</t>
  </si>
  <si>
    <t>1000IU INF PSO LQF 1+1X40ML</t>
  </si>
  <si>
    <t>OCTAGAM</t>
  </si>
  <si>
    <t>100MG/ML INF SOL 1X50ML</t>
  </si>
  <si>
    <t>PRIVIGEN</t>
  </si>
  <si>
    <t>100MG/ML INF SOL 1X200ML</t>
  </si>
  <si>
    <t>100MG/ML INF SOL 1X100ML</t>
  </si>
  <si>
    <t>100MG/ML INF SOL 1X25ML</t>
  </si>
  <si>
    <t>léky - hemofilici ZUL (TO)</t>
  </si>
  <si>
    <t>ALBUREX 20</t>
  </si>
  <si>
    <t>FACTOR VII BAXALTA</t>
  </si>
  <si>
    <t>600IU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</si>
  <si>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</si>
  <si>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</si>
  <si>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</si>
  <si>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</si>
  <si>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</si>
  <si>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1G</t>
  </si>
  <si>
    <t>TBL OBD 14X1GM</t>
  </si>
  <si>
    <t>BELOGENT MAST</t>
  </si>
  <si>
    <t>UNG 1X30GM</t>
  </si>
  <si>
    <t>BISEPTOL 480</t>
  </si>
  <si>
    <t>INJ 10X5ML</t>
  </si>
  <si>
    <t>CIFLOXINAL</t>
  </si>
  <si>
    <t>POR TBL FLM 10X250MG</t>
  </si>
  <si>
    <t>DUOMOX 1000</t>
  </si>
  <si>
    <t>POR TBL SUS 20X1000MG</t>
  </si>
  <si>
    <t>ENTIZOL</t>
  </si>
  <si>
    <t>TBL 20X250MG</t>
  </si>
  <si>
    <t>FRAMYKOIN</t>
  </si>
  <si>
    <t>UNG 1X10GM</t>
  </si>
  <si>
    <t>KLACID 500</t>
  </si>
  <si>
    <t>POR TBL FLM 14X500MG</t>
  </si>
  <si>
    <t>LEVOFLOXACIN MYLAN 500 MG</t>
  </si>
  <si>
    <t>POR TBL FLM 10X500</t>
  </si>
  <si>
    <t>PAMYCON NA PŘÍPRAVU KAPEK</t>
  </si>
  <si>
    <t>DRM PLV SOL 1X1LAH</t>
  </si>
  <si>
    <t>PIPERACILLIN/TAZOBACTAM KABI 4 G/0,5 G</t>
  </si>
  <si>
    <t>INF PLV SOL 10X4.5GM</t>
  </si>
  <si>
    <t>TOBREX</t>
  </si>
  <si>
    <t>GTT OPH 5ML 3MG/1ML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</si>
  <si>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</si>
  <si>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</si>
  <si>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</si>
  <si>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</si>
  <si>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</si>
  <si>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</si>
  <si>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</si>
  <si>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</si>
  <si>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</si>
  <si>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</si>
  <si>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</si>
  <si>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</si>
  <si>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</si>
  <si>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</si>
  <si>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</si>
  <si>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VORIKONAZOL SANDOZ 200 MG</t>
  </si>
  <si>
    <t>TBL FLM 14X200MG</t>
  </si>
  <si>
    <t>léky - centra (LEK)</t>
  </si>
  <si>
    <t>RIXATHON</t>
  </si>
  <si>
    <t>500MG INF CNC SOL 1X50ML</t>
  </si>
  <si>
    <t>100MG INF CNC SOL 2X10ML</t>
  </si>
  <si>
    <t>léky - dle §16 (LEK)</t>
  </si>
  <si>
    <t>DARZALEX</t>
  </si>
  <si>
    <t>20MG/ML INF CNC SOL 1X20ML</t>
  </si>
  <si>
    <t>20MG/ML INF CNC SOL 1X5ML</t>
  </si>
  <si>
    <t>ALEXAN 1000MG/20ML</t>
  </si>
  <si>
    <t>INF CNC SOL 1X20ML</t>
  </si>
  <si>
    <t>BINOCRIT 40000 IU/1,0ML</t>
  </si>
  <si>
    <t>SDR+IVN INJ SOL 1X1.0ML</t>
  </si>
  <si>
    <t>BONDRONAT 6 MG/6 ML</t>
  </si>
  <si>
    <t>INF CNC SOL 1X6ML</t>
  </si>
  <si>
    <t>INF CNC SOL 1X45ML/450MG + PL</t>
  </si>
  <si>
    <t>INF CNC SOL 1X15ML/150MG + PL</t>
  </si>
  <si>
    <t>INF CNC SOL 1X5ML/50MG + PL</t>
  </si>
  <si>
    <t>DAUNOBLASTIN INJ</t>
  </si>
  <si>
    <t>INJ SICC 1X20MG+SOLV</t>
  </si>
  <si>
    <t>DESFERAL</t>
  </si>
  <si>
    <t>INJ PLV SOL10X500MG</t>
  </si>
  <si>
    <t>DZ TRIXO LIND 500ML</t>
  </si>
  <si>
    <t>FLUDARABIN EBEWE 25 MG/ML KONCENTRÁT PRO PŘÍPRAVU</t>
  </si>
  <si>
    <t>INJ+INF CNC SOL 1X50MG/2ML</t>
  </si>
  <si>
    <t>FYZIOLOGICKÝ ROZTOK VIAFLO</t>
  </si>
  <si>
    <t>INF SOL 50X100ML</t>
  </si>
  <si>
    <t>INF SOL 30X250ML</t>
  </si>
  <si>
    <t>1x5ml/200mg</t>
  </si>
  <si>
    <t>1x25ml/1000mg</t>
  </si>
  <si>
    <t>GLUKÓZA 5 BRAUN, REF.349130</t>
  </si>
  <si>
    <t>INF 1X250ML-PE</t>
  </si>
  <si>
    <t>HYDROCORTISON VALEANT 100 MG-výpadek</t>
  </si>
  <si>
    <t>INJ PLV SOL 10X100MG</t>
  </si>
  <si>
    <t>INJ PROCAINII CHLORATI 0,2% ARD 10x200ml</t>
  </si>
  <si>
    <t>2MG/ML INJ SOL 10X200ML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</si>
  <si>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</si>
  <si>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</si>
  <si>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</si>
  <si>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</si>
  <si>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</si>
  <si>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INJ 10X10ML 1%</t>
  </si>
  <si>
    <t>METHOTREXAT GRY 50mg/2ml</t>
  </si>
  <si>
    <t>INJ SOL 1x2ml/ 50mg</t>
  </si>
  <si>
    <t>OCTOSTIM 1,5 MG/ML NOSNÍ SPREJ</t>
  </si>
  <si>
    <t>1,5MG/ML NAS SPR SOL 1X2,5ML</t>
  </si>
  <si>
    <t>PAMIDRONATE MEDAC 3 MG/ML</t>
  </si>
  <si>
    <t>PELGRAZ</t>
  </si>
  <si>
    <t>6MG INJ SOL ISP 1X0,6ML</t>
  </si>
  <si>
    <t>SYNTOPHYLLIN</t>
  </si>
  <si>
    <t>INJ 5X10ML/240MG</t>
  </si>
  <si>
    <t>TUDCABIL cps. 20 x 250 mg</t>
  </si>
  <si>
    <t>MIMOŘÁDNÝ DOVOZ!!</t>
  </si>
  <si>
    <t>VENOFER</t>
  </si>
  <si>
    <t>INJ SOL 5X5ML</t>
  </si>
  <si>
    <t>VENTOLIN INHALER N</t>
  </si>
  <si>
    <t>INHSUSPSS200X100RG</t>
  </si>
  <si>
    <t>Vesanoid 100x10mg cps.-MIMOŘ.DOVOZ!!!</t>
  </si>
  <si>
    <t>VITAMIN B12 LECIVA 1000RG</t>
  </si>
  <si>
    <t>INJ 5X1ML/1000RG</t>
  </si>
  <si>
    <t>ZODAC</t>
  </si>
  <si>
    <t>TBL OBD 30X10MG</t>
  </si>
  <si>
    <t>FANHDI</t>
  </si>
  <si>
    <t>25IU/ML INJ PSO LQF 1+1X10ML</t>
  </si>
  <si>
    <t>FLEBOGAMMA DIF</t>
  </si>
  <si>
    <t>50MG/ML INF SOL 1X100ML</t>
  </si>
  <si>
    <t>50MG/ML INF SOL 1X200ML</t>
  </si>
  <si>
    <t>KIOVIG</t>
  </si>
  <si>
    <t>OCTANATE 1 000 IU/5 ML</t>
  </si>
  <si>
    <t>200IU/ML INJ PSO LQF 1000IU+5ML</t>
  </si>
  <si>
    <t>ADVATE</t>
  </si>
  <si>
    <t>500IU INJ PSO LQF 1+1X2ML I</t>
  </si>
  <si>
    <t>1500IU INJ PSO LQF 1+1X2ML I</t>
  </si>
  <si>
    <t>100IU/ML INJ PSO LQF 1+1X10ML</t>
  </si>
  <si>
    <t>50IU/ML INJ PSO LQF 1+1X10ML</t>
  </si>
  <si>
    <t>100IU/ML INJ PSO LQF 1+1X15ML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</si>
  <si>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</si>
  <si>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</si>
  <si>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</si>
  <si>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</si>
  <si>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IMMUNINE</t>
  </si>
  <si>
    <t>1200IU INJ/INF PSO LQF 1+1X10ML</t>
  </si>
  <si>
    <t>OCTANATE 500 IU/5 ML</t>
  </si>
  <si>
    <t>100IU/ML INJ PSO LQF 500IU+5ML</t>
  </si>
  <si>
    <t>WILATE 1000</t>
  </si>
  <si>
    <t>1000IU VWF/1000IU FVIII INJ PSO LQF 1+1X10ML</t>
  </si>
  <si>
    <t>WILATE 500</t>
  </si>
  <si>
    <t>500IU VWF/500IU FVIII INJ PSO LQF 1+1X5ML</t>
  </si>
  <si>
    <t>JAKAVI 20 MG</t>
  </si>
  <si>
    <t>POR TBL NOB 56X20MG</t>
  </si>
  <si>
    <t>JAKAVI 5 MG</t>
  </si>
  <si>
    <t>TBL NOB 56X5MG</t>
  </si>
  <si>
    <t>NINLARO</t>
  </si>
  <si>
    <t>3MG CPS DUR 3(3X1)</t>
  </si>
  <si>
    <t>2,3MG CPS DUR 3(3X1)</t>
  </si>
  <si>
    <t>4MG CPS DUR 3(3X1)</t>
  </si>
  <si>
    <t>SOLIRIS 300 MG</t>
  </si>
  <si>
    <t>IVN INF CNC SOL 1X30ML</t>
  </si>
  <si>
    <t>VENCLYXTO</t>
  </si>
  <si>
    <t>100MG TBL FLM 112(4X28)</t>
  </si>
  <si>
    <t>ACC INJEKT-výpadek</t>
  </si>
  <si>
    <t>INJ SOL 5X3ML/300MG</t>
  </si>
  <si>
    <t>ACC LONG INSTANT</t>
  </si>
  <si>
    <t>600MG POR PLV SCC 10</t>
  </si>
  <si>
    <t>ADENURIC 80 MG</t>
  </si>
  <si>
    <t>POR TBL FLM 28X80MG</t>
  </si>
  <si>
    <t>AERIUS</t>
  </si>
  <si>
    <t>0,5MG/ML POR SOL 120ML+LŽIČKA</t>
  </si>
  <si>
    <t>ALDACTONE-AMPULE</t>
  </si>
  <si>
    <t>INJ 10X10ML/200MG</t>
  </si>
  <si>
    <t>ANALGIN</t>
  </si>
  <si>
    <t>APAURIN</t>
  </si>
  <si>
    <t>INJ 10X2ML/10MG</t>
  </si>
  <si>
    <t>PAR LQF 20X100ML-PE</t>
  </si>
  <si>
    <t>ARDEAELYTOSOL NA.HYDR.FOSF.8.7%</t>
  </si>
  <si>
    <t>POR GRA SOL30SÁČKŮ</t>
  </si>
  <si>
    <t>BERODUAL-výpadek do 3/2019</t>
  </si>
  <si>
    <t>INH LIQ 1X20ML</t>
  </si>
  <si>
    <t>Biopron Forte Box tbl.10x10</t>
  </si>
  <si>
    <t>POR TBL NOB 28X480MG</t>
  </si>
  <si>
    <t>BISOPROLOL MYLAN 10 MG</t>
  </si>
  <si>
    <t>POR TBL FLM 100X10MG</t>
  </si>
  <si>
    <t>BISOPROLOL MYLAN 5 MG</t>
  </si>
  <si>
    <t>BUSULFAN FRESENIUS KABI 6 MG/ML</t>
  </si>
  <si>
    <t>INF CNC SOL 8X10ML</t>
  </si>
  <si>
    <t>Carmustine 100mg</t>
  </si>
  <si>
    <t>1x100mg</t>
  </si>
  <si>
    <t>CELASKON</t>
  </si>
  <si>
    <t>250MG TBL NOB 100</t>
  </si>
  <si>
    <t>250MG TBL NOB 30</t>
  </si>
  <si>
    <t>100MG TBL NOB 40</t>
  </si>
  <si>
    <t>CELASKON LONG EFFECT 500MG 30 CPS PRO</t>
  </si>
  <si>
    <t>CERNEVIT</t>
  </si>
  <si>
    <t>INJ PLV SOL10X750MG</t>
  </si>
  <si>
    <t>CILOXAN</t>
  </si>
  <si>
    <t>3MG/ML AUR/OPH GTT SOL 1X5ML</t>
  </si>
  <si>
    <t>INJ SOL 6X3ML/150MG</t>
  </si>
  <si>
    <t>POR TBL NOB30X200MG</t>
  </si>
  <si>
    <t>DEGAN-výpadek do 16.týdne 2019</t>
  </si>
  <si>
    <t>INJ 50X2ML/10MG</t>
  </si>
  <si>
    <t>DEPAKINE CHRONO 300</t>
  </si>
  <si>
    <t>TBL RET 100X300MG</t>
  </si>
  <si>
    <t>POR TBL FLM 120X500MG</t>
  </si>
  <si>
    <t>500MG TBL FLM 180(2X90)</t>
  </si>
  <si>
    <t>DIAZEPAM SLOVAKOFARMA</t>
  </si>
  <si>
    <t>5MG TBL NOB 20(2X10)</t>
  </si>
  <si>
    <t>DIGOXIN ORION INJ.-MIMOŘÁDNÝ DOVOZ!!</t>
  </si>
  <si>
    <t>INJ SOL 25X1ML/0.25MG</t>
  </si>
  <si>
    <t>DUSPATALIN RETARD</t>
  </si>
  <si>
    <t>POR CPS RDR 30X200MG</t>
  </si>
  <si>
    <t>ELOCOM</t>
  </si>
  <si>
    <t>DRM UNG 1X30GM 0,1%</t>
  </si>
  <si>
    <t>EUTHYROX 88 MIKROGRAMŮ</t>
  </si>
  <si>
    <t>POR TBL NOB 100X88RG II</t>
  </si>
  <si>
    <t>HELICID 10 ZENTIVA</t>
  </si>
  <si>
    <t>POR CPS ETD 14X10MG</t>
  </si>
  <si>
    <t>POR CPS ETD 28X20MG</t>
  </si>
  <si>
    <t>HERPESIN</t>
  </si>
  <si>
    <t>CRM 1X5GM 5%</t>
  </si>
  <si>
    <t>Herpesin krém 1x2g 5%</t>
  </si>
  <si>
    <t>Hyal Drop multi - speciální balení 2x 10 ml</t>
  </si>
  <si>
    <t>Hyal- Drop multi oční kapky</t>
  </si>
  <si>
    <t>HYDROCHLOROTHIAZID LECIVA</t>
  </si>
  <si>
    <t>TBL 20X25MG</t>
  </si>
  <si>
    <t>Hylo-Comod 10ml</t>
  </si>
  <si>
    <t>Hylo-Comod gtt. 2 x10 ml</t>
  </si>
  <si>
    <t>INJ SOL 100X20ML II</t>
  </si>
  <si>
    <t>ICHTOXYL</t>
  </si>
  <si>
    <t>INDOMETACIN 100 BERLIN-CHEMIE</t>
  </si>
  <si>
    <t>SUP 10X100MG</t>
  </si>
  <si>
    <t>INDOMETACIN 50 BERLIN-CHEMIE</t>
  </si>
  <si>
    <t>SUP 10X50MG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</si>
  <si>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</si>
  <si>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</si>
  <si>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</si>
  <si>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</si>
  <si>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</si>
  <si>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</si>
  <si>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ISOLYTE  FFX - VAK</t>
  </si>
  <si>
    <t>INF SOL 10X1000ML Freeflex</t>
  </si>
  <si>
    <t>JOVESTO 5 MG POTAHOVANÉ TABLETY</t>
  </si>
  <si>
    <t>POR TBL FLM 30X5MG I</t>
  </si>
  <si>
    <t>KALIUMCHLORID 7.45% BRAUN</t>
  </si>
  <si>
    <t>INF CNC SOL 20X100ML</t>
  </si>
  <si>
    <t>KAPIDIN 10 MG</t>
  </si>
  <si>
    <t>POR TBL FLM 30X10MG</t>
  </si>
  <si>
    <t>KL NOSNI MAST S HG,15G</t>
  </si>
  <si>
    <t>KL SOL.METHYLROS.CHL.1% 10G</t>
  </si>
  <si>
    <t>KL TBL MAGN.LACT 0,5G+B6 0,02G, 100TBL</t>
  </si>
  <si>
    <t>KL VASELINUM ALBUM, 20G</t>
  </si>
  <si>
    <t>Klysma salinické 135ml</t>
  </si>
  <si>
    <t>KREON 25 000</t>
  </si>
  <si>
    <t>25000U CPS ETD 50</t>
  </si>
  <si>
    <t>Lactobacillus acidophil.cps.75 bez laktózy</t>
  </si>
  <si>
    <t>LAGOSA</t>
  </si>
  <si>
    <t>DRG 100X150MG</t>
  </si>
  <si>
    <t>LETROX 50</t>
  </si>
  <si>
    <t>POR TBL NOB 100X50RG II</t>
  </si>
  <si>
    <t>LIDOCAIN</t>
  </si>
  <si>
    <t>INJ 10X2ML 2%</t>
  </si>
  <si>
    <t>LIPOBASE</t>
  </si>
  <si>
    <t>CRM 100G</t>
  </si>
  <si>
    <t>LITALIR</t>
  </si>
  <si>
    <t>CPS 100X500MG</t>
  </si>
  <si>
    <t>LOPERON CPS</t>
  </si>
  <si>
    <t>POR CPS DUR 20X2MG</t>
  </si>
  <si>
    <t>MABRON</t>
  </si>
  <si>
    <t>INJ SOL 5X2ML</t>
  </si>
  <si>
    <t>MALTOFER FOL TABLETY</t>
  </si>
  <si>
    <t>POR TBL MND 30</t>
  </si>
  <si>
    <t>OPH UNG 3,5G</t>
  </si>
  <si>
    <t>METAMIZOL STADA</t>
  </si>
  <si>
    <t>500MG TBL NOB 60</t>
  </si>
  <si>
    <t>MIRTAZAPIN MYLAN 30 MG</t>
  </si>
  <si>
    <t>POR TBL DIS 30X30MG</t>
  </si>
  <si>
    <t>MONOPOST 50 MIKROGRAMŮ/ML</t>
  </si>
  <si>
    <t>OPH GTT SOL 30X0.2ML/10RG</t>
  </si>
  <si>
    <t>NATRIUM CHLORATUM BIOTIKA 10%</t>
  </si>
  <si>
    <t>NORADRENALIN LECIVA</t>
  </si>
  <si>
    <t>NO-SPA</t>
  </si>
  <si>
    <t>POR TBL NOB 24X40MG</t>
  </si>
  <si>
    <t>ONCASPAR</t>
  </si>
  <si>
    <t>INJ SOL 1X5ML</t>
  </si>
  <si>
    <t>PARACETAMOL KABI 10MG/ML</t>
  </si>
  <si>
    <t>INF SOL 10X100ML/1000MG</t>
  </si>
  <si>
    <t>PERINDOPRIL MYLAN 8 MG</t>
  </si>
  <si>
    <t>POR TBL NOB 30X8MG</t>
  </si>
  <si>
    <t>PRENEWEL 4 MG/1,25 MG</t>
  </si>
  <si>
    <t>PRESTANCE 10 MG/5 MG</t>
  </si>
  <si>
    <t>POR TBL FLM 90X5MG</t>
  </si>
  <si>
    <t>PROTEVASC 35 MG TABLETY S PRODLOUŽENÝM UVOLŇOVÁNÍM</t>
  </si>
  <si>
    <t>POR TBL PRO 60X35MG</t>
  </si>
  <si>
    <t>RECOXA 15</t>
  </si>
  <si>
    <t>POR TBL NOB 30X15MG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</si>
  <si>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</si>
  <si>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</si>
  <si>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</si>
  <si>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</si>
  <si>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</si>
  <si>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</si>
  <si>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SECTRAL 400</t>
  </si>
  <si>
    <t>TBL OBD 30X400MG</t>
  </si>
  <si>
    <t>SIMVASTATIN MYLAN 20 MG</t>
  </si>
  <si>
    <t>POR TBL FLM 100X20MG</t>
  </si>
  <si>
    <t>SINUPRET</t>
  </si>
  <si>
    <t>SIRDALUD 4 MG</t>
  </si>
  <si>
    <t>POR TBL NOB 30X4MG</t>
  </si>
  <si>
    <t>SMECTA</t>
  </si>
  <si>
    <t>PLV POR 1X30SACKU</t>
  </si>
  <si>
    <t>STOPTUSSIN 40MG/ML+100MG/ML</t>
  </si>
  <si>
    <t>POR GTT SOL 50ML + PIP</t>
  </si>
  <si>
    <t>STOPTUSSIN SIRUP</t>
  </si>
  <si>
    <t>POR SIR 1X100ML + PIP</t>
  </si>
  <si>
    <t>SUPPOSITORIA GLYCERINI LÉČIVA</t>
  </si>
  <si>
    <t>SUP 10X2,06G</t>
  </si>
  <si>
    <t>TORECAN</t>
  </si>
  <si>
    <t>INJ 5X1ML/6.5MG</t>
  </si>
  <si>
    <t>TRALGIT</t>
  </si>
  <si>
    <t>POR CPS DUR 20X50MG</t>
  </si>
  <si>
    <t>TRALGIT OROTAB 50 MG</t>
  </si>
  <si>
    <t>POR TBL DIS 60x50MG II</t>
  </si>
  <si>
    <t>TRIPLIXAM 5 MG/1,25 MG/5 MG</t>
  </si>
  <si>
    <t>TULIP 10 MG POTAHOVANÉ TABLETY</t>
  </si>
  <si>
    <t>TULIP 40 MG</t>
  </si>
  <si>
    <t>TBL FLM 30</t>
  </si>
  <si>
    <t>POR TBL FLM 90X40MG</t>
  </si>
  <si>
    <t>TWYNSTA 80 MG/10 MG</t>
  </si>
  <si>
    <t>POR TBL NOB 28</t>
  </si>
  <si>
    <t>VALACICLOVIR MYLAN 500 MG</t>
  </si>
  <si>
    <t>POR TBL FLM 42X500MG</t>
  </si>
  <si>
    <t>VEROSPIRON</t>
  </si>
  <si>
    <t>TBL 100X25MG</t>
  </si>
  <si>
    <t>XALACOM</t>
  </si>
  <si>
    <t>OPH GTT SOL 1X2.5ML</t>
  </si>
  <si>
    <t>ZALDIAR</t>
  </si>
  <si>
    <t>37,5MG/325MG TBL FLM 30X1</t>
  </si>
  <si>
    <t>POR TBL FLM 20</t>
  </si>
  <si>
    <t>TBL OBD 60X10MG</t>
  </si>
  <si>
    <t>POR TBL FLM 90X10MG</t>
  </si>
  <si>
    <t>ZOLPIDEM MYLAN</t>
  </si>
  <si>
    <t>POR TBL FLM 50X10MG</t>
  </si>
  <si>
    <t>ZOVIRAX 400 MG</t>
  </si>
  <si>
    <t>POR TBL NOB70X400MG</t>
  </si>
  <si>
    <t>AMINOPLASMAL HEPA-10%</t>
  </si>
  <si>
    <t>INF 10X500ML</t>
  </si>
  <si>
    <t>INF EML4X2000ML</t>
  </si>
  <si>
    <t>OLIMEL N9E</t>
  </si>
  <si>
    <t>INF EML6x1000 ML</t>
  </si>
  <si>
    <t>NUTRIDRINK BALÍČEK 5+1</t>
  </si>
  <si>
    <t>POR SOL 6X200ML</t>
  </si>
  <si>
    <t>NUTRIDRINK COMPACT S PŘÍCHUTÍ KÁVY</t>
  </si>
  <si>
    <t>NUTRIDRINK CREME S PŘÍCHUTÍ BANÁNOVOU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</si>
  <si>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</si>
  <si>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</si>
  <si>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</si>
  <si>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</si>
  <si>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JAHODOVOU</t>
  </si>
  <si>
    <t>léky - trombolýza (LEK)</t>
  </si>
  <si>
    <t>ACTILYSE 20MG</t>
  </si>
  <si>
    <t>INJ SIC 1X20MG+20ML</t>
  </si>
  <si>
    <t>ARCHIFAR 1 G</t>
  </si>
  <si>
    <t>INJ+INF PLV SOL 10X1GM</t>
  </si>
  <si>
    <t>AZITROMYCIN SANDOZ 250 MG</t>
  </si>
  <si>
    <t>POR TBL FLM 6X250MG</t>
  </si>
  <si>
    <t>CEFTAZIDIM KABI 2 GM</t>
  </si>
  <si>
    <t>INJ+INF PLV SOL 10X2GM</t>
  </si>
  <si>
    <t>500MG TBL FLM 10</t>
  </si>
  <si>
    <t>COLOMYCIN INJEKCE 1 000 000 MJ</t>
  </si>
  <si>
    <t>1000000IU INJ PLV SOL/SOL NEB 10X1MIU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</si>
  <si>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</si>
  <si>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</si>
  <si>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</si>
  <si>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</si>
  <si>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</si>
  <si>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</si>
  <si>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TYGACIL 50 MG</t>
  </si>
  <si>
    <t>INF PLV SOL 10X50MG/5ML</t>
  </si>
  <si>
    <t>NOXAFIL 100 MG</t>
  </si>
  <si>
    <t>POR TBL ENT 24X100MG</t>
  </si>
  <si>
    <t>ACIDUM FOLICUM LECIVA</t>
  </si>
  <si>
    <t>DRG 30X10MG</t>
  </si>
  <si>
    <t>BISOPROLOL MYLAN</t>
  </si>
  <si>
    <t>10MG TBL FLM 30</t>
  </si>
  <si>
    <t>CALCIUM GLUCONICUM 10% B.BRAUN</t>
  </si>
  <si>
    <t>INJ SOL 20X10ML</t>
  </si>
  <si>
    <t>CARDILAN</t>
  </si>
  <si>
    <t>TBL 100X175MG</t>
  </si>
  <si>
    <t>CELLCEPT 500 MG</t>
  </si>
  <si>
    <t>INF PLV SOL 4X500MG</t>
  </si>
  <si>
    <t>Cidofovir inj.375mg/5ml-MIMOŘÁDNÝ DOVOZ!!</t>
  </si>
  <si>
    <t>CONTROLOC 40 MG</t>
  </si>
  <si>
    <t>POR TBL ENT 28X40MG</t>
  </si>
  <si>
    <t>POR TBL ENT 100X40MG I</t>
  </si>
  <si>
    <t>CYMEVENE</t>
  </si>
  <si>
    <t>INF SIC 1X500MG</t>
  </si>
  <si>
    <t>DEGAN</t>
  </si>
  <si>
    <t>TBL 40X10MG</t>
  </si>
  <si>
    <t>DOBEXIL H UNG</t>
  </si>
  <si>
    <t>40MG/20MG RCT UNG 1X20G II</t>
  </si>
  <si>
    <t>Espumisan cps.100x40mg-blistr</t>
  </si>
  <si>
    <t>0057585</t>
  </si>
  <si>
    <t>EUTHYROX 50</t>
  </si>
  <si>
    <t>TBL 100X50RG</t>
  </si>
  <si>
    <t>INF SOL 10X1000ML-PE</t>
  </si>
  <si>
    <t>HYDROCORTISON VUAB 100 MG</t>
  </si>
  <si>
    <t>INJ PLV SOL 1X100MG</t>
  </si>
  <si>
    <t>Hylo-Gel 10ml</t>
  </si>
  <si>
    <t>KINITO 50 MG, POTAHOVANÉ TABLETY</t>
  </si>
  <si>
    <t>POR TBL FLM 40X50MG</t>
  </si>
  <si>
    <t>KL PERSTERIL 4% 1000ml HVLP</t>
  </si>
  <si>
    <t>UN 3149</t>
  </si>
  <si>
    <t>MIDAZOLAM ACCORD 1 MG/ML</t>
  </si>
  <si>
    <t>INJ+INF SOL 10X5MLX1MG/ML</t>
  </si>
  <si>
    <t>MIRZATEN ORO TAB 15 MG</t>
  </si>
  <si>
    <t>POR TBL DIS 30X15MG</t>
  </si>
  <si>
    <t>OXAZEPAM TBL.20X10MG</t>
  </si>
  <si>
    <t>TBL 20X10MG(BLISTR)</t>
  </si>
  <si>
    <t>POR TBL NOB 12X500MG</t>
  </si>
  <si>
    <t>Pentacarinat 300inj sicc.5 x 300mg - MIMOŘ.DOVOZ!!</t>
  </si>
  <si>
    <t>REASEC</t>
  </si>
  <si>
    <t>TBL 20X2.5MG</t>
  </si>
  <si>
    <t>SANDIMMUN</t>
  </si>
  <si>
    <t>INF CNC SOL 10X5ML</t>
  </si>
  <si>
    <t>SIOFOR 850MG</t>
  </si>
  <si>
    <t>TBL FLM 60x850MG</t>
  </si>
  <si>
    <t>THYMOGLOBULINE</t>
  </si>
  <si>
    <t>INF PLV SOL 1X25MG</t>
  </si>
  <si>
    <t>TIAPRIDAL</t>
  </si>
  <si>
    <t>INJ SOL 12X2ML/100MG</t>
  </si>
  <si>
    <t>TOBRADEX</t>
  </si>
  <si>
    <t>3MG/ML+1MG/ML OPH GTT SUS 1X5ML</t>
  </si>
  <si>
    <t>3MG/G+1MG/G OPH UNG 3,5G</t>
  </si>
  <si>
    <t>TRAMAL</t>
  </si>
  <si>
    <t>GTT 1X96ML</t>
  </si>
  <si>
    <t>TRIAMCINOLON E LECIVA</t>
  </si>
  <si>
    <t>UNG 1X20GM</t>
  </si>
  <si>
    <t>TRIAMCINOLON S LECIVA</t>
  </si>
  <si>
    <t>UNG 30GM</t>
  </si>
  <si>
    <t>POR TBL NOB 10</t>
  </si>
  <si>
    <t>URIZIA 6 MG/0,4 MG TABLETY S ŘÍZENÝM UVOLŇOVÁNÍM</t>
  </si>
  <si>
    <t>POR TBL FRT 30X6MG/0.4MG</t>
  </si>
  <si>
    <t>Vincentka nosní sprej  25ml (30ml)</t>
  </si>
  <si>
    <t>VitA-POS oční mast 5g</t>
  </si>
  <si>
    <t>AMINOPLASMAL B.BRAUN 10%</t>
  </si>
  <si>
    <t>INF SOL 10X500ML</t>
  </si>
  <si>
    <t>OLIMEL N7E-1000 ml</t>
  </si>
  <si>
    <t>INF 6x1000ML</t>
  </si>
  <si>
    <t>AMOKSIKLAV</t>
  </si>
  <si>
    <t>TBL OBD 21X625MG</t>
  </si>
  <si>
    <t>AMOKSIKLAV 1.2GM</t>
  </si>
  <si>
    <t>INJ SIC 5X1.2GM</t>
  </si>
  <si>
    <t>AZITROMYCIN SANDOZ 500 MG</t>
  </si>
  <si>
    <t>POR TBL FLM 3X500MG</t>
  </si>
  <si>
    <t>KLACID I.V.</t>
  </si>
  <si>
    <t>INF PLV SOL 1X500MG</t>
  </si>
  <si>
    <t>3MG/G OPH UNG 3,5G</t>
  </si>
  <si>
    <t>ZYVOXID</t>
  </si>
  <si>
    <t>INF SOL 10X300ML</t>
  </si>
  <si>
    <t>CANESTEN KRÉM</t>
  </si>
  <si>
    <t>CRM 1X20GM/200MG</t>
  </si>
  <si>
    <t>NOXAFIL 40MG/ML</t>
  </si>
  <si>
    <t>POR.SUSP.1X105ML</t>
  </si>
  <si>
    <t>KL BENZINUM 5l/3.3kg Fagron</t>
  </si>
  <si>
    <t>KL PRIPRAVEK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</si>
  <si>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</si>
  <si>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</si>
  <si>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</si>
  <si>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</si>
  <si>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</si>
  <si>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</si>
  <si>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</si>
  <si>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</si>
  <si>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</si>
  <si>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</si>
  <si>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BENDAMUSTINE ACCORD 2,5 MG/ML PRÁŠEK PRO KONCENTRÁ</t>
  </si>
  <si>
    <t>INF PLV CSL 5X100MGX2,5MG/ML</t>
  </si>
  <si>
    <t>INF PLV CSL 20X25MGX2,5MG/ML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</si>
  <si>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</si>
  <si>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</si>
  <si>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</si>
  <si>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</si>
  <si>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</si>
  <si>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</si>
  <si>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</si>
  <si>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ICLUSIG 15 MG</t>
  </si>
  <si>
    <t>POR TBL FLM 60X15MG</t>
  </si>
  <si>
    <t>IMATINIB ACCORD</t>
  </si>
  <si>
    <t>100MG TBL FLM 60X1 I</t>
  </si>
  <si>
    <t>400MG TBL FLM 30X1 I</t>
  </si>
  <si>
    <t>IMBRUVICA 140 MG</t>
  </si>
  <si>
    <t>POR CPS DUR 90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</si>
  <si>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</si>
  <si>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</si>
  <si>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</si>
  <si>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</si>
  <si>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</si>
  <si>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</si>
  <si>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</si>
  <si>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</si>
  <si>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</si>
  <si>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</si>
  <si>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</si>
  <si>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</si>
  <si>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</si>
  <si>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</si>
  <si>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</si>
  <si>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Myrin tbl.30x50mg - MIMOŘ.DOVOZ!!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</si>
  <si>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</si>
  <si>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</si>
  <si>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</si>
  <si>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</si>
  <si>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</si>
  <si>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</si>
  <si>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</si>
  <si>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</si>
  <si>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</si>
  <si>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</si>
  <si>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</si>
  <si>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</si>
  <si>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</si>
  <si>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</si>
  <si>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</si>
  <si>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</si>
  <si>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</si>
  <si>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</si>
  <si>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</si>
  <si>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</si>
  <si>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</si>
  <si>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INJ PLV SUS 1X100MG</t>
  </si>
  <si>
    <t>VIDAZA 25 MG/ML PP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</si>
  <si>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</si>
  <si>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</si>
  <si>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</si>
  <si>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</si>
  <si>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</si>
  <si>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</si>
  <si>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</si>
  <si>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</si>
  <si>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</si>
  <si>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</si>
  <si>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A07DA - ANTIPROPULZIVA</t>
  </si>
  <si>
    <t>B01AB06 - NADROPARIN</t>
  </si>
  <si>
    <t>B01AC04 - KLOPIDOGREL</t>
  </si>
  <si>
    <t>C01BD01 - AMIODARON</t>
  </si>
  <si>
    <t>C01EB15 - TRIMETAZIDIN</t>
  </si>
  <si>
    <t>C03CA01 - FUROSEMID</t>
  </si>
  <si>
    <t>C05BA01 - ORGANO-HEPARINOID</t>
  </si>
  <si>
    <t>C07AB02 - METOPROLOL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</si>
  <si>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</si>
  <si>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</si>
  <si>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</si>
  <si>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</si>
  <si>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</si>
  <si>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C09AA04 - PERINDOPRIL</t>
  </si>
  <si>
    <t>C09BB04 - PERINDOPRIL A AMLODIPIN</t>
  </si>
  <si>
    <t>C09CA01 - LOSARTAN</t>
  </si>
  <si>
    <t>C09DB04 - TELMISARTAN A AMLODIPIN</t>
  </si>
  <si>
    <t>C10AA01 - SIMVASTATIN</t>
  </si>
  <si>
    <t>C10AA05 - ATORVASTATIN</t>
  </si>
  <si>
    <t>G04CA02 - TAMSULOSIN</t>
  </si>
  <si>
    <t>H02AB04 - METHYLPREDNISOLON</t>
  </si>
  <si>
    <t>H02AB09 - HYDROKORTISON</t>
  </si>
  <si>
    <t>J01AA12 - TIGECYKLIN</t>
  </si>
  <si>
    <t>J01DC02 - CEFUROXIM</t>
  </si>
  <si>
    <t>J01DH02 - MEROPENEM</t>
  </si>
  <si>
    <t>J01FA10 - AZITHROMYCIN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</si>
  <si>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</si>
  <si>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</si>
  <si>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</si>
  <si>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</si>
  <si>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</si>
  <si>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</si>
  <si>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</si>
  <si>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</si>
  <si>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</si>
  <si>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</si>
  <si>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</si>
  <si>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</si>
  <si>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</si>
  <si>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</si>
  <si>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</si>
  <si>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</si>
  <si>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</si>
  <si>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</si>
  <si>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</si>
  <si>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</si>
  <si>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</si>
  <si>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</si>
  <si>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</si>
  <si>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</si>
  <si>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M01AC06 - MELOXIKAM</t>
  </si>
  <si>
    <t>M04AA01 - ALOPURINOL</t>
  </si>
  <si>
    <t>M05BA03 - KYSELINA PAMIDRONOVÁ</t>
  </si>
  <si>
    <t>N02AB03 - FENTANYL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</si>
  <si>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</si>
  <si>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</si>
  <si>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</si>
  <si>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</si>
  <si>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</si>
  <si>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N05CF02 - ZOLPIDEM</t>
  </si>
  <si>
    <t>N06AX11 - MIRTAZAPIN</t>
  </si>
  <si>
    <t>R01AD09 - MOMETASON</t>
  </si>
  <si>
    <t>R03AC02 - SALBUTAMOL</t>
  </si>
  <si>
    <t>R05CB01 - ACETYLCYSTEIN</t>
  </si>
  <si>
    <t>R06AE07 - CETIRIZIN</t>
  </si>
  <si>
    <t>R06AX27 - DESLORATADIN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</si>
  <si>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</si>
  <si>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</si>
  <si>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</si>
  <si>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</si>
  <si>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</si>
  <si>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</si>
  <si>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</si>
  <si>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L04AA06 - KYSELINA MYKOFENOLOVÁ</t>
  </si>
  <si>
    <t>N02AJ06 - KODEIN A PARACETAMOL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</si>
  <si>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</si>
  <si>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</si>
  <si>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</si>
  <si>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</si>
  <si>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</si>
  <si>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</si>
  <si>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</si>
  <si>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</si>
  <si>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</si>
  <si>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</si>
  <si>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</si>
  <si>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</si>
  <si>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</si>
  <si>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</si>
  <si>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</si>
  <si>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A10AB05</t>
  </si>
  <si>
    <t>26794</t>
  </si>
  <si>
    <t>NOVORAPID FLEXPEN</t>
  </si>
  <si>
    <t>100U/ML INJ SOL 5X3ML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</si>
  <si>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</si>
  <si>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</si>
  <si>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</si>
  <si>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</si>
  <si>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</si>
  <si>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</si>
  <si>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</si>
  <si>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</si>
  <si>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</si>
  <si>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</si>
  <si>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</si>
  <si>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</si>
  <si>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</si>
  <si>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</si>
  <si>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</si>
  <si>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</si>
  <si>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</si>
  <si>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</si>
  <si>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</si>
  <si>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</si>
  <si>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13768</t>
  </si>
  <si>
    <t>200MG TBL NOB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</si>
  <si>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</si>
  <si>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</si>
  <si>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</si>
  <si>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</si>
  <si>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</si>
  <si>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</si>
  <si>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</si>
  <si>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C07BB07</t>
  </si>
  <si>
    <t>13601</t>
  </si>
  <si>
    <t>LODOZ</t>
  </si>
  <si>
    <t>2,5MG/6,25MG TBL FLM 30</t>
  </si>
  <si>
    <t>C08CA01</t>
  </si>
  <si>
    <t>2945</t>
  </si>
  <si>
    <t>AGEN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</si>
  <si>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</si>
  <si>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</si>
  <si>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</si>
  <si>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</si>
  <si>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</si>
  <si>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</si>
  <si>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</si>
  <si>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C09AA04</t>
  </si>
  <si>
    <t>101205</t>
  </si>
  <si>
    <t>5MG TBL FLM 30</t>
  </si>
  <si>
    <t>C09BB04</t>
  </si>
  <si>
    <t>124101</t>
  </si>
  <si>
    <t>PRESTANCE</t>
  </si>
  <si>
    <t>5MG/10MG TBL NOB 30</t>
  </si>
  <si>
    <t>C09BX01</t>
  </si>
  <si>
    <t>190973</t>
  </si>
  <si>
    <t>TRIPLIXAM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</si>
  <si>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</si>
  <si>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</si>
  <si>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</si>
  <si>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</si>
  <si>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</si>
  <si>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</si>
  <si>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</si>
  <si>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C10AA05</t>
  </si>
  <si>
    <t>50316</t>
  </si>
  <si>
    <t>TULIP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</si>
  <si>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</si>
  <si>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</si>
  <si>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</si>
  <si>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</si>
  <si>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</si>
  <si>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</si>
  <si>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</si>
  <si>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</si>
  <si>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</si>
  <si>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</si>
  <si>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46692</t>
  </si>
  <si>
    <t>EUTHYROX</t>
  </si>
  <si>
    <t>75MCG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</si>
  <si>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</si>
  <si>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</si>
  <si>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</si>
  <si>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</si>
  <si>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</si>
  <si>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</si>
  <si>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</si>
  <si>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</si>
  <si>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</si>
  <si>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</si>
  <si>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</si>
  <si>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</si>
  <si>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</si>
  <si>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</si>
  <si>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</si>
  <si>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</si>
  <si>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</si>
  <si>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</si>
  <si>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</si>
  <si>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</si>
  <si>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</si>
  <si>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</si>
  <si>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</si>
  <si>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</si>
  <si>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</si>
  <si>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</si>
  <si>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</si>
  <si>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</si>
  <si>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</si>
  <si>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</si>
  <si>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</si>
  <si>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207309</t>
  </si>
  <si>
    <t>200MG INF PLV SOL 1</t>
  </si>
  <si>
    <t>J02AX06</t>
  </si>
  <si>
    <t>149384</t>
  </si>
  <si>
    <t>ECALTA</t>
  </si>
  <si>
    <t>100MG INF PLV CSL 1</t>
  </si>
  <si>
    <t>J05AB01</t>
  </si>
  <si>
    <t>172774</t>
  </si>
  <si>
    <t>J05AB14</t>
  </si>
  <si>
    <t>212371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</si>
  <si>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</si>
  <si>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</si>
  <si>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</si>
  <si>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</si>
  <si>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</si>
  <si>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</si>
  <si>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</si>
  <si>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</si>
  <si>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</si>
  <si>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</si>
  <si>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</si>
  <si>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</si>
  <si>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</si>
  <si>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</si>
  <si>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</si>
  <si>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</si>
  <si>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</si>
  <si>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</si>
  <si>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</si>
  <si>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</si>
  <si>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</si>
  <si>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M04AA01</t>
  </si>
  <si>
    <t>127263</t>
  </si>
  <si>
    <t>127272</t>
  </si>
  <si>
    <t>1633</t>
  </si>
  <si>
    <t>PURINOL</t>
  </si>
  <si>
    <t>100MG TBL NOB 50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</si>
  <si>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</si>
  <si>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</si>
  <si>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</si>
  <si>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</si>
  <si>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</si>
  <si>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</si>
  <si>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</si>
  <si>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</si>
  <si>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</si>
  <si>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</si>
  <si>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</si>
  <si>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N02BB02</t>
  </si>
  <si>
    <t>55823</t>
  </si>
  <si>
    <t>7981</t>
  </si>
  <si>
    <t>500MG/ML INJ SOL 10X2ML</t>
  </si>
  <si>
    <t>N05BA12</t>
  </si>
  <si>
    <t>6618</t>
  </si>
  <si>
    <t>NEUROL</t>
  </si>
  <si>
    <t>0,5MG TBL NOB 30</t>
  </si>
  <si>
    <t>R01AD09</t>
  </si>
  <si>
    <t>170760</t>
  </si>
  <si>
    <t>MOMMOX</t>
  </si>
  <si>
    <t>0,05MG/DÁV NAS SPR SUS 140DÁV</t>
  </si>
  <si>
    <t>R03AC02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</si>
  <si>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</si>
  <si>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</si>
  <si>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</si>
  <si>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</si>
  <si>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</si>
  <si>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</si>
  <si>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</si>
  <si>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</si>
  <si>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32859</t>
  </si>
  <si>
    <t>600MG TBL EFF 50</t>
  </si>
  <si>
    <t>V06XX</t>
  </si>
  <si>
    <t>217109</t>
  </si>
  <si>
    <t>217110</t>
  </si>
  <si>
    <t>33339</t>
  </si>
  <si>
    <t>33340</t>
  </si>
  <si>
    <t>33739</t>
  </si>
  <si>
    <t>33740</t>
  </si>
  <si>
    <t>33741</t>
  </si>
  <si>
    <t>33742</t>
  </si>
  <si>
    <t>33833</t>
  </si>
  <si>
    <t>33847</t>
  </si>
  <si>
    <t>33848</t>
  </si>
  <si>
    <t>33935</t>
  </si>
  <si>
    <t>33936</t>
  </si>
  <si>
    <t>H02AB09</t>
  </si>
  <si>
    <t>216670</t>
  </si>
  <si>
    <t>HYDROCORTISON VALEANT</t>
  </si>
  <si>
    <t>100MG INJ PLV SOL 1X10</t>
  </si>
  <si>
    <t>L01XE18</t>
  </si>
  <si>
    <t>194117</t>
  </si>
  <si>
    <t>JAKAVI</t>
  </si>
  <si>
    <t>5MG TBL NOB 56</t>
  </si>
  <si>
    <t>194123</t>
  </si>
  <si>
    <t>20MG TBL NOB 56</t>
  </si>
  <si>
    <t>L03AA13</t>
  </si>
  <si>
    <t>238203</t>
  </si>
  <si>
    <t>M05BA03</t>
  </si>
  <si>
    <t>50699</t>
  </si>
  <si>
    <t>PAMIDRONATE MEDAC</t>
  </si>
  <si>
    <t>3MG/ML INF CNC SOL 1X20ML</t>
  </si>
  <si>
    <t>31934</t>
  </si>
  <si>
    <t>100MCG/DÁV INH SUS PSS 200DÁV</t>
  </si>
  <si>
    <t>R06AE07</t>
  </si>
  <si>
    <t>66030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</si>
  <si>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</si>
  <si>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</si>
  <si>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</si>
  <si>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</si>
  <si>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</si>
  <si>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</si>
  <si>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</si>
  <si>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</si>
  <si>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C07AB02</t>
  </si>
  <si>
    <t>32225</t>
  </si>
  <si>
    <t>C07AB07</t>
  </si>
  <si>
    <t>158692</t>
  </si>
  <si>
    <t>158716</t>
  </si>
  <si>
    <t>10MG TBL FLM 100</t>
  </si>
  <si>
    <t>C08CA13</t>
  </si>
  <si>
    <t>169623</t>
  </si>
  <si>
    <t>KAPIDIN</t>
  </si>
  <si>
    <t>10MG TBL FLM 30 II</t>
  </si>
  <si>
    <t>101211</t>
  </si>
  <si>
    <t>5MG TBL FLM 90(3X30)</t>
  </si>
  <si>
    <t>177332</t>
  </si>
  <si>
    <t>PERINDOPRIL MYLAN</t>
  </si>
  <si>
    <t>8MG TBL NOB 30</t>
  </si>
  <si>
    <t>124115</t>
  </si>
  <si>
    <t>10MG/5MG TBL NOB 30</t>
  </si>
  <si>
    <t>190958</t>
  </si>
  <si>
    <t>5MG/1,25MG/5MG TBL FLM 30</t>
  </si>
  <si>
    <t>C09DB04</t>
  </si>
  <si>
    <t>167859</t>
  </si>
  <si>
    <t>TWYNSTA</t>
  </si>
  <si>
    <t>80MG/10MG TBL NOB 28</t>
  </si>
  <si>
    <t>C10AA01</t>
  </si>
  <si>
    <t>144127</t>
  </si>
  <si>
    <t>SIMVASTATIN MYLAN</t>
  </si>
  <si>
    <t>20MG TBL FLM 100 I</t>
  </si>
  <si>
    <t>148306</t>
  </si>
  <si>
    <t>40MG TBL FLM 30</t>
  </si>
  <si>
    <t>148309</t>
  </si>
  <si>
    <t>40MG TBL FLM 90</t>
  </si>
  <si>
    <t>50309</t>
  </si>
  <si>
    <t>10MG TBL FLM 30X1</t>
  </si>
  <si>
    <t>147454</t>
  </si>
  <si>
    <t>88MCG TBL NOB 100 II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</si>
  <si>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</si>
  <si>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</si>
  <si>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</si>
  <si>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</si>
  <si>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</si>
  <si>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</si>
  <si>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</si>
  <si>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</si>
  <si>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</si>
  <si>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</si>
  <si>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</si>
  <si>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</si>
  <si>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</si>
  <si>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</si>
  <si>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53913</t>
  </si>
  <si>
    <t>AZITROMYCIN SANDOZ</t>
  </si>
  <si>
    <t>250MG TBL FLM 6</t>
  </si>
  <si>
    <t>J01XD01</t>
  </si>
  <si>
    <t>11592</t>
  </si>
  <si>
    <t>METRONIDAZOL B. BRAUN</t>
  </si>
  <si>
    <t>5MG/ML INF SOL 10X100ML</t>
  </si>
  <si>
    <t>J02AC04</t>
  </si>
  <si>
    <t>210001</t>
  </si>
  <si>
    <t>NOXAFIL</t>
  </si>
  <si>
    <t>100MG TBL ENT 24(2X12)</t>
  </si>
  <si>
    <t>J05AB11</t>
  </si>
  <si>
    <t>124231</t>
  </si>
  <si>
    <t>VALACICLOVIR MYLAN</t>
  </si>
  <si>
    <t>500MG TBL FLM 42</t>
  </si>
  <si>
    <t>M01AC06</t>
  </si>
  <si>
    <t>112561</t>
  </si>
  <si>
    <t>RECOXA</t>
  </si>
  <si>
    <t>15MG TBL NOB 30</t>
  </si>
  <si>
    <t>216736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</si>
  <si>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</si>
  <si>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</si>
  <si>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</si>
  <si>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</si>
  <si>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</si>
  <si>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</si>
  <si>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</si>
  <si>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</si>
  <si>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N05CF02</t>
  </si>
  <si>
    <t>146899</t>
  </si>
  <si>
    <t>10MG TBL FLM 50</t>
  </si>
  <si>
    <t>N06AX11</t>
  </si>
  <si>
    <t>146071</t>
  </si>
  <si>
    <t>MIRTAZAPIN MYLAN</t>
  </si>
  <si>
    <t>30MG POR TBL DIS 30</t>
  </si>
  <si>
    <t>5496</t>
  </si>
  <si>
    <t>10MG TBL FLM 60</t>
  </si>
  <si>
    <t>99600</t>
  </si>
  <si>
    <t>10MG TBL FLM 90</t>
  </si>
  <si>
    <t>R06AX27</t>
  </si>
  <si>
    <t>178682</t>
  </si>
  <si>
    <t>JOVESTO</t>
  </si>
  <si>
    <t>5MG TBL FLM 30 I</t>
  </si>
  <si>
    <t>33421</t>
  </si>
  <si>
    <t>33749</t>
  </si>
  <si>
    <t>POR SOL 4X125G</t>
  </si>
  <si>
    <t>33750</t>
  </si>
  <si>
    <t>33752</t>
  </si>
  <si>
    <t>NUTRIDRINK CREME S PŘÍCHUTÍ LESNÍHO OVOCE</t>
  </si>
  <si>
    <t>33855</t>
  </si>
  <si>
    <t>NUTRIDRINK BALÍČEK 5 + 1</t>
  </si>
  <si>
    <t>33858</t>
  </si>
  <si>
    <t>214525</t>
  </si>
  <si>
    <t>CONTROLOC</t>
  </si>
  <si>
    <t>40MG TBL ENT 28 I</t>
  </si>
  <si>
    <t>214526</t>
  </si>
  <si>
    <t>40MG TBL ENT 100 I</t>
  </si>
  <si>
    <t>A03FA07</t>
  </si>
  <si>
    <t>166759</t>
  </si>
  <si>
    <t>KINITO</t>
  </si>
  <si>
    <t>50MG TBL FLM 40(4X10)</t>
  </si>
  <si>
    <t>A07DA</t>
  </si>
  <si>
    <t>30652</t>
  </si>
  <si>
    <t>2,5MG/0,025MG TBL NOB 20</t>
  </si>
  <si>
    <t>158711</t>
  </si>
  <si>
    <t>216572</t>
  </si>
  <si>
    <t>HYDROCORTISON VUAB</t>
  </si>
  <si>
    <t>100MG INJ PLV SOL 1 II</t>
  </si>
  <si>
    <t>69189</t>
  </si>
  <si>
    <t>50MCG TBL NOB 100 II</t>
  </si>
  <si>
    <t>85525</t>
  </si>
  <si>
    <t>AMOKSIKLAV 625 MG</t>
  </si>
  <si>
    <t>500MG/125MG TBL FLM 21</t>
  </si>
  <si>
    <t>45010</t>
  </si>
  <si>
    <t>500MG TBL FLM 3</t>
  </si>
  <si>
    <t>J01XX08</t>
  </si>
  <si>
    <t>3708</t>
  </si>
  <si>
    <t>2MG/ML INF SOL 10X300ML I</t>
  </si>
  <si>
    <t>25449</t>
  </si>
  <si>
    <t>40MG/ML POR SUS 1X105ML</t>
  </si>
  <si>
    <t>J05AB06</t>
  </si>
  <si>
    <t>16547</t>
  </si>
  <si>
    <t>500MG INF PLV CSL 1</t>
  </si>
  <si>
    <t>L04AA06</t>
  </si>
  <si>
    <t>27440</t>
  </si>
  <si>
    <t>CELLCEPT</t>
  </si>
  <si>
    <t>500MG INF PLV CSL 4</t>
  </si>
  <si>
    <t>109797</t>
  </si>
  <si>
    <t>500MG/30MG TBL NOB 10</t>
  </si>
  <si>
    <t>N05CD08</t>
  </si>
  <si>
    <t>127736</t>
  </si>
  <si>
    <t>MIDAZOLAM ACCORD</t>
  </si>
  <si>
    <t>1MG/ML INJ/INF SOL 10X5ML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</si>
  <si>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</si>
  <si>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</si>
  <si>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</si>
  <si>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</si>
  <si>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</si>
  <si>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</si>
  <si>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</si>
  <si>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</si>
  <si>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</si>
  <si>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</si>
  <si>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</si>
  <si>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</si>
  <si>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</si>
  <si>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</si>
  <si>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</si>
  <si>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</si>
  <si>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</si>
  <si>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</si>
  <si>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</si>
  <si>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</si>
  <si>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</si>
  <si>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</si>
  <si>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</si>
  <si>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</si>
  <si>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</si>
  <si>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</si>
  <si>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</si>
  <si>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</si>
  <si>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</si>
  <si>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</si>
  <si>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</si>
  <si>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</si>
  <si>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</si>
  <si>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</si>
  <si>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</si>
  <si>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</si>
  <si>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</si>
  <si>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</si>
  <si>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</si>
  <si>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</si>
  <si>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</si>
  <si>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</si>
  <si>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</si>
  <si>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</si>
  <si>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</si>
  <si>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</si>
  <si>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</si>
  <si>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</si>
  <si>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</si>
  <si>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</si>
  <si>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</si>
  <si>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</si>
  <si>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</si>
  <si>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</si>
  <si>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</si>
  <si>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</si>
  <si>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</si>
  <si>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</si>
  <si>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</si>
  <si>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</si>
  <si>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</si>
  <si>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</si>
  <si>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</si>
  <si>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</si>
  <si>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</si>
  <si>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</si>
  <si>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</si>
  <si>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</si>
  <si>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</si>
  <si>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</si>
  <si>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</si>
  <si>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</si>
  <si>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</si>
  <si>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</si>
  <si>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</si>
  <si>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</si>
  <si>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</si>
  <si>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</si>
  <si>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</si>
  <si>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</si>
  <si>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</si>
  <si>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</si>
  <si>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</si>
  <si>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</si>
  <si>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</si>
  <si>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Lukášová Marie</t>
  </si>
  <si>
    <t>Machová Renata</t>
  </si>
  <si>
    <t>Minařík Jiří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</si>
  <si>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</si>
  <si>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</si>
  <si>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</si>
  <si>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</si>
  <si>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</si>
  <si>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</si>
  <si>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</si>
  <si>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</si>
  <si>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</si>
  <si>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</si>
  <si>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</si>
  <si>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</si>
  <si>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</si>
  <si>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</si>
  <si>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</si>
  <si>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</si>
  <si>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</si>
  <si>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</si>
  <si>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214433</t>
  </si>
  <si>
    <t>20MG TBL ENT 28 I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</si>
  <si>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</si>
  <si>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</si>
  <si>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</si>
  <si>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</si>
  <si>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</si>
  <si>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</si>
  <si>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MAKROGOL</t>
  </si>
  <si>
    <t>58827</t>
  </si>
  <si>
    <t>FORTRANS</t>
  </si>
  <si>
    <t>POR PLV SOL 4</t>
  </si>
  <si>
    <t>ACIKLOVIR</t>
  </si>
  <si>
    <t>13704</t>
  </si>
  <si>
    <t>ZOVIRAX</t>
  </si>
  <si>
    <t>400MG TBL NOB 70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</si>
  <si>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</si>
  <si>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</si>
  <si>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</si>
  <si>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</si>
  <si>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</si>
  <si>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</si>
  <si>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FLUKONAZOL</t>
  </si>
  <si>
    <t>KLINDAMYCIN</t>
  </si>
  <si>
    <t>100339</t>
  </si>
  <si>
    <t>DALACIN C</t>
  </si>
  <si>
    <t>300MG CPS DUR 16</t>
  </si>
  <si>
    <t>FLUDARABIN</t>
  </si>
  <si>
    <t>176522</t>
  </si>
  <si>
    <t>10MG TBL FLM 20</t>
  </si>
  <si>
    <t>KYSELINA LISTOVÁ</t>
  </si>
  <si>
    <t>76064</t>
  </si>
  <si>
    <t>ACIDUM FOLICUM LÉČIVA</t>
  </si>
  <si>
    <t>10MG TBL OBD 30</t>
  </si>
  <si>
    <t>PITOFENON A ANALGETIKA</t>
  </si>
  <si>
    <t>88708</t>
  </si>
  <si>
    <t>ALGIFEN</t>
  </si>
  <si>
    <t>500MG/5,25MG/0,1MG TBL NOB 20</t>
  </si>
  <si>
    <t>SULFAMETHOXAZOL A TRIMETHOPRIM</t>
  </si>
  <si>
    <t>75023</t>
  </si>
  <si>
    <t>COTRIMOXAZOL AL FORTE</t>
  </si>
  <si>
    <t>800MG/160MG TBL NOB 20</t>
  </si>
  <si>
    <t>ALOPURINOL</t>
  </si>
  <si>
    <t>215392</t>
  </si>
  <si>
    <t>ALOPURINOL GLENMARK</t>
  </si>
  <si>
    <t>CEFUROXIM</t>
  </si>
  <si>
    <t>18523</t>
  </si>
  <si>
    <t>250MG TBL FLM 10</t>
  </si>
  <si>
    <t>169033</t>
  </si>
  <si>
    <t>500MG TBL FLM 16</t>
  </si>
  <si>
    <t>LÉČIVA K TERAPII ONEMOCNĚNÍ JATER</t>
  </si>
  <si>
    <t>181293</t>
  </si>
  <si>
    <t>ESSENTIALE FORTE</t>
  </si>
  <si>
    <t>600MG CPS DUR 30</t>
  </si>
  <si>
    <t>NADROPARIN</t>
  </si>
  <si>
    <t>214435</t>
  </si>
  <si>
    <t>20MG TBL ENT 100</t>
  </si>
  <si>
    <t>PAROXETIN</t>
  </si>
  <si>
    <t>150999</t>
  </si>
  <si>
    <t>PAROXETIN +PHARMA</t>
  </si>
  <si>
    <t>20MG TBL FLM 30</t>
  </si>
  <si>
    <t>RŮZNÉ JINÉ KOMBINACE ŽELEZA</t>
  </si>
  <si>
    <t>119653</t>
  </si>
  <si>
    <t>SORBIFER DURULES</t>
  </si>
  <si>
    <t>320MG/60MG TBL RET 60</t>
  </si>
  <si>
    <t>VALACIKLOVIR</t>
  </si>
  <si>
    <t>234661</t>
  </si>
  <si>
    <t>VORIKONAZOL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</si>
  <si>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</si>
  <si>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</si>
  <si>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</si>
  <si>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</si>
  <si>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</si>
  <si>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</si>
  <si>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</si>
  <si>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</si>
  <si>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</si>
  <si>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KALIUM CHLORATUM BIOMEDICA</t>
  </si>
  <si>
    <t>500MG TBL ENT 100</t>
  </si>
  <si>
    <t>KALCIUM-FOLINÁT</t>
  </si>
  <si>
    <t>41629</t>
  </si>
  <si>
    <t>CALCIUMFOLINAT "EBEWE"</t>
  </si>
  <si>
    <t>15MG CPS DUR 20</t>
  </si>
  <si>
    <t>214463</t>
  </si>
  <si>
    <t>20MG TBL ENT 90 II</t>
  </si>
  <si>
    <t>PREDNISON</t>
  </si>
  <si>
    <t>2963</t>
  </si>
  <si>
    <t>PREDNISON LÉČIVA</t>
  </si>
  <si>
    <t>20MG TBL NOB 20</t>
  </si>
  <si>
    <t>ACEKLOFENAK</t>
  </si>
  <si>
    <t>191729</t>
  </si>
  <si>
    <t>BIOFENAC</t>
  </si>
  <si>
    <t>100MG TBL FLM 20</t>
  </si>
  <si>
    <t>13703</t>
  </si>
  <si>
    <t>200MG TBL NOB 25</t>
  </si>
  <si>
    <t>ALPRAZOLAM</t>
  </si>
  <si>
    <t>91788</t>
  </si>
  <si>
    <t>0,25MG TBL NOB 30</t>
  </si>
  <si>
    <t>AMBROXOL</t>
  </si>
  <si>
    <t>180550</t>
  </si>
  <si>
    <t>MUCOSOLVAN LONG EFFECT</t>
  </si>
  <si>
    <t>75MG CPS PRO 20</t>
  </si>
  <si>
    <t>ANAGRELID</t>
  </si>
  <si>
    <t>220426</t>
  </si>
  <si>
    <t>ANAGRELID STADA</t>
  </si>
  <si>
    <t>0,5MG CPS DUR 100</t>
  </si>
  <si>
    <t>CETIRIZIN</t>
  </si>
  <si>
    <t>CITALOPRAM</t>
  </si>
  <si>
    <t>17425</t>
  </si>
  <si>
    <t>CITALEC 10 ZENTIVA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</si>
  <si>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</si>
  <si>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</si>
  <si>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</si>
  <si>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</si>
  <si>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</si>
  <si>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</si>
  <si>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</si>
  <si>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DEXAMETHASON</t>
  </si>
  <si>
    <t>52336</t>
  </si>
  <si>
    <t>FORTECORTIN 4</t>
  </si>
  <si>
    <t>4MG TBL NOB 100</t>
  </si>
  <si>
    <t>173249</t>
  </si>
  <si>
    <t>DEXAMETHASONE KRKA</t>
  </si>
  <si>
    <t>20MG TBL NOB 20X1</t>
  </si>
  <si>
    <t>DIOSMIN, KOMBINACE</t>
  </si>
  <si>
    <t>14075</t>
  </si>
  <si>
    <t>500MG TBL FLM 60</t>
  </si>
  <si>
    <t>132908</t>
  </si>
  <si>
    <t>500MG TBL FLM 120</t>
  </si>
  <si>
    <t>FUROSEMID</t>
  </si>
  <si>
    <t>98219</t>
  </si>
  <si>
    <t>FURON</t>
  </si>
  <si>
    <t>HYDROCHLOROTHIAZID</t>
  </si>
  <si>
    <t>168</t>
  </si>
  <si>
    <t>HYDROCHLOROTHIAZID LÉČIVA</t>
  </si>
  <si>
    <t>25MG TBL NOB 20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</si>
  <si>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</si>
  <si>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</si>
  <si>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</si>
  <si>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</si>
  <si>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</si>
  <si>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</si>
  <si>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250IU/G+5,2MG/G UNG 10G</t>
  </si>
  <si>
    <t>KLONAZEPAM</t>
  </si>
  <si>
    <t>14957</t>
  </si>
  <si>
    <t>RIVOTRIL</t>
  </si>
  <si>
    <t>0,5MG TBL NOB 50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</si>
  <si>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</si>
  <si>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</si>
  <si>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</si>
  <si>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</si>
  <si>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</si>
  <si>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</si>
  <si>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</si>
  <si>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</si>
  <si>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</si>
  <si>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</si>
  <si>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</si>
  <si>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</si>
  <si>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</si>
  <si>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</si>
  <si>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</si>
  <si>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</si>
  <si>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203564</t>
  </si>
  <si>
    <t>ANOPYRIN</t>
  </si>
  <si>
    <t>KYSELINA KLODRONOVÁ</t>
  </si>
  <si>
    <t>56638</t>
  </si>
  <si>
    <t>BONEFOS</t>
  </si>
  <si>
    <t>800MG TBL FLM 60</t>
  </si>
  <si>
    <t>METFORMIN</t>
  </si>
  <si>
    <t>56503</t>
  </si>
  <si>
    <t>500MG TBL FLM 60 I</t>
  </si>
  <si>
    <t>METOPROLOL</t>
  </si>
  <si>
    <t>MIDODRIN</t>
  </si>
  <si>
    <t>6092</t>
  </si>
  <si>
    <t>GUTRON</t>
  </si>
  <si>
    <t>5MG TBL NOB 50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</si>
  <si>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</si>
  <si>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</si>
  <si>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</si>
  <si>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</si>
  <si>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</si>
  <si>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</si>
  <si>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</si>
  <si>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PARACETAMOL, KOMBINACE KROMĚ PSYCHOLEPTIK</t>
  </si>
  <si>
    <t>30229</t>
  </si>
  <si>
    <t>PARALEN PLUS</t>
  </si>
  <si>
    <t>325MG/30MG/15MG TBL FLM 24</t>
  </si>
  <si>
    <t>PIROXIKAM</t>
  </si>
  <si>
    <t>49503</t>
  </si>
  <si>
    <t>FLAMEXIN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</si>
  <si>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</si>
  <si>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</si>
  <si>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</si>
  <si>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</si>
  <si>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</si>
  <si>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</si>
  <si>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</si>
  <si>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</si>
  <si>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</si>
  <si>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</si>
  <si>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</si>
  <si>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56972</t>
  </si>
  <si>
    <t>TRITACE</t>
  </si>
  <si>
    <t>1,25MG TBL NOB 20</t>
  </si>
  <si>
    <t>94328</t>
  </si>
  <si>
    <t>AKTIFERRIN</t>
  </si>
  <si>
    <t>6,84MG/ML SIR 100ML</t>
  </si>
  <si>
    <t>SIMVASTATIN</t>
  </si>
  <si>
    <t>SPIRONOLAKTON</t>
  </si>
  <si>
    <t>30434</t>
  </si>
  <si>
    <t>25MG TBL NOB 100</t>
  </si>
  <si>
    <t>3377</t>
  </si>
  <si>
    <t>BISEPTOL</t>
  </si>
  <si>
    <t>400MG/80MG TBL NOB 20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</si>
  <si>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</si>
  <si>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</si>
  <si>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</si>
  <si>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</si>
  <si>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</si>
  <si>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</si>
  <si>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</si>
  <si>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</si>
  <si>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225510</t>
  </si>
  <si>
    <t>TRAMADOL</t>
  </si>
  <si>
    <t>59672</t>
  </si>
  <si>
    <t>TRALGIT SR 100</t>
  </si>
  <si>
    <t>100MG TBL PRO 30</t>
  </si>
  <si>
    <t>132870</t>
  </si>
  <si>
    <t>TRAMAL KAPKY 100 MG/1 ML</t>
  </si>
  <si>
    <t>100MG/ML POR GTT SOL 1X96ML+PUMPA</t>
  </si>
  <si>
    <t>VÁPNÍK, KOMBINACE S VITAMINEM D A/NEBO JINÝMI LÉČIVY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</si>
  <si>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</si>
  <si>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</si>
  <si>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</si>
  <si>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</si>
  <si>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</si>
  <si>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</si>
  <si>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WARFARIN</t>
  </si>
  <si>
    <t>94113</t>
  </si>
  <si>
    <t>WARFARIN ORION</t>
  </si>
  <si>
    <t>3MG TBL NOB 100</t>
  </si>
  <si>
    <t>ZOLPIDEM</t>
  </si>
  <si>
    <t>146893</t>
  </si>
  <si>
    <t>ŽELEZO V KOMBINACI S KYANOKOBALAMINEM A KYSELINOU LISTOVOU</t>
  </si>
  <si>
    <t>59571</t>
  </si>
  <si>
    <t>FERRO-FOLGAMMA</t>
  </si>
  <si>
    <t>37MG/5MG/0,01MG CPS MOL 100</t>
  </si>
  <si>
    <t>THALIDOMID</t>
  </si>
  <si>
    <t>207270</t>
  </si>
  <si>
    <t>MYRIN 100</t>
  </si>
  <si>
    <t>100MG TBL FLM 30</t>
  </si>
  <si>
    <t>TRAMADOL A PARACETAMOL</t>
  </si>
  <si>
    <t>132872</t>
  </si>
  <si>
    <t>37,5MG/325MG TBL FLM 30</t>
  </si>
  <si>
    <t>AMOXICILIN A  INHIBITOR BETA-LAKTAMASY</t>
  </si>
  <si>
    <t>HYDROXYKARBAMID</t>
  </si>
  <si>
    <t>57345</t>
  </si>
  <si>
    <t>500MG CPS DUR 100</t>
  </si>
  <si>
    <t>HOŘČÍK (KOMBINACE RŮZNÝCH SOLÍ)</t>
  </si>
  <si>
    <t>215978</t>
  </si>
  <si>
    <t>365MG POR GRA SOL SCC 30</t>
  </si>
  <si>
    <t>234736</t>
  </si>
  <si>
    <t>127260</t>
  </si>
  <si>
    <t>100MG TBL NOB 30</t>
  </si>
  <si>
    <t>86656</t>
  </si>
  <si>
    <t>1MG TBL NOB 30</t>
  </si>
  <si>
    <t>AMLODIPIN</t>
  </si>
  <si>
    <t>125053</t>
  </si>
  <si>
    <t>APO-AMLO</t>
  </si>
  <si>
    <t>10MG TBL NOB 100</t>
  </si>
  <si>
    <t>201642</t>
  </si>
  <si>
    <t>THROMBOREDUCTIN</t>
  </si>
  <si>
    <t>AZITHROMYCIN</t>
  </si>
  <si>
    <t>BROMAZEPAM</t>
  </si>
  <si>
    <t>88217</t>
  </si>
  <si>
    <t>LEXAURIN</t>
  </si>
  <si>
    <t>1,5MG TBL NOB 30</t>
  </si>
  <si>
    <t>215111</t>
  </si>
  <si>
    <t>ZNOBACT</t>
  </si>
  <si>
    <t>500MG TBL FLM 14</t>
  </si>
  <si>
    <t>215109</t>
  </si>
  <si>
    <t>CIPROFLOXACIN</t>
  </si>
  <si>
    <t>15658</t>
  </si>
  <si>
    <t>CIPLOX</t>
  </si>
  <si>
    <t>132907</t>
  </si>
  <si>
    <t>ERDOSTEIN</t>
  </si>
  <si>
    <t>87076</t>
  </si>
  <si>
    <t>300MG CPS DUR 20</t>
  </si>
  <si>
    <t>199680</t>
  </si>
  <si>
    <t>300MG CPS DUR 60</t>
  </si>
  <si>
    <t>FORMOTEROL</t>
  </si>
  <si>
    <t>184319</t>
  </si>
  <si>
    <t>ATIMOS</t>
  </si>
  <si>
    <t>12MCG/DÁV INH SOL PSS 100DÁV</t>
  </si>
  <si>
    <t>56808</t>
  </si>
  <si>
    <t>FURORESE 125</t>
  </si>
  <si>
    <t>125MG TBL NOB 50</t>
  </si>
  <si>
    <t>FYTOMENADION</t>
  </si>
  <si>
    <t>230426</t>
  </si>
  <si>
    <t>GABAPENTIN</t>
  </si>
  <si>
    <t>173420</t>
  </si>
  <si>
    <t>APO-GAB</t>
  </si>
  <si>
    <t>300MG CPS DUR 90</t>
  </si>
  <si>
    <t>HYDROCHLOROTHIAZID A KALIUM ŠETŘÍCÍ DIURETIKA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</si>
  <si>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</si>
  <si>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</si>
  <si>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</si>
  <si>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</si>
  <si>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</si>
  <si>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</si>
  <si>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</si>
  <si>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CHLORAMBUCIL</t>
  </si>
  <si>
    <t>192844</t>
  </si>
  <si>
    <t>LEUKERAN</t>
  </si>
  <si>
    <t>2MG TBL FLM 25</t>
  </si>
  <si>
    <t>200935</t>
  </si>
  <si>
    <t>KALNORMIN</t>
  </si>
  <si>
    <t>1G TBL PRO 30</t>
  </si>
  <si>
    <t>INTERFERON ALFA-2B</t>
  </si>
  <si>
    <t>25777</t>
  </si>
  <si>
    <t>INTRONA</t>
  </si>
  <si>
    <t>18MIU INJ SOL 1X1,2ML+12J</t>
  </si>
  <si>
    <t>KARVEDILOL</t>
  </si>
  <si>
    <t>102600</t>
  </si>
  <si>
    <t>CARVESAN</t>
  </si>
  <si>
    <t>6,25MG TBL NOB 100</t>
  </si>
  <si>
    <t>KLARITHROMYCIN</t>
  </si>
  <si>
    <t>216199</t>
  </si>
  <si>
    <t>KLACID</t>
  </si>
  <si>
    <t>KLOPIDOGREL</t>
  </si>
  <si>
    <t>141036</t>
  </si>
  <si>
    <t>TROMBEX</t>
  </si>
  <si>
    <t>75MG TBL FLM 90</t>
  </si>
  <si>
    <t>KLOTRIMAZOL</t>
  </si>
  <si>
    <t>86397</t>
  </si>
  <si>
    <t>CLOTRIMAZOL AL 1%</t>
  </si>
  <si>
    <t>0,01G/G CRM 50G</t>
  </si>
  <si>
    <t>155782</t>
  </si>
  <si>
    <t>100MG/50MG TBL NOB 100</t>
  </si>
  <si>
    <t>99295</t>
  </si>
  <si>
    <t>100MG TBL NOB 20(2X10)</t>
  </si>
  <si>
    <t>KYSELINA URSODEOXYCHOLOVÁ</t>
  </si>
  <si>
    <t>13808</t>
  </si>
  <si>
    <t>URSOSAN</t>
  </si>
  <si>
    <t>250MG CPS DUR 100 I</t>
  </si>
  <si>
    <t>NAFTIDROFURYL</t>
  </si>
  <si>
    <t>66015</t>
  </si>
  <si>
    <t>ENELBIN 100 RETARD</t>
  </si>
  <si>
    <t>100MG TBL PRO 100</t>
  </si>
  <si>
    <t>NIMESULID</t>
  </si>
  <si>
    <t>12894</t>
  </si>
  <si>
    <t>100MG POR GRA SUS 15 I</t>
  </si>
  <si>
    <t>109415</t>
  </si>
  <si>
    <t>NOLPAZA</t>
  </si>
  <si>
    <t>40MG TBL ENT 84</t>
  </si>
  <si>
    <t>PERINDOPRIL A DIURETIKA</t>
  </si>
  <si>
    <t>122690</t>
  </si>
  <si>
    <t>PRESTARIUM NEO COMBI</t>
  </si>
  <si>
    <t>5MG/1,25MG TBL FLM 90(3X30)</t>
  </si>
  <si>
    <t>PREDNISOLON</t>
  </si>
  <si>
    <t>92410</t>
  </si>
  <si>
    <t>ALPICORT F</t>
  </si>
  <si>
    <t>0,05MG/ML+2MG/ML+4MG/ML DRM SOL 1X100ML</t>
  </si>
  <si>
    <t>15864</t>
  </si>
  <si>
    <t>RIVAROXABAN</t>
  </si>
  <si>
    <t>168899</t>
  </si>
  <si>
    <t>XARELTO</t>
  </si>
  <si>
    <t>15MG TBL FLM 98 II</t>
  </si>
  <si>
    <t>119654</t>
  </si>
  <si>
    <t>320MG/60MG TBL RET 100</t>
  </si>
  <si>
    <t>SILYMARIN</t>
  </si>
  <si>
    <t>19571</t>
  </si>
  <si>
    <t>TBL OBD 100</t>
  </si>
  <si>
    <t>203954</t>
  </si>
  <si>
    <t>400MG/80MG TBL NOB 28</t>
  </si>
  <si>
    <t>SULODEXID</t>
  </si>
  <si>
    <t>225450</t>
  </si>
  <si>
    <t>VESSEL DUE F</t>
  </si>
  <si>
    <t>250SU CPS MOL 60</t>
  </si>
  <si>
    <t>225514</t>
  </si>
  <si>
    <t>EUPHYLLIN CR N 400</t>
  </si>
  <si>
    <t>400MG CPS PRO 50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</si>
  <si>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</si>
  <si>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</si>
  <si>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</si>
  <si>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</si>
  <si>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</si>
  <si>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</si>
  <si>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</si>
  <si>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231961</t>
  </si>
  <si>
    <t>VALTREX</t>
  </si>
  <si>
    <t>192342</t>
  </si>
  <si>
    <t>WARFARIN PMCS</t>
  </si>
  <si>
    <t>5MG TBL NOB 100 I</t>
  </si>
  <si>
    <t>146894</t>
  </si>
  <si>
    <t>KLADRIBIN</t>
  </si>
  <si>
    <t>28139</t>
  </si>
  <si>
    <t>LITAK</t>
  </si>
  <si>
    <t>2MG/ML INJ SOL 1X5ML</t>
  </si>
  <si>
    <t>MULTIENZYMOVÉ PŘÍPRAVKY (LIPASA, PROTEASA APOD.)</t>
  </si>
  <si>
    <t>56167</t>
  </si>
  <si>
    <t>PANGROL 20000</t>
  </si>
  <si>
    <t>20000IU TBL ENT 50 I</t>
  </si>
  <si>
    <t>FERRUM(II)-FUMARÁT A KYSELINA LISTOVÁ</t>
  </si>
  <si>
    <t>169452</t>
  </si>
  <si>
    <t>FERRETAB COMP.</t>
  </si>
  <si>
    <t>50MG/0,5MG CPS DUR 100</t>
  </si>
  <si>
    <t>137120</t>
  </si>
  <si>
    <t>MAGNESIUM 250 MG PHARMAVIT</t>
  </si>
  <si>
    <t>250MG TBL EFF 20</t>
  </si>
  <si>
    <t>AZATHIOPRIN</t>
  </si>
  <si>
    <t>213021</t>
  </si>
  <si>
    <t>IMASUP</t>
  </si>
  <si>
    <t>50MG TBL FLM 100</t>
  </si>
  <si>
    <t>BISOPROLOL</t>
  </si>
  <si>
    <t>233605</t>
  </si>
  <si>
    <t>6408</t>
  </si>
  <si>
    <t>EQUORAL</t>
  </si>
  <si>
    <t>52335</t>
  </si>
  <si>
    <t>4MG TBL NOB 30</t>
  </si>
  <si>
    <t>25780</t>
  </si>
  <si>
    <t>30MIU INJ SOL 1X1,2ML+12J</t>
  </si>
  <si>
    <t>21856</t>
  </si>
  <si>
    <t>CORYOL</t>
  </si>
  <si>
    <t>3,125MG TBL NOB 30</t>
  </si>
  <si>
    <t>149483</t>
  </si>
  <si>
    <t>75MG TBL FLM 56</t>
  </si>
  <si>
    <t>155781</t>
  </si>
  <si>
    <t>100MG/50MG TBL NOB 50</t>
  </si>
  <si>
    <t>188850</t>
  </si>
  <si>
    <t>STACYL</t>
  </si>
  <si>
    <t>100MG TBL ENT 100 I</t>
  </si>
  <si>
    <t>207935</t>
  </si>
  <si>
    <t>207074</t>
  </si>
  <si>
    <t>SIMEPAR</t>
  </si>
  <si>
    <t>CPS DUR 40</t>
  </si>
  <si>
    <t>METHYLPREDNISOLON</t>
  </si>
  <si>
    <t>40373</t>
  </si>
  <si>
    <t>MEDROL</t>
  </si>
  <si>
    <t>16MG TBL NOB 50</t>
  </si>
  <si>
    <t>12892</t>
  </si>
  <si>
    <t>25366</t>
  </si>
  <si>
    <t>20MG CPS ETD 90 I</t>
  </si>
  <si>
    <t>215606</t>
  </si>
  <si>
    <t>107848</t>
  </si>
  <si>
    <t>APO-PAROX</t>
  </si>
  <si>
    <t>20MG TBL FLM 100</t>
  </si>
  <si>
    <t>46755</t>
  </si>
  <si>
    <t>50MG CPS DUR 30</t>
  </si>
  <si>
    <t>TIZANIDIN</t>
  </si>
  <si>
    <t>16051</t>
  </si>
  <si>
    <t>SIRDALUD</t>
  </si>
  <si>
    <t>2MG TBL NOB 30</t>
  </si>
  <si>
    <t>56844</t>
  </si>
  <si>
    <t>150MG TBL PRO 30</t>
  </si>
  <si>
    <t>206529</t>
  </si>
  <si>
    <t>CALCICHEW D3 JAHODA</t>
  </si>
  <si>
    <t>500MG/400IU TBL MND 60</t>
  </si>
  <si>
    <t>94114</t>
  </si>
  <si>
    <t>5MG TBL NOB 100</t>
  </si>
  <si>
    <t>APIXABAN</t>
  </si>
  <si>
    <t>193745</t>
  </si>
  <si>
    <t>ELIQUIS</t>
  </si>
  <si>
    <t>5MG TBL FLM 60</t>
  </si>
  <si>
    <t>230614</t>
  </si>
  <si>
    <t>JINÉ KAPILÁRY STABILIZUJÍCÍ LÁTKY</t>
  </si>
  <si>
    <t>202701</t>
  </si>
  <si>
    <t>20MG TBL ENT 90</t>
  </si>
  <si>
    <t>ACEBUTOLOL</t>
  </si>
  <si>
    <t>80058</t>
  </si>
  <si>
    <t>SECTRAL</t>
  </si>
  <si>
    <t>400MG TBL FLM 30</t>
  </si>
  <si>
    <t>155936</t>
  </si>
  <si>
    <t>400MG TBL NOB 25</t>
  </si>
  <si>
    <t>125066</t>
  </si>
  <si>
    <t>17431</t>
  </si>
  <si>
    <t>CITALEC 20 ZENTIVA</t>
  </si>
  <si>
    <t>KLÍŠŤOVÁ ENCEFALITIDA, INAKTIVOVANÝ CELÝ VIRUS</t>
  </si>
  <si>
    <t>215956</t>
  </si>
  <si>
    <t>FSME-IMMUN</t>
  </si>
  <si>
    <t>0,5ML INJ SUS ISP 1X0,5ML+J</t>
  </si>
  <si>
    <t>148927</t>
  </si>
  <si>
    <t>URSOFALK</t>
  </si>
  <si>
    <t>500MG TBL FLM 100</t>
  </si>
  <si>
    <t>MIRTAZAPIN</t>
  </si>
  <si>
    <t>214572</t>
  </si>
  <si>
    <t>40MG TBL ENT 90</t>
  </si>
  <si>
    <t>PERINDOPRIL</t>
  </si>
  <si>
    <t>RILMENIDIN</t>
  </si>
  <si>
    <t>84360</t>
  </si>
  <si>
    <t>196759</t>
  </si>
  <si>
    <t>VORIKONAZOL MYLAN</t>
  </si>
  <si>
    <t>200MG TBL FLM 14X1</t>
  </si>
  <si>
    <t>PERINDOPRIL A BISOPROLOL</t>
  </si>
  <si>
    <t>213255</t>
  </si>
  <si>
    <t>COSYREL</t>
  </si>
  <si>
    <t>5MG/5MG TBL FLM 30</t>
  </si>
  <si>
    <t>ATORVASTATIN</t>
  </si>
  <si>
    <t>BETAXOLOL</t>
  </si>
  <si>
    <t>49909</t>
  </si>
  <si>
    <t>LOKREN</t>
  </si>
  <si>
    <t>20MG TBL FLM 28</t>
  </si>
  <si>
    <t>158673</t>
  </si>
  <si>
    <t>2,5MG TBL FLM 30</t>
  </si>
  <si>
    <t>221075</t>
  </si>
  <si>
    <t>CONCOR 5</t>
  </si>
  <si>
    <t>88219</t>
  </si>
  <si>
    <t>216708</t>
  </si>
  <si>
    <t>3MG TBL NOB 28</t>
  </si>
  <si>
    <t>56805</t>
  </si>
  <si>
    <t>40MG TBL NOB 100</t>
  </si>
  <si>
    <t>40777</t>
  </si>
  <si>
    <t>NEURONTIN</t>
  </si>
  <si>
    <t>600MG TBL FLM 50 I</t>
  </si>
  <si>
    <t>84400</t>
  </si>
  <si>
    <t>300MG CPS DUR 100</t>
  </si>
  <si>
    <t>IBUPROFEN</t>
  </si>
  <si>
    <t>162673</t>
  </si>
  <si>
    <t>400MG TBL FLM 36</t>
  </si>
  <si>
    <t>MAGNESIUM-LAKTÁT</t>
  </si>
  <si>
    <t>17992</t>
  </si>
  <si>
    <t>0,5G TBL NOB 100</t>
  </si>
  <si>
    <t>MEGESTROL</t>
  </si>
  <si>
    <t>199963</t>
  </si>
  <si>
    <t>MEGACE</t>
  </si>
  <si>
    <t>160MG TBL NOB 30</t>
  </si>
  <si>
    <t>58038</t>
  </si>
  <si>
    <t>50MG TBL PRO 100</t>
  </si>
  <si>
    <t>NEBIVOLOL</t>
  </si>
  <si>
    <t>112572</t>
  </si>
  <si>
    <t>NEBIVOLOL SANDOZ</t>
  </si>
  <si>
    <t>5MG TBL NOB 28</t>
  </si>
  <si>
    <t>122114</t>
  </si>
  <si>
    <t>APO-OME 20</t>
  </si>
  <si>
    <t>20MG CPS ETD 100</t>
  </si>
  <si>
    <t>160379</t>
  </si>
  <si>
    <t>PANTOMYL</t>
  </si>
  <si>
    <t>40MG TBL ENT 100</t>
  </si>
  <si>
    <t>ROSUVASTATIN</t>
  </si>
  <si>
    <t>145574</t>
  </si>
  <si>
    <t>ROSUMOP</t>
  </si>
  <si>
    <t>145558</t>
  </si>
  <si>
    <t>SERTRALIN</t>
  </si>
  <si>
    <t>195944</t>
  </si>
  <si>
    <t>SERTRALIN APOTEX</t>
  </si>
  <si>
    <t>100MG TBL FLM 100</t>
  </si>
  <si>
    <t>SÍRAN ŽELEZNATÝ</t>
  </si>
  <si>
    <t>14711</t>
  </si>
  <si>
    <t>TARDYFERON</t>
  </si>
  <si>
    <t>80MG TBL RET 30 I</t>
  </si>
  <si>
    <t>3550</t>
  </si>
  <si>
    <t>96118</t>
  </si>
  <si>
    <t>250SU CPS MOL 50</t>
  </si>
  <si>
    <t>173401</t>
  </si>
  <si>
    <t>250SU CPS MOL 120</t>
  </si>
  <si>
    <t>SULTAMICILIN</t>
  </si>
  <si>
    <t>17149</t>
  </si>
  <si>
    <t>UNASYN</t>
  </si>
  <si>
    <t>375MG TBL FLM 12</t>
  </si>
  <si>
    <t>TELMISARTAN</t>
  </si>
  <si>
    <t>158198</t>
  </si>
  <si>
    <t>TELMISARTAN SANDOZ</t>
  </si>
  <si>
    <t>80MG TBL NOB 100</t>
  </si>
  <si>
    <t>TRIMETAZIDIN</t>
  </si>
  <si>
    <t>172294</t>
  </si>
  <si>
    <t>TRIMETAZIDIN MYLAN</t>
  </si>
  <si>
    <t>35MG TBL PRO 60 IV</t>
  </si>
  <si>
    <t>47465</t>
  </si>
  <si>
    <t>VALSARTAN</t>
  </si>
  <si>
    <t>125598</t>
  </si>
  <si>
    <t>VALSACOR</t>
  </si>
  <si>
    <t>160MG TBL FLM 84</t>
  </si>
  <si>
    <t>221061</t>
  </si>
  <si>
    <t>STILNOX</t>
  </si>
  <si>
    <t>10MG TBL FLM 28</t>
  </si>
  <si>
    <t>193747</t>
  </si>
  <si>
    <t>5MG TBL FLM 168</t>
  </si>
  <si>
    <t>PERINDOPRIL, AMLODIPIN A INDAPAMID</t>
  </si>
  <si>
    <t>190960</t>
  </si>
  <si>
    <t>5MG/1,25MG/5MG TBL FLM 90(3X30)</t>
  </si>
  <si>
    <t>179327</t>
  </si>
  <si>
    <t>DORETA</t>
  </si>
  <si>
    <t>75MG/650MG TBL FLM 30 I</t>
  </si>
  <si>
    <t>KODEIN A PARACETAMOL</t>
  </si>
  <si>
    <t>87906</t>
  </si>
  <si>
    <t>KORYLAN</t>
  </si>
  <si>
    <t>325MG/28,73MG TBL NOB 10</t>
  </si>
  <si>
    <t>132654</t>
  </si>
  <si>
    <t>230946</t>
  </si>
  <si>
    <t>AMOXICILLIN/CLAVULANIC ACID MYLAN</t>
  </si>
  <si>
    <t>SODNÁ SŮL LEVOTHYROXINU</t>
  </si>
  <si>
    <t>132523</t>
  </si>
  <si>
    <t>17433</t>
  </si>
  <si>
    <t>CYPROHEPTADIN</t>
  </si>
  <si>
    <t>11286</t>
  </si>
  <si>
    <t>4MG TBL NOB 20</t>
  </si>
  <si>
    <t>DRASLÍK</t>
  </si>
  <si>
    <t>88356</t>
  </si>
  <si>
    <t>0,175G/0,175G TBL NOB 100</t>
  </si>
  <si>
    <t>2132</t>
  </si>
  <si>
    <t>50MG/ML+50MG/ML INJ SOL 10X10ML</t>
  </si>
  <si>
    <t>97864</t>
  </si>
  <si>
    <t>250MG CPS DUR 50 I</t>
  </si>
  <si>
    <t>171577</t>
  </si>
  <si>
    <t>MAGNESIUM LACTATE BIOMEDICA</t>
  </si>
  <si>
    <t>500MG TBL NOB 50</t>
  </si>
  <si>
    <t>186334</t>
  </si>
  <si>
    <t>500MG TBL NOB 100</t>
  </si>
  <si>
    <t>MĚKKÝ PARAFIN A TUKOVÉ PRODUKTY</t>
  </si>
  <si>
    <t>100273</t>
  </si>
  <si>
    <t>162537</t>
  </si>
  <si>
    <t>MIRTAZAPIN +PHARMA</t>
  </si>
  <si>
    <t>235822</t>
  </si>
  <si>
    <t>176954</t>
  </si>
  <si>
    <t>500MG/ML+5MG/ML POR GTT SOL 1X50ML</t>
  </si>
  <si>
    <t>RIFAXIMIN</t>
  </si>
  <si>
    <t>202740</t>
  </si>
  <si>
    <t>200MG TBL FLM 28</t>
  </si>
  <si>
    <t>TRIAMCINOLON A ANTISEPTIKA</t>
  </si>
  <si>
    <t>4178</t>
  </si>
  <si>
    <t>TRIAMCINOLON E LÉČIVA</t>
  </si>
  <si>
    <t>1MG/G+10MG/G UNG 1X20G</t>
  </si>
  <si>
    <t>VALGANCIKLOVIR</t>
  </si>
  <si>
    <t>189098</t>
  </si>
  <si>
    <t>CALCICHEW D3 LEMON</t>
  </si>
  <si>
    <t>1000MG/800IU TBL MND 60</t>
  </si>
  <si>
    <t>233749</t>
  </si>
  <si>
    <t>233755</t>
  </si>
  <si>
    <t>POSAKONAZOL</t>
  </si>
  <si>
    <t>ITOPRIDUM</t>
  </si>
  <si>
    <t>166760</t>
  </si>
  <si>
    <t>50MG TBL FLM 100(10X10)</t>
  </si>
  <si>
    <t>HOŘČÍK</t>
  </si>
  <si>
    <t>96635</t>
  </si>
  <si>
    <t>470MG/5MG TBL OBD 50</t>
  </si>
  <si>
    <t>MOČOVINA</t>
  </si>
  <si>
    <t>16462</t>
  </si>
  <si>
    <t>40MG/ML DRM EML 200ML</t>
  </si>
  <si>
    <t>Jiná</t>
  </si>
  <si>
    <t>*1019</t>
  </si>
  <si>
    <t>Jiný</t>
  </si>
  <si>
    <t>Dále nespecifikované pomůcky</t>
  </si>
  <si>
    <t>278</t>
  </si>
  <si>
    <t>PARUKA</t>
  </si>
  <si>
    <t>PŘÍSPĚVEK POJIŠŤOVNY DO VÝŠE</t>
  </si>
  <si>
    <t>155938</t>
  </si>
  <si>
    <t>HERPESIN 200</t>
  </si>
  <si>
    <t>155940</t>
  </si>
  <si>
    <t>50MG/G CRM 2G</t>
  </si>
  <si>
    <t>15379</t>
  </si>
  <si>
    <t>10MG TBL NOB 90</t>
  </si>
  <si>
    <t>132313</t>
  </si>
  <si>
    <t>AMLODIPIN AUROVITAS</t>
  </si>
  <si>
    <t>132989</t>
  </si>
  <si>
    <t>ATORIS 20</t>
  </si>
  <si>
    <t>20MG TBL FLM 90</t>
  </si>
  <si>
    <t>45011</t>
  </si>
  <si>
    <t>500MG TBL FLM 6</t>
  </si>
  <si>
    <t>231949</t>
  </si>
  <si>
    <t>ZINNAT</t>
  </si>
  <si>
    <t>230409</t>
  </si>
  <si>
    <t>15641</t>
  </si>
  <si>
    <t>50MG CPS MOL 50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</si>
  <si>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</si>
  <si>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</si>
  <si>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</si>
  <si>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</si>
  <si>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</si>
  <si>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</si>
  <si>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</si>
  <si>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</si>
  <si>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201970</t>
  </si>
  <si>
    <t>33000IU/2500IU DRM PLV SOL 1</t>
  </si>
  <si>
    <t>JINÁ ANTIHISTAMINIKA PRO SYSTÉMOVOU APLIKACI</t>
  </si>
  <si>
    <t>2479</t>
  </si>
  <si>
    <t>DITHIADEN</t>
  </si>
  <si>
    <t>2MG TBL NOB 20</t>
  </si>
  <si>
    <t>16895</t>
  </si>
  <si>
    <t>KOLCHICIN</t>
  </si>
  <si>
    <t>119697</t>
  </si>
  <si>
    <t>COLCHICUM-DISPERT</t>
  </si>
  <si>
    <t>0,5MG TBL OBD 20</t>
  </si>
  <si>
    <t>119698</t>
  </si>
  <si>
    <t>0,5MG TBL OBD 50</t>
  </si>
  <si>
    <t>LANSOPRAZOL</t>
  </si>
  <si>
    <t>17122</t>
  </si>
  <si>
    <t>LANZUL</t>
  </si>
  <si>
    <t>30MG CPS DUR 56</t>
  </si>
  <si>
    <t>LEVOCETIRIZIN</t>
  </si>
  <si>
    <t>124346</t>
  </si>
  <si>
    <t>CEZERA</t>
  </si>
  <si>
    <t>5MG TBL FLM 90 I</t>
  </si>
  <si>
    <t>184035</t>
  </si>
  <si>
    <t>FORLAX</t>
  </si>
  <si>
    <t>10G POR PLV SOL SCC 20</t>
  </si>
  <si>
    <t>32103</t>
  </si>
  <si>
    <t>MEGAPLEX</t>
  </si>
  <si>
    <t>160MG TBL NOB 30X1</t>
  </si>
  <si>
    <t>NITROFURANTOIN</t>
  </si>
  <si>
    <t>207280</t>
  </si>
  <si>
    <t>FUROLIN</t>
  </si>
  <si>
    <t>NYSTATIN, KOMBINACE</t>
  </si>
  <si>
    <t>41146</t>
  </si>
  <si>
    <t>MACMIROR COMPLEX 500</t>
  </si>
  <si>
    <t>500MG/200000IU VAG CPS MOL 12</t>
  </si>
  <si>
    <t>ONDANSETRON</t>
  </si>
  <si>
    <t>185202</t>
  </si>
  <si>
    <t>NOVETRON 8 MG DISPERGOVATELNÉ TABLETY</t>
  </si>
  <si>
    <t>8MG POR TBL DIS 10</t>
  </si>
  <si>
    <t>OSELTAMIVIR</t>
  </si>
  <si>
    <t>27698</t>
  </si>
  <si>
    <t>TAMIFLU</t>
  </si>
  <si>
    <t>75MG CPS DUR 10</t>
  </si>
  <si>
    <t>214581</t>
  </si>
  <si>
    <t>40MG TBL ENT 30 II</t>
  </si>
  <si>
    <t>PSEUDOEFEDRIN, KOMBINACE</t>
  </si>
  <si>
    <t>216102</t>
  </si>
  <si>
    <t>5MG/120MG TBL PRO 7</t>
  </si>
  <si>
    <t>56976</t>
  </si>
  <si>
    <t>2,5MG TBL NOB 20</t>
  </si>
  <si>
    <t>216471</t>
  </si>
  <si>
    <t>CYCLO 3 FORT</t>
  </si>
  <si>
    <t>150MG/150MG/100MG CPS DUR 30 II</t>
  </si>
  <si>
    <t>SILIKONY</t>
  </si>
  <si>
    <t>57585</t>
  </si>
  <si>
    <t>ESPUMISAN</t>
  </si>
  <si>
    <t>40MG CPS MOL 100</t>
  </si>
  <si>
    <t>19570</t>
  </si>
  <si>
    <t>TBL OBD 50</t>
  </si>
  <si>
    <t>75022</t>
  </si>
  <si>
    <t>800MG/160MG TBL NOB 10</t>
  </si>
  <si>
    <t>TOBRAMYCIN</t>
  </si>
  <si>
    <t>86264</t>
  </si>
  <si>
    <t>3MG/ML OPH GTT SOL 1X5ML</t>
  </si>
  <si>
    <t>RETINOL (VITAMIN A)</t>
  </si>
  <si>
    <t>230448</t>
  </si>
  <si>
    <t>VITAMIN A-SLOVAKOFARMA</t>
  </si>
  <si>
    <t>30000IU CPS MOL 50</t>
  </si>
  <si>
    <t>IMIDAZOLOVÉ/TRIAZOLOVÉ DERIVÁTY V KOMBINACI S KORTIKOSTEROID</t>
  </si>
  <si>
    <t>16896</t>
  </si>
  <si>
    <t>IMAZOL PLUS</t>
  </si>
  <si>
    <t>10MG/G+2,5MG/G CRM 30G</t>
  </si>
  <si>
    <t>225850</t>
  </si>
  <si>
    <t>33865</t>
  </si>
  <si>
    <t>NUTRIDRINK COMPACT S PŘÍCHUTÍ LESNÍHO OVOCE</t>
  </si>
  <si>
    <t>217188</t>
  </si>
  <si>
    <t>NUTRIDRINK COMPACT S PŘÍCHUTÍ ČOKOLÁDOVOU</t>
  </si>
  <si>
    <t>191730</t>
  </si>
  <si>
    <t>100MG TBL FLM 60</t>
  </si>
  <si>
    <t>216285</t>
  </si>
  <si>
    <t>MILURIT</t>
  </si>
  <si>
    <t>300MG TBL NOB 90</t>
  </si>
  <si>
    <t>50311</t>
  </si>
  <si>
    <t>10MG TBL FLM 90X1</t>
  </si>
  <si>
    <t>93021</t>
  </si>
  <si>
    <t>SORTIS</t>
  </si>
  <si>
    <t>40MG TBL FLM 100</t>
  </si>
  <si>
    <t>ATORVASTATIN A AMLODIPIN</t>
  </si>
  <si>
    <t>159819</t>
  </si>
  <si>
    <t>AMLATOR</t>
  </si>
  <si>
    <t>20MG/5MG TBL FLM 90</t>
  </si>
  <si>
    <t>BETAHISTIN</t>
  </si>
  <si>
    <t>229648</t>
  </si>
  <si>
    <t>BETASERC 24</t>
  </si>
  <si>
    <t>24MG TBL NOB 50</t>
  </si>
  <si>
    <t>229646</t>
  </si>
  <si>
    <t>BETASERC 16</t>
  </si>
  <si>
    <t>16MG TBL NOB 60</t>
  </si>
  <si>
    <t>49910</t>
  </si>
  <si>
    <t>20MG TBL FLM 98</t>
  </si>
  <si>
    <t>96039</t>
  </si>
  <si>
    <t>CIPRINOL 500</t>
  </si>
  <si>
    <t>132524</t>
  </si>
  <si>
    <t>214084</t>
  </si>
  <si>
    <t>214096</t>
  </si>
  <si>
    <t>DIOSMEKTIT</t>
  </si>
  <si>
    <t>59941</t>
  </si>
  <si>
    <t>3G POR PLV SUS 30</t>
  </si>
  <si>
    <t>230583</t>
  </si>
  <si>
    <t>500MG TBL FLM 180</t>
  </si>
  <si>
    <t>GLYCEROL-TRINITRÁT</t>
  </si>
  <si>
    <t>85071</t>
  </si>
  <si>
    <t>NITROMINT</t>
  </si>
  <si>
    <t>0,4MG/DÁV SPR SLG 10G I</t>
  </si>
  <si>
    <t>206536</t>
  </si>
  <si>
    <t>235808</t>
  </si>
  <si>
    <t>KOMBINACE RŮZNÝCH ANTIBIOTIK</t>
  </si>
  <si>
    <t>1076</t>
  </si>
  <si>
    <t>OPHTHALMO-FRAMYKOIN</t>
  </si>
  <si>
    <t>OPH UNG 5G</t>
  </si>
  <si>
    <t>KYSELINA FUSIDOVÁ</t>
  </si>
  <si>
    <t>84492</t>
  </si>
  <si>
    <t>FUCIDIN</t>
  </si>
  <si>
    <t>20MG/G CRM 1X15G</t>
  </si>
  <si>
    <t>106344</t>
  </si>
  <si>
    <t>15MG CPS ETD 28</t>
  </si>
  <si>
    <t>125753</t>
  </si>
  <si>
    <t>LOPERAMID</t>
  </si>
  <si>
    <t>192853</t>
  </si>
  <si>
    <t>LOPERON</t>
  </si>
  <si>
    <t>2MG CPS DUR 20</t>
  </si>
  <si>
    <t>LOSARTAN</t>
  </si>
  <si>
    <t>114067</t>
  </si>
  <si>
    <t>50MG TBL FLM 90 II</t>
  </si>
  <si>
    <t>107173</t>
  </si>
  <si>
    <t>LORISTA 25</t>
  </si>
  <si>
    <t>25MG TBL FLM 28</t>
  </si>
  <si>
    <t>MELFALAN</t>
  </si>
  <si>
    <t>192842</t>
  </si>
  <si>
    <t>23795</t>
  </si>
  <si>
    <t>GLUCOPHAGE</t>
  </si>
  <si>
    <t>850MG TBL FLM 100</t>
  </si>
  <si>
    <t>58042</t>
  </si>
  <si>
    <t>200MG TBL PRO 100</t>
  </si>
  <si>
    <t>214628</t>
  </si>
  <si>
    <t>VASOCARDIN 50</t>
  </si>
  <si>
    <t>50MG TBL NOB 50</t>
  </si>
  <si>
    <t>127760</t>
  </si>
  <si>
    <t>MIRZATEN ORO TAB</t>
  </si>
  <si>
    <t>15MG POR TBL DIS 30</t>
  </si>
  <si>
    <t>MOXONIDIN</t>
  </si>
  <si>
    <t>16926</t>
  </si>
  <si>
    <t>MOXOSTAD</t>
  </si>
  <si>
    <t>0,3MG TBL FLM 100</t>
  </si>
  <si>
    <t>213484</t>
  </si>
  <si>
    <t>19000IU/ML INJ SOL ISP 10X1ML</t>
  </si>
  <si>
    <t>213490</t>
  </si>
  <si>
    <t>9500IU/ML INJ SOL ISP 10X1ML</t>
  </si>
  <si>
    <t>97563</t>
  </si>
  <si>
    <t>ZOFRAN ZYDIS</t>
  </si>
  <si>
    <t>8MG TBL BUC 10</t>
  </si>
  <si>
    <t>185206</t>
  </si>
  <si>
    <t>216912</t>
  </si>
  <si>
    <t>27113</t>
  </si>
  <si>
    <t>150MG CPS DUR 112(2X56)</t>
  </si>
  <si>
    <t>PROPAFENON</t>
  </si>
  <si>
    <t>215906</t>
  </si>
  <si>
    <t>RYTMONORM</t>
  </si>
  <si>
    <t>150MG TBL FLM 100</t>
  </si>
  <si>
    <t>148070</t>
  </si>
  <si>
    <t>ROSUCARD</t>
  </si>
  <si>
    <t>148074</t>
  </si>
  <si>
    <t>145845</t>
  </si>
  <si>
    <t>MERTENIL</t>
  </si>
  <si>
    <t>SOTALOL</t>
  </si>
  <si>
    <t>49014</t>
  </si>
  <si>
    <t>201141</t>
  </si>
  <si>
    <t>150MG TBL PRO 30 I</t>
  </si>
  <si>
    <t>125592</t>
  </si>
  <si>
    <t>80MG TBL FLM 84</t>
  </si>
  <si>
    <t>189079</t>
  </si>
  <si>
    <t>VERAPAMIL</t>
  </si>
  <si>
    <t>215965</t>
  </si>
  <si>
    <t>ISOPTIN SR</t>
  </si>
  <si>
    <t>240MG TBL PRO 100</t>
  </si>
  <si>
    <t>190965</t>
  </si>
  <si>
    <t>5MG/1,25MG/10MG TBL FLM 90(3X30)</t>
  </si>
  <si>
    <t>179333</t>
  </si>
  <si>
    <t>75MG/650MG TBL FLM 90 I</t>
  </si>
  <si>
    <t>201609</t>
  </si>
  <si>
    <t>172044</t>
  </si>
  <si>
    <t>150MCG TBL NOB 100</t>
  </si>
  <si>
    <t>184245</t>
  </si>
  <si>
    <t>75MCG TBL NOB 100</t>
  </si>
  <si>
    <t>*1004</t>
  </si>
  <si>
    <t>230967</t>
  </si>
  <si>
    <t>AZITROMYCIN MYLAN</t>
  </si>
  <si>
    <t>216707</t>
  </si>
  <si>
    <t>1,5MG TBL NOB 28</t>
  </si>
  <si>
    <t>BROMHEXIN</t>
  </si>
  <si>
    <t>43997</t>
  </si>
  <si>
    <t>8MG/ML POR GTT SOL 1X100ML</t>
  </si>
  <si>
    <t>DESLORATADIN</t>
  </si>
  <si>
    <t>28834</t>
  </si>
  <si>
    <t>2,5MG POR TBL DIS 90</t>
  </si>
  <si>
    <t>52334</t>
  </si>
  <si>
    <t>25783</t>
  </si>
  <si>
    <t>60MIU INJ SOL 1X1,2ML+12J</t>
  </si>
  <si>
    <t>JINÁ LÉČIVA PRO LOKÁLNÍ LÉČBU V DUTINĚ ÚSTNÍ</t>
  </si>
  <si>
    <t>46899</t>
  </si>
  <si>
    <t>87,1MG/G ORM GEL 1X8G</t>
  </si>
  <si>
    <t>56992</t>
  </si>
  <si>
    <t>15MG TBL NOB 10</t>
  </si>
  <si>
    <t>METOKLOPRAMID</t>
  </si>
  <si>
    <t>93104</t>
  </si>
  <si>
    <t>10MG TBL NOB 40</t>
  </si>
  <si>
    <t>MOMETASON</t>
  </si>
  <si>
    <t>44303</t>
  </si>
  <si>
    <t>EUPHYLLIN CR N 100</t>
  </si>
  <si>
    <t>100MG CPS PRO 50</t>
  </si>
  <si>
    <t>225508</t>
  </si>
  <si>
    <t>132873</t>
  </si>
  <si>
    <t>TRAMAL RETARD TABLETY 100 MG</t>
  </si>
  <si>
    <t>201125</t>
  </si>
  <si>
    <t>TRAMAL TOBOLKY 50 MG</t>
  </si>
  <si>
    <t>50MG CPS DUR 20 I</t>
  </si>
  <si>
    <t>FORMOTEROL A BUDESONID</t>
  </si>
  <si>
    <t>180087</t>
  </si>
  <si>
    <t>SYMBICORT TURBUHALER 200 MIKROGRAMŮ/ 6 MIKROGRAMŮ/ INHALACE</t>
  </si>
  <si>
    <t>160MCG/4,5MCG INH PLV 1X120DÁV</t>
  </si>
  <si>
    <t>107806</t>
  </si>
  <si>
    <t>20MG TBL ENT 30</t>
  </si>
  <si>
    <t>28837</t>
  </si>
  <si>
    <t>0,5MG/ML POR SOL 60ML+LŽ</t>
  </si>
  <si>
    <t>FEBUXOSTAT</t>
  </si>
  <si>
    <t>208439</t>
  </si>
  <si>
    <t>ADENURIC</t>
  </si>
  <si>
    <t>80MG TBL FLM 28 II</t>
  </si>
  <si>
    <t>720</t>
  </si>
  <si>
    <t>102596</t>
  </si>
  <si>
    <t>6,25MG TBL NOB 30</t>
  </si>
  <si>
    <t>KYSELINA VALPROOVÁ</t>
  </si>
  <si>
    <t>44997</t>
  </si>
  <si>
    <t>DEPAKINE CHRONO 500 MG SÉCABLE</t>
  </si>
  <si>
    <t>500MG TBL RET 100</t>
  </si>
  <si>
    <t>MEFENOXALON</t>
  </si>
  <si>
    <t>85656</t>
  </si>
  <si>
    <t>DORSIFLEX</t>
  </si>
  <si>
    <t>157258</t>
  </si>
  <si>
    <t>OMEPRAZOL ACTAVIS</t>
  </si>
  <si>
    <t>PALONOSETRON</t>
  </si>
  <si>
    <t>167644</t>
  </si>
  <si>
    <t>ALOXI</t>
  </si>
  <si>
    <t>500MCG CPS MOL 1</t>
  </si>
  <si>
    <t>225543</t>
  </si>
  <si>
    <t>168904</t>
  </si>
  <si>
    <t>20MG TBL FLM 98 II</t>
  </si>
  <si>
    <t>47515</t>
  </si>
  <si>
    <t>CALCICHEW D3</t>
  </si>
  <si>
    <t>500MG/200IU TBL MND 60</t>
  </si>
  <si>
    <t>BUSULFAN</t>
  </si>
  <si>
    <t>192845</t>
  </si>
  <si>
    <t>MYLERAN</t>
  </si>
  <si>
    <t>2MG TBL FLM 100</t>
  </si>
  <si>
    <t>2592</t>
  </si>
  <si>
    <t>224362</t>
  </si>
  <si>
    <t>200MG TBL NOB 90</t>
  </si>
  <si>
    <t>125046</t>
  </si>
  <si>
    <t>176913</t>
  </si>
  <si>
    <t>RIVOCOR</t>
  </si>
  <si>
    <t>5MG TBL FLM 90</t>
  </si>
  <si>
    <t>168838</t>
  </si>
  <si>
    <t>DASSELTA</t>
  </si>
  <si>
    <t>173259</t>
  </si>
  <si>
    <t>4MG TBL NOB 20X1</t>
  </si>
  <si>
    <t>DIAZEPAM</t>
  </si>
  <si>
    <t>230420</t>
  </si>
  <si>
    <t>10MG TBL NOB 20(2X10)</t>
  </si>
  <si>
    <t>221074</t>
  </si>
  <si>
    <t>DIKLOFENAK</t>
  </si>
  <si>
    <t>119672</t>
  </si>
  <si>
    <t>DICLOFENAC DUO PHARMASWISS</t>
  </si>
  <si>
    <t>75MG CPS RDR 30 I</t>
  </si>
  <si>
    <t>75633</t>
  </si>
  <si>
    <t>DICLOFENAC AL RETARD</t>
  </si>
  <si>
    <t>DOXYCYKLIN</t>
  </si>
  <si>
    <t>32953</t>
  </si>
  <si>
    <t>DOXYHEXAL</t>
  </si>
  <si>
    <t>100MG TBL NOB 10</t>
  </si>
  <si>
    <t>ENOXAPARIN</t>
  </si>
  <si>
    <t>115402</t>
  </si>
  <si>
    <t>CLEXANE</t>
  </si>
  <si>
    <t>6000IU(60MG)/0,6ML INJ SOL ISP 10X0,6ML I</t>
  </si>
  <si>
    <t>226401</t>
  </si>
  <si>
    <t>FLUCONAZOL AUROBINDO 100 MG TVRDÉ TOBOLKY</t>
  </si>
  <si>
    <t>100MG CPS DUR 7</t>
  </si>
  <si>
    <t>132941</t>
  </si>
  <si>
    <t>132990</t>
  </si>
  <si>
    <t>162859</t>
  </si>
  <si>
    <t>ASPIRIN PROTECT 100</t>
  </si>
  <si>
    <t>100MG TBL ENT 98</t>
  </si>
  <si>
    <t>KYSELINA TIAPROFENOVÁ</t>
  </si>
  <si>
    <t>226695</t>
  </si>
  <si>
    <t>SURGAM LÉČIVA</t>
  </si>
  <si>
    <t>300MG TBL NOB 20</t>
  </si>
  <si>
    <t>LEVETIRACETAM</t>
  </si>
  <si>
    <t>25835</t>
  </si>
  <si>
    <t>KEPPRA</t>
  </si>
  <si>
    <t>500MG TBL FLM 50</t>
  </si>
  <si>
    <t>23797</t>
  </si>
  <si>
    <t>1000MG TBL FLM 60</t>
  </si>
  <si>
    <t>107641</t>
  </si>
  <si>
    <t>MIRTAZAPIN SANDOZ</t>
  </si>
  <si>
    <t>30MG TBL FLM 30</t>
  </si>
  <si>
    <t>25365</t>
  </si>
  <si>
    <t>20MG CPS ETD 28 I</t>
  </si>
  <si>
    <t>216104</t>
  </si>
  <si>
    <t>5MG/120MG TBL PRO 14</t>
  </si>
  <si>
    <t>RABEPRAZOL</t>
  </si>
  <si>
    <t>157139</t>
  </si>
  <si>
    <t>ZULBEX</t>
  </si>
  <si>
    <t>20MG TBL ENT 28</t>
  </si>
  <si>
    <t>TADALAFIL</t>
  </si>
  <si>
    <t>29259</t>
  </si>
  <si>
    <t>CIALIS</t>
  </si>
  <si>
    <t>20MG TBL FLM 4</t>
  </si>
  <si>
    <t>TELMISARTAN A DIURETIKA</t>
  </si>
  <si>
    <t>26578</t>
  </si>
  <si>
    <t>MICARDISPLUS</t>
  </si>
  <si>
    <t>80MG/12,5MG TBL NOB 28</t>
  </si>
  <si>
    <t>185728</t>
  </si>
  <si>
    <t>AFONILUM SR</t>
  </si>
  <si>
    <t>250MG CPS PRO 50</t>
  </si>
  <si>
    <t>VALSARTAN A DIURETIKA</t>
  </si>
  <si>
    <t>134292</t>
  </si>
  <si>
    <t>VALSACOMBI</t>
  </si>
  <si>
    <t>160MG/25MG TBL FLM 28</t>
  </si>
  <si>
    <t>215168</t>
  </si>
  <si>
    <t>KREON 10 000</t>
  </si>
  <si>
    <t>10000U CPS ETD 50</t>
  </si>
  <si>
    <t>69191</t>
  </si>
  <si>
    <t>150MCG TBL NOB 100 II</t>
  </si>
  <si>
    <t>97186</t>
  </si>
  <si>
    <t>100MCG TBL NOB 100 I</t>
  </si>
  <si>
    <t>ACETYLCYSTEIN</t>
  </si>
  <si>
    <t>221058</t>
  </si>
  <si>
    <t>ACC LONG</t>
  </si>
  <si>
    <t>600MG TBL EFF 20</t>
  </si>
  <si>
    <t>107869</t>
  </si>
  <si>
    <t>APO-ALLOPURINOL</t>
  </si>
  <si>
    <t>132670</t>
  </si>
  <si>
    <t>132921</t>
  </si>
  <si>
    <t>MILURIT 100</t>
  </si>
  <si>
    <t>93015</t>
  </si>
  <si>
    <t>93018</t>
  </si>
  <si>
    <t>94163</t>
  </si>
  <si>
    <t>CONCOR 10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</si>
  <si>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</si>
  <si>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</si>
  <si>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</si>
  <si>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</si>
  <si>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</si>
  <si>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</si>
  <si>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</si>
  <si>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94948</t>
  </si>
  <si>
    <t>SEROPRAM</t>
  </si>
  <si>
    <t>DIMETINDEN</t>
  </si>
  <si>
    <t>169882</t>
  </si>
  <si>
    <t>FENISTIL</t>
  </si>
  <si>
    <t>1MG/G GEL 1X50G</t>
  </si>
  <si>
    <t>201992</t>
  </si>
  <si>
    <t>230582</t>
  </si>
  <si>
    <t>32954</t>
  </si>
  <si>
    <t>100MG TBL NOB 20</t>
  </si>
  <si>
    <t>115403</t>
  </si>
  <si>
    <t>8000IU(80MG)/0,8ML INJ SOL ISP 10X0,8ML I</t>
  </si>
  <si>
    <t>FENOFIBRÁT</t>
  </si>
  <si>
    <t>207097</t>
  </si>
  <si>
    <t>LIPANTHYL SUPRA</t>
  </si>
  <si>
    <t>160MG TBL FLM 90</t>
  </si>
  <si>
    <t>66037</t>
  </si>
  <si>
    <t>MYCOMAX</t>
  </si>
  <si>
    <t>100MG CPS DUR 7 I</t>
  </si>
  <si>
    <t>FOSINOPRIL</t>
  </si>
  <si>
    <t>200207</t>
  </si>
  <si>
    <t>MONOPRIL</t>
  </si>
  <si>
    <t>20MG TBL NOB 28</t>
  </si>
  <si>
    <t>56809</t>
  </si>
  <si>
    <t>125MG TBL NOB 100</t>
  </si>
  <si>
    <t>125266</t>
  </si>
  <si>
    <t>DOLGIT</t>
  </si>
  <si>
    <t>50MG/G CRM 150G</t>
  </si>
  <si>
    <t>180794</t>
  </si>
  <si>
    <t>IBALGIN DUO EFFECT</t>
  </si>
  <si>
    <t>50MG/G+2MG/G CRM 100G</t>
  </si>
  <si>
    <t>999999</t>
  </si>
  <si>
    <t>KANDESARTAN A DIURETIKA</t>
  </si>
  <si>
    <t>158993</t>
  </si>
  <si>
    <t>CANCOMBINO</t>
  </si>
  <si>
    <t>16MG/12,5MG TBL NOB 28 I</t>
  </si>
  <si>
    <t>KETOPROFEN</t>
  </si>
  <si>
    <t>84114</t>
  </si>
  <si>
    <t>FASTUM</t>
  </si>
  <si>
    <t>25MG/G GEL 50G</t>
  </si>
  <si>
    <t>207933</t>
  </si>
  <si>
    <t>100MG TBL NOB 60(3X20)</t>
  </si>
  <si>
    <t>LERKANIDIPIN</t>
  </si>
  <si>
    <t>169629</t>
  </si>
  <si>
    <t>10MG TBL FLM 100 II</t>
  </si>
  <si>
    <t>LOSARTAN A DIURETIKA</t>
  </si>
  <si>
    <t>15317</t>
  </si>
  <si>
    <t>LOZAP H</t>
  </si>
  <si>
    <t>50MG/12,5MG TBL FLM 90</t>
  </si>
  <si>
    <t>MELPERON</t>
  </si>
  <si>
    <t>199466</t>
  </si>
  <si>
    <t>BURONIL</t>
  </si>
  <si>
    <t>25MG TBL FLM 50</t>
  </si>
  <si>
    <t>40368</t>
  </si>
  <si>
    <t>4MG TBL NOB 30 I</t>
  </si>
  <si>
    <t>119513</t>
  </si>
  <si>
    <t>LOSEPRAZOL</t>
  </si>
  <si>
    <t>20MG CPS ETD 98</t>
  </si>
  <si>
    <t>233251</t>
  </si>
  <si>
    <t>OMEPRAZOL MYLAN</t>
  </si>
  <si>
    <t>162079</t>
  </si>
  <si>
    <t>20MG TBL ENT 98</t>
  </si>
  <si>
    <t>210654</t>
  </si>
  <si>
    <t>PREGABALIN MYLAN PHARMA</t>
  </si>
  <si>
    <t>75MG CPS DUR 56</t>
  </si>
  <si>
    <t>23957</t>
  </si>
  <si>
    <t>AMPRILAN</t>
  </si>
  <si>
    <t>1,25MG TBL NOB 90</t>
  </si>
  <si>
    <t>TELMISARTAN A AMLODIPIN</t>
  </si>
  <si>
    <t>167852</t>
  </si>
  <si>
    <t>80MG/5MG TBL NOB 28</t>
  </si>
  <si>
    <t>THIETHYLPERAZIN</t>
  </si>
  <si>
    <t>9844</t>
  </si>
  <si>
    <t>6,5MG TBL OBD 50</t>
  </si>
  <si>
    <t>TIANEPTIN</t>
  </si>
  <si>
    <t>14808</t>
  </si>
  <si>
    <t>COAXIL</t>
  </si>
  <si>
    <t>12,5MG TBL OBD 90</t>
  </si>
  <si>
    <t>ATORVASTATIN, AMLODIPIN A PERINDOPRIL</t>
  </si>
  <si>
    <t>205999</t>
  </si>
  <si>
    <t>LIPERTANCE</t>
  </si>
  <si>
    <t>20MG/10MG/5MG TBL FLM 90(3X30)</t>
  </si>
  <si>
    <t>138847</t>
  </si>
  <si>
    <t>37,5MG/325MG TBL FLM 90 I</t>
  </si>
  <si>
    <t>197863</t>
  </si>
  <si>
    <t>PALGOTAL</t>
  </si>
  <si>
    <t>75MG/650MG TBL FLM 30</t>
  </si>
  <si>
    <t>LAKTULOSA</t>
  </si>
  <si>
    <t>17191</t>
  </si>
  <si>
    <t>LACTULOSA BIOMEDICA</t>
  </si>
  <si>
    <t>667MG/ML SIR 500ML</t>
  </si>
  <si>
    <t>NATRIUM-PIKOSULFÁT, KOMBINACE</t>
  </si>
  <si>
    <t>160806</t>
  </si>
  <si>
    <t>PICOPREP</t>
  </si>
  <si>
    <t>10MG/3,5G/12G POR PLV SOL 2</t>
  </si>
  <si>
    <t>15378</t>
  </si>
  <si>
    <t>5MG TBL NOB 90</t>
  </si>
  <si>
    <t>CEFPROZIL</t>
  </si>
  <si>
    <t>199796</t>
  </si>
  <si>
    <t>CEFZIL</t>
  </si>
  <si>
    <t>ESCITALOPRAM</t>
  </si>
  <si>
    <t>134507</t>
  </si>
  <si>
    <t>ELICEA</t>
  </si>
  <si>
    <t>FLUTIKASON-FUROÁT</t>
  </si>
  <si>
    <t>29816</t>
  </si>
  <si>
    <t>AVAMYS</t>
  </si>
  <si>
    <t>27,5MCG/VSTŘIK NAS SPR SUS 1X120DÁV</t>
  </si>
  <si>
    <t>HYDROGENOVANÉ NÁMELOVÉ ALKALOIDY</t>
  </si>
  <si>
    <t>91032</t>
  </si>
  <si>
    <t>SECATOXIN FORTE</t>
  </si>
  <si>
    <t>2,5MG/ML POR GTT SOL 25ML</t>
  </si>
  <si>
    <t>206541</t>
  </si>
  <si>
    <t>124343</t>
  </si>
  <si>
    <t>RAMIPRIL A DIURETIKA</t>
  </si>
  <si>
    <t>224841</t>
  </si>
  <si>
    <t>RAMIPRIL H ACTAVIS</t>
  </si>
  <si>
    <t>5MG/25MG TBL NOB 50</t>
  </si>
  <si>
    <t>168903</t>
  </si>
  <si>
    <t>20MG TBL FLM 28 II</t>
  </si>
  <si>
    <t>VINPOCETIN</t>
  </si>
  <si>
    <t>4063</t>
  </si>
  <si>
    <t>CAVINTON</t>
  </si>
  <si>
    <t>JINANOVÝ LIST</t>
  </si>
  <si>
    <t>47224</t>
  </si>
  <si>
    <t>TANAKAN</t>
  </si>
  <si>
    <t>215101</t>
  </si>
  <si>
    <t>250MG TBL FLM 14</t>
  </si>
  <si>
    <t>DABIGATRAN-ETEXILÁT</t>
  </si>
  <si>
    <t>29328</t>
  </si>
  <si>
    <t>PRADAXA</t>
  </si>
  <si>
    <t>110MG CPS DUR 60X1 I</t>
  </si>
  <si>
    <t>DEFERIPRON</t>
  </si>
  <si>
    <t>29317</t>
  </si>
  <si>
    <t>FERRIPROX</t>
  </si>
  <si>
    <t>500MG TBL FLM 100 I</t>
  </si>
  <si>
    <t>DIGOXIN</t>
  </si>
  <si>
    <t>83318</t>
  </si>
  <si>
    <t>DIGOXIN LÉČIVA</t>
  </si>
  <si>
    <t>0,125MG TBL NOB 30</t>
  </si>
  <si>
    <t>ENALAPRIL</t>
  </si>
  <si>
    <t>59643</t>
  </si>
  <si>
    <t>ENAP</t>
  </si>
  <si>
    <t>107951</t>
  </si>
  <si>
    <t>CLEXANE FORTE</t>
  </si>
  <si>
    <t>15000IU(150MG)/1ML INJ SOL ISP 10X1ML I</t>
  </si>
  <si>
    <t>207094</t>
  </si>
  <si>
    <t>LIPANTHYL S</t>
  </si>
  <si>
    <t>215MG TBL FLM 100</t>
  </si>
  <si>
    <t>47478</t>
  </si>
  <si>
    <t>LORADUR MITE</t>
  </si>
  <si>
    <t>2,5MG/25MG TBL NOB 50</t>
  </si>
  <si>
    <t>188848</t>
  </si>
  <si>
    <t>100MG TBL ENT 60 I</t>
  </si>
  <si>
    <t>KYSELINA TRANEXAMOVÁ</t>
  </si>
  <si>
    <t>42613</t>
  </si>
  <si>
    <t>EXACYL</t>
  </si>
  <si>
    <t>105844</t>
  </si>
  <si>
    <t>MIRTAZAPIN ORION</t>
  </si>
  <si>
    <t>12895</t>
  </si>
  <si>
    <t>100MG POR GRA SUS 30 I</t>
  </si>
  <si>
    <t>115317</t>
  </si>
  <si>
    <t>20MG CPS ETD 28 II</t>
  </si>
  <si>
    <t>215605</t>
  </si>
  <si>
    <t>10246</t>
  </si>
  <si>
    <t>OMEPRAZOL AL 20</t>
  </si>
  <si>
    <t>140192</t>
  </si>
  <si>
    <t>OMEPRAZOL STADA</t>
  </si>
  <si>
    <t>235815</t>
  </si>
  <si>
    <t>SODNÁ SŮL DOKUSÁTU, VČETNĚ KOMBINACÍ</t>
  </si>
  <si>
    <t>12770</t>
  </si>
  <si>
    <t>YAL</t>
  </si>
  <si>
    <t>13,4G/67,5ML+10MG/67,5ML RCT SOL 2X67,5ML</t>
  </si>
  <si>
    <t>SULPIRID</t>
  </si>
  <si>
    <t>47535</t>
  </si>
  <si>
    <t>DOGMATIL</t>
  </si>
  <si>
    <t>192340</t>
  </si>
  <si>
    <t>2MG TBL NOB 100 I</t>
  </si>
  <si>
    <t>Další osteosyntetický materiál</t>
  </si>
  <si>
    <t>1006</t>
  </si>
  <si>
    <t>ALFAKALCIDOL</t>
  </si>
  <si>
    <t>14329</t>
  </si>
  <si>
    <t>ALPHA D3</t>
  </si>
  <si>
    <t>0,25MCG CPS MOL 30</t>
  </si>
  <si>
    <t>134505</t>
  </si>
  <si>
    <t>10MG TBL FLM 56</t>
  </si>
  <si>
    <t>25773</t>
  </si>
  <si>
    <t>25MIU/2,5ML INJ/INF SOL 1X2,5ML</t>
  </si>
  <si>
    <t>ITRAKONAZOL</t>
  </si>
  <si>
    <t>50352</t>
  </si>
  <si>
    <t>100MG CPS DUR 28</t>
  </si>
  <si>
    <t>JINÁ ANTIINFEKTIVA</t>
  </si>
  <si>
    <t>200863</t>
  </si>
  <si>
    <t>216185</t>
  </si>
  <si>
    <t>KLACID SR</t>
  </si>
  <si>
    <t>500MG TBL RET 7</t>
  </si>
  <si>
    <t>226451</t>
  </si>
  <si>
    <t>URSOSAN FORTE</t>
  </si>
  <si>
    <t>MUPIROCIN</t>
  </si>
  <si>
    <t>90778</t>
  </si>
  <si>
    <t>BACTROBAN</t>
  </si>
  <si>
    <t>20MG/G UNG 15G</t>
  </si>
  <si>
    <t>99138</t>
  </si>
  <si>
    <t>9,48MG/ML POR GTT SOL 30ML</t>
  </si>
  <si>
    <t>132871</t>
  </si>
  <si>
    <t>37,5MG/325MG TBL FLM 10</t>
  </si>
  <si>
    <t>1710</t>
  </si>
  <si>
    <t>BENZATHIN-FENOXYMETHYLPENICILIN</t>
  </si>
  <si>
    <t>214055</t>
  </si>
  <si>
    <t>OSPEN 750</t>
  </si>
  <si>
    <t>750000IU/5ML POR SUS 1X60ML</t>
  </si>
  <si>
    <t>115401</t>
  </si>
  <si>
    <t>4000IU(40MG)/0,4ML INJ SOL ISP 10X0,4ML I</t>
  </si>
  <si>
    <t>132874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</si>
  <si>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</si>
  <si>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</si>
  <si>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</si>
  <si>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</si>
  <si>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</si>
  <si>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</si>
  <si>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</si>
  <si>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</si>
  <si>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114070</t>
  </si>
  <si>
    <t>LOZAP 100 ZENTIVA</t>
  </si>
  <si>
    <t>100MG TBL FLM 90 PVC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</si>
  <si>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</si>
  <si>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</si>
  <si>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</si>
  <si>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</si>
  <si>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</si>
  <si>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</si>
  <si>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</si>
  <si>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</si>
  <si>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</si>
  <si>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500MG TBL EFF 20</t>
  </si>
  <si>
    <t>168327</t>
  </si>
  <si>
    <t>2,5MG TBL FLM 60</t>
  </si>
  <si>
    <t>0</t>
  </si>
  <si>
    <t>AMOXICILIN</t>
  </si>
  <si>
    <t>62052</t>
  </si>
  <si>
    <t>1000MG TBL SUS 20</t>
  </si>
  <si>
    <t>114292</t>
  </si>
  <si>
    <t>APO-CITAL</t>
  </si>
  <si>
    <t>10184</t>
  </si>
  <si>
    <t>50MG CPS MOL 50X1</t>
  </si>
  <si>
    <t>15640</t>
  </si>
  <si>
    <t>25MG CPS MOL 50</t>
  </si>
  <si>
    <t>26331</t>
  </si>
  <si>
    <t>5MG TBL FLM 100</t>
  </si>
  <si>
    <t>225549</t>
  </si>
  <si>
    <t>DROTAVERIN</t>
  </si>
  <si>
    <t>192729</t>
  </si>
  <si>
    <t>40MG TBL NOB 24</t>
  </si>
  <si>
    <t>185625</t>
  </si>
  <si>
    <t>BRUFEN 400</t>
  </si>
  <si>
    <t>229673</t>
  </si>
  <si>
    <t>BRUFEN RAPID</t>
  </si>
  <si>
    <t>400MG TBL FLM 24 I</t>
  </si>
  <si>
    <t>ISOSORBID-MONONITRÁT</t>
  </si>
  <si>
    <t>21795</t>
  </si>
  <si>
    <t>MONOTAB SR</t>
  </si>
  <si>
    <t>100MG TBL PRO 100(10X10)</t>
  </si>
  <si>
    <t>169252</t>
  </si>
  <si>
    <t>LEVONORGESTREL A ETHINYLESTRADIOL</t>
  </si>
  <si>
    <t>173277</t>
  </si>
  <si>
    <t>ASUMATE</t>
  </si>
  <si>
    <t>0,1MG/0,02MG TBL FLM 3X(21+7)</t>
  </si>
  <si>
    <t>16463</t>
  </si>
  <si>
    <t>EXCIPIAL</t>
  </si>
  <si>
    <t>31536</t>
  </si>
  <si>
    <t>25MG TBL PRO 100</t>
  </si>
  <si>
    <t>195337</t>
  </si>
  <si>
    <t>OMEPRAZOL FARMAX</t>
  </si>
  <si>
    <t>13802</t>
  </si>
  <si>
    <t>PANADOL EXTRA</t>
  </si>
  <si>
    <t>500MG/65MG TBL FLM 30</t>
  </si>
  <si>
    <t>PREDNISOLON A ANTISEPTIKA</t>
  </si>
  <si>
    <t>225166</t>
  </si>
  <si>
    <t>IMACORT</t>
  </si>
  <si>
    <t>10MG/G+2,5MG/G+5MG/G CRM 20G</t>
  </si>
  <si>
    <t>211435</t>
  </si>
  <si>
    <t>PREGABALIN ALPHA</t>
  </si>
  <si>
    <t>150MG CPS DUR 56 I</t>
  </si>
  <si>
    <t>SÍRAN ŽELEZNATÝ A KYSELINA LISTOVÁ</t>
  </si>
  <si>
    <t>92195</t>
  </si>
  <si>
    <t>TARDYFERON-FOL</t>
  </si>
  <si>
    <t>247,25MG/0,35MG TBL RET 100</t>
  </si>
  <si>
    <t>33897</t>
  </si>
  <si>
    <t>NUTRIDRINK COMPACT PROTEIN S PŘÍCHUTÍ BROSKEV A MANGO</t>
  </si>
  <si>
    <t>*1005</t>
  </si>
  <si>
    <t>*2003</t>
  </si>
  <si>
    <t>LACIDIPIN</t>
  </si>
  <si>
    <t>47670</t>
  </si>
  <si>
    <t>LACIPIL</t>
  </si>
  <si>
    <t>4MG TBL FLM 28</t>
  </si>
  <si>
    <t>107744</t>
  </si>
  <si>
    <t>MACMIROR COMPLEX</t>
  </si>
  <si>
    <t>100MG/40000IU/G VAG UNG 30G</t>
  </si>
  <si>
    <t>PROPIVERIN</t>
  </si>
  <si>
    <t>66820</t>
  </si>
  <si>
    <t>MICTONETTEN</t>
  </si>
  <si>
    <t>5MG TBL OBD 100</t>
  </si>
  <si>
    <t>PYRIDOXIN (VITAMIN B6)</t>
  </si>
  <si>
    <t>280</t>
  </si>
  <si>
    <t>PYRIDOXIN LÉČIVA</t>
  </si>
  <si>
    <t>URAPIDIL</t>
  </si>
  <si>
    <t>215478</t>
  </si>
  <si>
    <t>60MG CPS PRO 50</t>
  </si>
  <si>
    <t>187427</t>
  </si>
  <si>
    <t>100MCG TBL NOB 100</t>
  </si>
  <si>
    <t>33751</t>
  </si>
  <si>
    <t>NUTRIDRINK CREME S PŘÍCHUTÍ ČOKOLÁDOVOU</t>
  </si>
  <si>
    <t>33787</t>
  </si>
  <si>
    <t>FORTICARE S PŘÍCHUTÍ CAPPUCCINO</t>
  </si>
  <si>
    <t>33786</t>
  </si>
  <si>
    <t>FORTICARE S PŘÍCHUTÍ BROSKEV A ZÁZVOR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</si>
  <si>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</si>
  <si>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</si>
  <si>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</si>
  <si>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</si>
  <si>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</si>
  <si>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</si>
  <si>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</si>
  <si>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33785</t>
  </si>
  <si>
    <t>FORTICARE S PŘÍCHUTÍ POMERANČ A CITRÓN</t>
  </si>
  <si>
    <t>217077</t>
  </si>
  <si>
    <t>ENSURE PLUS ADVANCE VANILKOVÁ PŘÍCHUŤ</t>
  </si>
  <si>
    <t>217079</t>
  </si>
  <si>
    <t>ENSURE PLUS ADVANCE KÁVOVÁ PŘÍCHUŤ</t>
  </si>
  <si>
    <t>33803</t>
  </si>
  <si>
    <t>33802</t>
  </si>
  <si>
    <t>10183</t>
  </si>
  <si>
    <t>25MG CPS MOL 50X1</t>
  </si>
  <si>
    <t>10185</t>
  </si>
  <si>
    <t>100MG CPS MOL 50X1</t>
  </si>
  <si>
    <t>FLUTRIMAZOL</t>
  </si>
  <si>
    <t>53457</t>
  </si>
  <si>
    <t>MICETAL</t>
  </si>
  <si>
    <t>10MG/G CRM 1X15G</t>
  </si>
  <si>
    <t>53905</t>
  </si>
  <si>
    <t>10MG/ML DRM SPR SOL 1X30ML</t>
  </si>
  <si>
    <t>INDOBUFEN</t>
  </si>
  <si>
    <t>47845</t>
  </si>
  <si>
    <t>IBUSTRIN</t>
  </si>
  <si>
    <t>MERKAPTOPURIN</t>
  </si>
  <si>
    <t>136446</t>
  </si>
  <si>
    <t>PURI-NETHOL</t>
  </si>
  <si>
    <t>50MG TBL NOB 25</t>
  </si>
  <si>
    <t>METHOTREXÁT</t>
  </si>
  <si>
    <t>157123</t>
  </si>
  <si>
    <t>10MG TBL NOB 50</t>
  </si>
  <si>
    <t>196018</t>
  </si>
  <si>
    <t>500MG/ML POR GTT SOL 1X100ML</t>
  </si>
  <si>
    <t>93013</t>
  </si>
  <si>
    <t>51621</t>
  </si>
  <si>
    <t>BROMHEXIN BERLIN-CHEMIE</t>
  </si>
  <si>
    <t>8MG TBL OBD 25</t>
  </si>
  <si>
    <t>EZETIMIB</t>
  </si>
  <si>
    <t>188415</t>
  </si>
  <si>
    <t>TEZZIMI</t>
  </si>
  <si>
    <t>10MG TBL NOB 30 I</t>
  </si>
  <si>
    <t>KYSELINA IBANDRONOVÁ</t>
  </si>
  <si>
    <t>200685</t>
  </si>
  <si>
    <t>IKAMETIN</t>
  </si>
  <si>
    <t>150MG TBL FLM 3 II</t>
  </si>
  <si>
    <t>122685</t>
  </si>
  <si>
    <t>5MG/1,25MG TBL FLM 30</t>
  </si>
  <si>
    <t>135423</t>
  </si>
  <si>
    <t>CALTRATE D3</t>
  </si>
  <si>
    <t>500MG/1000IU TBL MND 90</t>
  </si>
  <si>
    <t>ATORVASTATIN A EZETIMIB</t>
  </si>
  <si>
    <t>204750</t>
  </si>
  <si>
    <t>ZOLETORV</t>
  </si>
  <si>
    <t>10MG/10MG TBL FLM 30</t>
  </si>
  <si>
    <t>15659</t>
  </si>
  <si>
    <t>500MG TBL FLM 50(5X10)</t>
  </si>
  <si>
    <t>234203</t>
  </si>
  <si>
    <t>BRUFEN</t>
  </si>
  <si>
    <t>600MG GRA EFF 20</t>
  </si>
  <si>
    <t>17187</t>
  </si>
  <si>
    <t>NIMESIL</t>
  </si>
  <si>
    <t>100MG POR GRA SUS 30</t>
  </si>
  <si>
    <t>ORGANO-HEPARINOID</t>
  </si>
  <si>
    <t>100311</t>
  </si>
  <si>
    <t>HIRUDOID FORTE</t>
  </si>
  <si>
    <t>445MG/100G CRM 40G</t>
  </si>
  <si>
    <t>50335</t>
  </si>
  <si>
    <t>500MG/ML+5MG/ML POR GTT SOL 1X25ML</t>
  </si>
  <si>
    <t>TROXERUTIN, KOMBINACE</t>
  </si>
  <si>
    <t>107581</t>
  </si>
  <si>
    <t>VENORUTON FORTE</t>
  </si>
  <si>
    <t>136505</t>
  </si>
  <si>
    <t>ALLOPURINOL APOTEX</t>
  </si>
  <si>
    <t>136507</t>
  </si>
  <si>
    <t>125060</t>
  </si>
  <si>
    <t>47725</t>
  </si>
  <si>
    <t>47728</t>
  </si>
  <si>
    <t>155683</t>
  </si>
  <si>
    <t>ZYRTEC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</si>
  <si>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</si>
  <si>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</si>
  <si>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</si>
  <si>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</si>
  <si>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</si>
  <si>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</si>
  <si>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</si>
  <si>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LINAGLIPTIN</t>
  </si>
  <si>
    <t>168447</t>
  </si>
  <si>
    <t>TRAJENTA</t>
  </si>
  <si>
    <t>5MG TBL FLM 30X1</t>
  </si>
  <si>
    <t>NITRENDIPIN</t>
  </si>
  <si>
    <t>13316</t>
  </si>
  <si>
    <t>LUSOPRESS</t>
  </si>
  <si>
    <t>202855</t>
  </si>
  <si>
    <t>HELICID</t>
  </si>
  <si>
    <t>40MG CPS ETD 28 I</t>
  </si>
  <si>
    <t>202869</t>
  </si>
  <si>
    <t>40MG CPS ETD 28 II</t>
  </si>
  <si>
    <t>186819</t>
  </si>
  <si>
    <t>PREGABALIN ACCORD</t>
  </si>
  <si>
    <t>TROSPIUM</t>
  </si>
  <si>
    <t>17162</t>
  </si>
  <si>
    <t>SPASMED 15</t>
  </si>
  <si>
    <t>15MG TBL FLM 30</t>
  </si>
  <si>
    <t>151915</t>
  </si>
  <si>
    <t>VALACICLOVIR +PHARMA</t>
  </si>
  <si>
    <t>138841</t>
  </si>
  <si>
    <t>37,5MG/325MG TBL FLM 30 I</t>
  </si>
  <si>
    <t>132992</t>
  </si>
  <si>
    <t>*2054</t>
  </si>
  <si>
    <t>AMIODARON</t>
  </si>
  <si>
    <t>207100</t>
  </si>
  <si>
    <t>267MG CPS DUR 90</t>
  </si>
  <si>
    <t>203289</t>
  </si>
  <si>
    <t>23314</t>
  </si>
  <si>
    <t>FROMILID UNO</t>
  </si>
  <si>
    <t>46981</t>
  </si>
  <si>
    <t>BETALOC SR</t>
  </si>
  <si>
    <t>200MG TBL PRO 30</t>
  </si>
  <si>
    <t>58037</t>
  </si>
  <si>
    <t>214624</t>
  </si>
  <si>
    <t>VASOCARDIN SR 200</t>
  </si>
  <si>
    <t>METRONIDAZOL</t>
  </si>
  <si>
    <t>2427</t>
  </si>
  <si>
    <t>250MG TBL NOB 20</t>
  </si>
  <si>
    <t>213939</t>
  </si>
  <si>
    <t>NEBILET</t>
  </si>
  <si>
    <t>PENTOXIFYLIN</t>
  </si>
  <si>
    <t>47085</t>
  </si>
  <si>
    <t>PENTOMER RETARD</t>
  </si>
  <si>
    <t>400MG TBL PRO 100</t>
  </si>
  <si>
    <t>53951</t>
  </si>
  <si>
    <t>ZOLOFT</t>
  </si>
  <si>
    <t>100MG TBL FLM 28</t>
  </si>
  <si>
    <t>190084</t>
  </si>
  <si>
    <t>TELMISARTAN/HYDROCHLOROTHIAZID EGIS</t>
  </si>
  <si>
    <t>80MG/12,5MG TBL NOB 28 II</t>
  </si>
  <si>
    <t>IMUNOGLOBULINY, NORMÁLNÍ LIDSKÉ</t>
  </si>
  <si>
    <t>194140</t>
  </si>
  <si>
    <t>HYQVIA</t>
  </si>
  <si>
    <t>100MG/ML INF SOL 1X300ML+1X15ML</t>
  </si>
  <si>
    <t>54534</t>
  </si>
  <si>
    <t>PANZYTRAT 25 000</t>
  </si>
  <si>
    <t>25000U CPS ETD 50 II</t>
  </si>
  <si>
    <t>*2072</t>
  </si>
  <si>
    <t>56812</t>
  </si>
  <si>
    <t>FURORESE 250</t>
  </si>
  <si>
    <t>216532</t>
  </si>
  <si>
    <t>ZENARO</t>
  </si>
  <si>
    <t>5MG TBL FLM 90 IV</t>
  </si>
  <si>
    <t>144716</t>
  </si>
  <si>
    <t>CASTISPIR</t>
  </si>
  <si>
    <t>5MG TBL MND 98</t>
  </si>
  <si>
    <t>PERINDOPRIL A AMLODIPIN</t>
  </si>
  <si>
    <t>124091</t>
  </si>
  <si>
    <t>5MG/5MG TBL NOB 90(3X30)</t>
  </si>
  <si>
    <t>201290</t>
  </si>
  <si>
    <t>MEDRACET</t>
  </si>
  <si>
    <t>37,5MG/325MG TBL NOB 30</t>
  </si>
  <si>
    <t>GESTODEN A ETHINYLESTRADIOL</t>
  </si>
  <si>
    <t>97557</t>
  </si>
  <si>
    <t>LINDYNETTE 20</t>
  </si>
  <si>
    <t>75MCG/20MCG TBL OBD 3X21</t>
  </si>
  <si>
    <t>134502</t>
  </si>
  <si>
    <t>84399</t>
  </si>
  <si>
    <t>300MG CPS DUR 50</t>
  </si>
  <si>
    <t>17121</t>
  </si>
  <si>
    <t>30MG CPS DUR 28</t>
  </si>
  <si>
    <t>32086</t>
  </si>
  <si>
    <t>50MG CPS DUR 20(2X10)</t>
  </si>
  <si>
    <t>DEFERASIROX</t>
  </si>
  <si>
    <t>209217</t>
  </si>
  <si>
    <t>EXJADE</t>
  </si>
  <si>
    <t>360MG TBL FLM 30</t>
  </si>
  <si>
    <t>233287</t>
  </si>
  <si>
    <t>14712</t>
  </si>
  <si>
    <t>80MG TBL RET 100 I</t>
  </si>
  <si>
    <t>JINÁ LÉČIVA K TERAPII ONEMOCNĚNÍ ŽLUČOVÝCH CEST</t>
  </si>
  <si>
    <t>699</t>
  </si>
  <si>
    <t>CHOLAGOL</t>
  </si>
  <si>
    <t>POR GTT SOL 1X10ML</t>
  </si>
  <si>
    <t>10151</t>
  </si>
  <si>
    <t>2MG CPS DUR 10</t>
  </si>
  <si>
    <t>NIFUROXAZID</t>
  </si>
  <si>
    <t>214593</t>
  </si>
  <si>
    <t>ERCEFURYL 200 MG CPS.</t>
  </si>
  <si>
    <t>200MG CPS DUR 14</t>
  </si>
  <si>
    <t>RANITIDIN</t>
  </si>
  <si>
    <t>91280</t>
  </si>
  <si>
    <t>RANITAL</t>
  </si>
  <si>
    <t>150MG TBL FLM 30</t>
  </si>
  <si>
    <t>ATENOLOL</t>
  </si>
  <si>
    <t>2710</t>
  </si>
  <si>
    <t>ATENOLOL AL 100</t>
  </si>
  <si>
    <t>BISOPROLOL A THIAZIDY</t>
  </si>
  <si>
    <t>21698</t>
  </si>
  <si>
    <t>1MG/ML OPH GTT SUS 1X5ML PE</t>
  </si>
  <si>
    <t>2546</t>
  </si>
  <si>
    <t>47439</t>
  </si>
  <si>
    <t>150MG CPS DUR 3 I</t>
  </si>
  <si>
    <t>JINÁ ANTIEMETIKA</t>
  </si>
  <si>
    <t>17996</t>
  </si>
  <si>
    <t>KINEDRYL</t>
  </si>
  <si>
    <t>25MG/30MG TBL NOB 10</t>
  </si>
  <si>
    <t>KANDESARTAN</t>
  </si>
  <si>
    <t>171555</t>
  </si>
  <si>
    <t>CARZAP</t>
  </si>
  <si>
    <t>32MG TBL NOB 28</t>
  </si>
  <si>
    <t>65484</t>
  </si>
  <si>
    <t>0,01G/G CRM 20G</t>
  </si>
  <si>
    <t>125752</t>
  </si>
  <si>
    <t>NYSTATIN</t>
  </si>
  <si>
    <t>1069</t>
  </si>
  <si>
    <t>FUNGICIDIN LÉČIVA</t>
  </si>
  <si>
    <t>100000IU/G UNG 10G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</si>
  <si>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</si>
  <si>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</si>
  <si>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</si>
  <si>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</si>
  <si>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</si>
  <si>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</si>
  <si>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</si>
  <si>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C10AA07 - ROSUVASTATIN</t>
  </si>
  <si>
    <t>B01AA03 - WARFARIN</t>
  </si>
  <si>
    <t>N06AB04 - CITALOPRAM</t>
  </si>
  <si>
    <t>N03AX14 - LEVETIRACETAM</t>
  </si>
  <si>
    <t>N02AJ13 - TRAMADOL A PARACETAMOL</t>
  </si>
  <si>
    <t>C09DA07 - TELMISARTAN A DIURETIKA</t>
  </si>
  <si>
    <t>N06AB05 - PAROXETIN</t>
  </si>
  <si>
    <t>C07AB12 - NEBIVOLOL</t>
  </si>
  <si>
    <t>N05AL01 - SULPIRID</t>
  </si>
  <si>
    <t>C09AA05 - RAMIPRIL</t>
  </si>
  <si>
    <t>C08DA01 - VERAPAMIL</t>
  </si>
  <si>
    <t>C09AA09 - FOSINOPRIL</t>
  </si>
  <si>
    <t>N06BX18 - VINPOCETIN</t>
  </si>
  <si>
    <t>C07AB05 - BETAXOLOL</t>
  </si>
  <si>
    <t>A10BA02 - METFORMIN</t>
  </si>
  <si>
    <t>C09CA07 - TELMISARTAN</t>
  </si>
  <si>
    <t>N06AB10 - ESCITALOPRAM</t>
  </si>
  <si>
    <t>C09DA01 - LOSARTAN A DIURETIKA</t>
  </si>
  <si>
    <t>R03DC03 - MONTELUKAST</t>
  </si>
  <si>
    <t>L01XX35 - ANAGRELID</t>
  </si>
  <si>
    <t>M05BA06 - KYSELINA IBANDRONOVÁ</t>
  </si>
  <si>
    <t>A02BC03 - LANSOPRAZOL</t>
  </si>
  <si>
    <t>C02AC05 - MOXONIDIN</t>
  </si>
  <si>
    <t>A06AD11 - LAKTULOSA</t>
  </si>
  <si>
    <t>N06AB06 - SERTRALIN</t>
  </si>
  <si>
    <t>C10BX03 - ATORVASTATIN A AMLODIPIN</t>
  </si>
  <si>
    <t>C07AB03 - ATENOLOL</t>
  </si>
  <si>
    <t>B01AF02 - APIXABAN</t>
  </si>
  <si>
    <t>R03AK07 - FORMOTEROL A BUDESONID</t>
  </si>
  <si>
    <t>C07AG02 - KARVEDILOL</t>
  </si>
  <si>
    <t>C01BC03 - PROPAFENON</t>
  </si>
  <si>
    <t>C10AB05 - FENOFIBRÁT</t>
  </si>
  <si>
    <t>A02BA02 - RANITIDIN</t>
  </si>
  <si>
    <t>C10AX09 - EZETIMIB</t>
  </si>
  <si>
    <t>A10BA02</t>
  </si>
  <si>
    <t>B01AA03</t>
  </si>
  <si>
    <t>C09AA05</t>
  </si>
  <si>
    <t>L01XX35</t>
  </si>
  <si>
    <t>N03AX16</t>
  </si>
  <si>
    <t>N06AB04</t>
  </si>
  <si>
    <t>A02BC03</t>
  </si>
  <si>
    <t>N06AB10</t>
  </si>
  <si>
    <t>C07AG02</t>
  </si>
  <si>
    <t>A02BA02</t>
  </si>
  <si>
    <t>N06AB05</t>
  </si>
  <si>
    <t>B01AF02</t>
  </si>
  <si>
    <t>C07AB05</t>
  </si>
  <si>
    <t>C07AB12</t>
  </si>
  <si>
    <t>C09CA07</t>
  </si>
  <si>
    <t>C10AA07</t>
  </si>
  <si>
    <t>N06AB06</t>
  </si>
  <si>
    <t>C07AB03</t>
  </si>
  <si>
    <t>R03DC03</t>
  </si>
  <si>
    <t>N02AJ13</t>
  </si>
  <si>
    <t>C01BC03</t>
  </si>
  <si>
    <t>C02AC05</t>
  </si>
  <si>
    <t>C08DA01</t>
  </si>
  <si>
    <t>C10BX03</t>
  </si>
  <si>
    <t>R03AK07</t>
  </si>
  <si>
    <t>C09DA07</t>
  </si>
  <si>
    <t>N03AX14</t>
  </si>
  <si>
    <t>A06AD11</t>
  </si>
  <si>
    <t>C09AA09</t>
  </si>
  <si>
    <t>C09DA01</t>
  </si>
  <si>
    <t>C10AB05</t>
  </si>
  <si>
    <t>N06BX18</t>
  </si>
  <si>
    <t>N05AL01</t>
  </si>
  <si>
    <t>C10AX09</t>
  </si>
  <si>
    <t>M05BA06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</si>
  <si>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</si>
  <si>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</si>
  <si>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</si>
  <si>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</si>
  <si>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</si>
  <si>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</si>
  <si>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</si>
  <si>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</si>
  <si>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</si>
  <si>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</si>
  <si>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</si>
  <si>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</si>
  <si>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</si>
  <si>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</si>
  <si>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</si>
  <si>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</si>
  <si>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</si>
  <si>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3244</t>
  </si>
  <si>
    <t>HOK: laboratoř koagulační</t>
  </si>
  <si>
    <t>HOK: laboratoř koagulační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</si>
  <si>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</si>
  <si>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</si>
  <si>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</si>
  <si>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</si>
  <si>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</si>
  <si>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</si>
  <si>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</si>
  <si>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</si>
  <si>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</si>
  <si>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</si>
  <si>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</si>
  <si>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</si>
  <si>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</si>
  <si>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</si>
  <si>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</si>
  <si>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</si>
  <si>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</si>
  <si>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</si>
  <si>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</si>
  <si>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</si>
  <si>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</si>
  <si>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ZA544</t>
  </si>
  <si>
    <t>Krytí inadine nepřilnavé 5,0 x 5,0 cm 1/10 SYS01481EE</t>
  </si>
  <si>
    <t>ZO865</t>
  </si>
  <si>
    <t>Krytí mepilex border flex 7,8 x 10 cm bal. á 5 ks 283570</t>
  </si>
  <si>
    <t>ZD634</t>
  </si>
  <si>
    <t>Krytí mepilex border sacrum 23 x 23 cm bal. á 5 ks 282400-01</t>
  </si>
  <si>
    <t>ZA537</t>
  </si>
  <si>
    <t>Krytí mepilex heel 13 x 20 cm bal. á 5 ks 288100-01</t>
  </si>
  <si>
    <t>ZL669</t>
  </si>
  <si>
    <t>Krytí tegaderm diamond 10,0 cm x 12,0 cm bal. á 50 ks 1686</t>
  </si>
  <si>
    <t>ZL667</t>
  </si>
  <si>
    <t>Krytí tegaderm i.v. advanced 6,5 cm x 7,0 cm bal. á 400 ks 1683 - povolenou pouze pro HOK</t>
  </si>
  <si>
    <t>ZD770</t>
  </si>
  <si>
    <t>Krytí tubifast 7,5 x 10 m 2438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</si>
  <si>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</si>
  <si>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</si>
  <si>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</si>
  <si>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</si>
  <si>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</si>
  <si>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</si>
  <si>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</si>
  <si>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</si>
  <si>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</si>
  <si>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</si>
  <si>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ZA331</t>
  </si>
  <si>
    <t>Obinadlo fixa crep 10 cm x 4 m 1323100104</t>
  </si>
  <si>
    <t>ZA601</t>
  </si>
  <si>
    <t>Obinadlo fixa crep 12 cm x 4 m 1323100105</t>
  </si>
  <si>
    <t>ZP301</t>
  </si>
  <si>
    <t>Obvaz elastický síťový pruban Tg-fix vel. E silnější trup, kyčel, podpaždí 25 m 24254</t>
  </si>
  <si>
    <t>ZA444</t>
  </si>
  <si>
    <t>Tampon nesterilní stáčený 20 x 19 cm bez RTG nití bal. á 100 ks 1320300404</t>
  </si>
  <si>
    <t>ZA593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</si>
  <si>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</si>
  <si>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</si>
  <si>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</si>
  <si>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</si>
  <si>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DH888843488 - výpadek do konce dubna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</si>
  <si>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</si>
  <si>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</si>
  <si>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</si>
  <si>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</si>
  <si>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</si>
  <si>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</si>
  <si>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ZB770</t>
  </si>
  <si>
    <t>Držák jehly excentrický Holdex 450263</t>
  </si>
  <si>
    <t>ZC498</t>
  </si>
  <si>
    <t>Držák močových sáčků UH 800800100</t>
  </si>
  <si>
    <t>ZQ490</t>
  </si>
  <si>
    <t>Elektroda EKG pěnová pr. 48 mm pro dospělé (ES GS48) H-108003</t>
  </si>
  <si>
    <t>ZA737</t>
  </si>
  <si>
    <t>Filtr mini spike modrý 4550234</t>
  </si>
  <si>
    <t>ZD130</t>
  </si>
  <si>
    <t>Hadička spojovací haidelberg 30 cm 2200 1030E</t>
  </si>
  <si>
    <t>ZD052</t>
  </si>
  <si>
    <t>Hadička spojovací haidelberg 75 cm 2200 1075E</t>
  </si>
  <si>
    <t>ZB258</t>
  </si>
  <si>
    <t>Hadička spojovací stíněná Injectomat line PE 200 cm bal á 25 ks 9004182</t>
  </si>
  <si>
    <t>ZH816</t>
  </si>
  <si>
    <t>Katetr močový foley CH14 180605-000140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</si>
  <si>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</si>
  <si>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</si>
  <si>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</si>
  <si>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</si>
  <si>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</si>
  <si>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</si>
  <si>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</si>
  <si>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</si>
  <si>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</si>
  <si>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nesterilní FLME25133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</si>
  <si>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</si>
  <si>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</si>
  <si>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</si>
  <si>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</si>
  <si>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</si>
  <si>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</si>
  <si>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ZB439</t>
  </si>
  <si>
    <t>Odstraňovač náplastí Convacare á 100 ks 0011279 37443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</si>
  <si>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</si>
  <si>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</si>
  <si>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</si>
  <si>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</si>
  <si>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</si>
  <si>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</si>
  <si>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</si>
  <si>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</si>
  <si>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</si>
  <si>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</si>
  <si>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</si>
  <si>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</si>
  <si>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</si>
  <si>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</si>
  <si>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</si>
  <si>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</si>
  <si>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</si>
  <si>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</si>
  <si>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</si>
  <si>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</si>
  <si>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</si>
  <si>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</si>
  <si>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ZA964</t>
  </si>
  <si>
    <t>Stříkačka janett 3-dílná 60 ml sterilní vyplachovací 050ML3CZ-CEW (MRG564)</t>
  </si>
  <si>
    <t>ZB801</t>
  </si>
  <si>
    <t>Transofix krátký trn á 50 ks 4090500</t>
  </si>
  <si>
    <t>ZP357</t>
  </si>
  <si>
    <t>Tyčinka vatová zvlhčující glycerín + citron bal. á 75 ks FTL-LS-15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</si>
  <si>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</si>
  <si>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</si>
  <si>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</si>
  <si>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</si>
  <si>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</si>
  <si>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</si>
  <si>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</si>
  <si>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</si>
  <si>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</si>
  <si>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</si>
  <si>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</si>
  <si>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</si>
  <si>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</si>
  <si>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</si>
  <si>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</si>
  <si>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</si>
  <si>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</si>
  <si>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</si>
  <si>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</si>
  <si>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</si>
  <si>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</si>
  <si>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</si>
  <si>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</si>
  <si>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</si>
  <si>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</si>
  <si>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</si>
  <si>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</si>
  <si>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</si>
  <si>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</si>
  <si>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</si>
  <si>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</si>
  <si>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</si>
  <si>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</si>
  <si>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</si>
  <si>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</si>
  <si>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</si>
  <si>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</si>
  <si>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</si>
  <si>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</si>
  <si>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žlutá s fix.ploténkou pro inf.20G/20 mm bal. á 25 ks 4439767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</si>
  <si>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</si>
  <si>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</si>
  <si>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</si>
  <si>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</si>
  <si>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</si>
  <si>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</si>
  <si>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ZB551</t>
  </si>
  <si>
    <t>Jehla trepanobioptická BSL 1110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</si>
  <si>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</si>
  <si>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</si>
  <si>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</si>
  <si>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</si>
  <si>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</si>
  <si>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</si>
  <si>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50115070</t>
  </si>
  <si>
    <t>ZPr - katetry ostatní (Z513)</t>
  </si>
  <si>
    <t>ZA205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</si>
  <si>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</si>
  <si>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</si>
  <si>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</si>
  <si>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</si>
  <si>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</si>
  <si>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804681</t>
  </si>
  <si>
    <t>-Roztok Lowyho 100 ml</t>
  </si>
  <si>
    <t>50115040</t>
  </si>
  <si>
    <t>laboratorní materiál (Z505)</t>
  </si>
  <si>
    <t>ZP928</t>
  </si>
  <si>
    <t>Sklo podložní řezané myté Hanson 76 x 26 mm bal. á 50 ks. 631-1550</t>
  </si>
  <si>
    <t>ZA454</t>
  </si>
  <si>
    <t>Kompresa AB 10 x 10 cm/1 ks sterilní NT savá (1230114011) 1327114011</t>
  </si>
  <si>
    <t>ZD740</t>
  </si>
  <si>
    <t>Kompresa gáza sterilkompres 7,5 x 7,5 cm/5 ks, 100% bavlna, sterilní 1325019265(1230119225)</t>
  </si>
  <si>
    <t>ZK405</t>
  </si>
  <si>
    <t>Krytí hemostatické gelitaspon standard 80 x 50 mm x 10 mm bal. á 10 ks A2107861</t>
  </si>
  <si>
    <t>ZK646</t>
  </si>
  <si>
    <t>Krytí tegaderm CHG 8,5 cm x 11,5 cm na CŽK-antibakt. bal. á 25 ks 1657R</t>
  </si>
  <si>
    <t>ZB404</t>
  </si>
  <si>
    <t>Náplast cosmos 8 cm x 1 m 5403353</t>
  </si>
  <si>
    <t>ZQ117</t>
  </si>
  <si>
    <t>Náplast transparentní Airoplast cívka 2,5 cm x 9,14 m (náhrada za transpore) P-AIRO2591</t>
  </si>
  <si>
    <t>ZA314</t>
  </si>
  <si>
    <t>Obinadlo idealast-haft 8 cm x   4 m 9311113</t>
  </si>
  <si>
    <t>ZP221</t>
  </si>
  <si>
    <t>Obvaz elastický síťový pruban Tg-fix vel. D větší hlava, slabší trup 25 m 24253</t>
  </si>
  <si>
    <t>ZA572</t>
  </si>
  <si>
    <t>Set sterilní pro převaz rány Mediset bal. 75 ks 4706321</t>
  </si>
  <si>
    <t>ZA952</t>
  </si>
  <si>
    <t>Cryospray 200 200 ml 40-0110-00</t>
  </si>
  <si>
    <t>ZB771</t>
  </si>
  <si>
    <t>Držák jehly základní 450201</t>
  </si>
  <si>
    <t>ZB844</t>
  </si>
  <si>
    <t>Esmarch - pryžové obinadlo 60 x 1250 KVS 06125</t>
  </si>
  <si>
    <t>ZD808</t>
  </si>
  <si>
    <t>Kanyla vasofix 22G modrá safety 4269098S-01</t>
  </si>
  <si>
    <t>ZA808</t>
  </si>
  <si>
    <t>Kanyla venofix safety 23G modrá 4056353</t>
  </si>
  <si>
    <t>ZB724</t>
  </si>
  <si>
    <t>Kapilára sedimentační kalibrovaná 727111</t>
  </si>
  <si>
    <t>ZB351</t>
  </si>
  <si>
    <t>Miska petri UH pr. 60 mm á 20 ks 400927</t>
  </si>
  <si>
    <t>ZF192</t>
  </si>
  <si>
    <t>Nádoba na kontaminovaný odpad 4 l 15-0004</t>
  </si>
  <si>
    <t>ZL689</t>
  </si>
  <si>
    <t>Roztok Accu-Check Performa Int´l Controls 1+2 level 04861736</t>
  </si>
  <si>
    <t>ZA790</t>
  </si>
  <si>
    <t>Stříkačka injekční 2-dílná 5 ml L Inject Solo4606051V</t>
  </si>
  <si>
    <t>ZD383</t>
  </si>
  <si>
    <t>Vak suchý 500 ml bal. á 50 ks (5370059) 814-0503</t>
  </si>
  <si>
    <t>ZJ096</t>
  </si>
  <si>
    <t>Vzduchovod nosní 6,0 mm bal. á 10 ks 321060 výpadek do 7/19</t>
  </si>
  <si>
    <t>ZB755</t>
  </si>
  <si>
    <t>Zkumavka 1,0 ml K3 edta fialová 454034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</si>
  <si>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</si>
  <si>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</si>
  <si>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</si>
  <si>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</si>
  <si>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</si>
  <si>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</si>
  <si>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</si>
  <si>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</si>
  <si>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</si>
  <si>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</si>
  <si>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ZB985</t>
  </si>
  <si>
    <t>Zkumavka močová urin-monovette s pístem 10 ml sterilní bal. á 100 ks 10.252.020</t>
  </si>
  <si>
    <t>ZA999</t>
  </si>
  <si>
    <t>Jehla injekční 0,5 x 16 mm oranžová 4657853</t>
  </si>
  <si>
    <t>ZA832</t>
  </si>
  <si>
    <t>Jehla injekční 0,9 x 40 mm žlutá 4657519</t>
  </si>
  <si>
    <t>ZA309</t>
  </si>
  <si>
    <t>Jehla sternální mielo-can 15 G 1,8 mm x 4,8 cm MCN 02</t>
  </si>
  <si>
    <t>ZB729</t>
  </si>
  <si>
    <t>Jehla surecan 90°G20 žlutá zahnutá 20 mm ke krátkodobé infuzi bal. á 50 ks 4439937</t>
  </si>
  <si>
    <t>ZM733</t>
  </si>
  <si>
    <t>Jehla surecan G20 safety II portová bezpečnostní 20 mm bal. á 20 ks 4447006</t>
  </si>
  <si>
    <t>ZB769</t>
  </si>
  <si>
    <t>Jehla vakuová 206/38 mm žlutá 450077</t>
  </si>
  <si>
    <t>ZB768</t>
  </si>
  <si>
    <t>Jehla vakuová 216/38 mm zelená 450076</t>
  </si>
  <si>
    <t>ZJ718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</si>
  <si>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</si>
  <si>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</si>
  <si>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</si>
  <si>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</si>
  <si>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</si>
  <si>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</si>
  <si>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Játrový bujon (10ml)- šroubovací uzávěr</t>
  </si>
  <si>
    <t>ZQ254</t>
  </si>
  <si>
    <t>Fixace k PICC katetru Securacath 4 Fr bal. á 10 ks 400140</t>
  </si>
  <si>
    <t>ZA518</t>
  </si>
  <si>
    <t>Kompresa NT 7,5 x 7,5 cm nesterilní 06102</t>
  </si>
  <si>
    <t>ZL410</t>
  </si>
  <si>
    <t>Krytí gelové Hemagel 100 g A2681147</t>
  </si>
  <si>
    <t>ZN814</t>
  </si>
  <si>
    <t>Krytí gelové na rány ActiMaris bal. á 20g 3097749</t>
  </si>
  <si>
    <t>ZA476</t>
  </si>
  <si>
    <t>Krytí mepilex border lite 10 x 10 cm bal. á 5 ks 281300-00</t>
  </si>
  <si>
    <t>ZK404</t>
  </si>
  <si>
    <t>Krytí prontosan roztok 350 ml 400416</t>
  </si>
  <si>
    <t>ZO128</t>
  </si>
  <si>
    <t>Krytí roztok k výplachu a čištění ran ActiMaris Sensitiv 1000 ml 3098119</t>
  </si>
  <si>
    <t>ZO420</t>
  </si>
  <si>
    <t>Krytí tegaderm CHG 7,5 cm x 8,5 cm na CŽK-antibakt. bal. á 25 ks 1660R</t>
  </si>
  <si>
    <t>ZE290</t>
  </si>
  <si>
    <t>Krytí tubifast 7,5 x   5 m 3556-01</t>
  </si>
  <si>
    <t>ZK759</t>
  </si>
  <si>
    <t>Náplast water resistant cosmos bal. á 20 ks (10+10) 5351233</t>
  </si>
  <si>
    <t>ZA329</t>
  </si>
  <si>
    <t>Obinadlo fixa crep   6 cm x 4 m 1323100102</t>
  </si>
  <si>
    <t>ZA330</t>
  </si>
  <si>
    <t>Obinadlo fixa crep   8 cm x 4 m 1323100103</t>
  </si>
  <si>
    <t>ZA577</t>
  </si>
  <si>
    <t>Set rouškovací Certofix pro CVC bal á 10 ks 291832</t>
  </si>
  <si>
    <t>ZA615</t>
  </si>
  <si>
    <t>Tampón cavilon 1 ml bal. á 25 ks 3343E</t>
  </si>
  <si>
    <t>ZD212</t>
  </si>
  <si>
    <t>Brýle kyslíkové pro dospělé 1,8 m standard 1161000/L</t>
  </si>
  <si>
    <t>ZK978</t>
  </si>
  <si>
    <t>Cévka odsávací CH16 s přerušovačem sání, délka 50 cm, P01175a</t>
  </si>
  <si>
    <t>ZC751</t>
  </si>
  <si>
    <t>Čepelka skalpelová 11 BB511</t>
  </si>
  <si>
    <t>ZN646</t>
  </si>
  <si>
    <t>Fonendoskop oboustranný různé barvy 710045-s</t>
  </si>
  <si>
    <t>ZB816</t>
  </si>
  <si>
    <t>Hadička spojovací perfusor 150 cm černá bal. á 100 ks 8722919</t>
  </si>
  <si>
    <t>ZB908</t>
  </si>
  <si>
    <t>Hadička spojovací stíněná 1 mm/150 cm pro světlocitlivé léky bal. á 20 ks 1100 1150 E</t>
  </si>
  <si>
    <t>ZB449</t>
  </si>
  <si>
    <t>Kanyla ET 7,0 s manžetou 9570E</t>
  </si>
  <si>
    <t>ZB334</t>
  </si>
  <si>
    <t>Konektor bezjehlový bionecteur á 50 ks 896.03 povoleno pouze pro HOK, DK a NOVOR</t>
  </si>
  <si>
    <t>ZG497</t>
  </si>
  <si>
    <t>Lepidlo tkáňové na pokožku Glubran tiss bal. á 10 ks 0,25 ml G-NBOC2-25</t>
  </si>
  <si>
    <t>ZN206</t>
  </si>
  <si>
    <t>Lopatka ústní dřevěná lékařská sterilní 150 x 17 mm bal. á 5 x 100 ks 4002/SG/CS/L</t>
  </si>
  <si>
    <t>ZB753</t>
  </si>
  <si>
    <t>Nebulizátor s maskou+hadičkou (1483 staré k. č.) 1453015</t>
  </si>
  <si>
    <t>ZP509</t>
  </si>
  <si>
    <t>Pinzeta UH sterilní I0600</t>
  </si>
  <si>
    <t>ZA691</t>
  </si>
  <si>
    <t>Rampa 3 kohouty discofix 16600C/4085434/</t>
  </si>
  <si>
    <t>ZJ312</t>
  </si>
  <si>
    <t>Sonda žaludeční CH16 1200 mm s RTG linkou bal. á 50 ks 412016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</si>
  <si>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</si>
  <si>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</si>
  <si>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</si>
  <si>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</si>
  <si>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ZP824</t>
  </si>
  <si>
    <t>Zátka katetrová TAUROSEPT 2% roztok taurolidinu bal. 5 x 6 ml 500151</t>
  </si>
  <si>
    <t>ZG515</t>
  </si>
  <si>
    <t>Zkumavka močová vacuette 10,5 ml bal. á 50 ks 455007</t>
  </si>
  <si>
    <t>ZB834</t>
  </si>
  <si>
    <t>Šití nurolon bk 2-0 bal. á 36 ks EH6604H</t>
  </si>
  <si>
    <t>ZB126</t>
  </si>
  <si>
    <t>Šití nurolon bk 2-0 bal. á 36 ks EH6623H</t>
  </si>
  <si>
    <t>ZB215</t>
  </si>
  <si>
    <t>Šití safil fialový 3/0 (2) bal. á 36 ks C1048041</t>
  </si>
  <si>
    <t>ZB466</t>
  </si>
  <si>
    <t>Jehla chirurgická 0,6 x 22 B14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</si>
  <si>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</si>
  <si>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</si>
  <si>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</si>
  <si>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</si>
  <si>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</si>
  <si>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</si>
  <si>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</si>
  <si>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</si>
  <si>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</si>
  <si>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</si>
  <si>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</si>
  <si>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perfusní, polysulfon, 24 x 370 mm 4438647</t>
  </si>
  <si>
    <t>ZD533</t>
  </si>
  <si>
    <t>Port polysulfon-titanový slim 6 F 21-4083-24</t>
  </si>
  <si>
    <t>ZI435</t>
  </si>
  <si>
    <t>Port zaváděcí singl titan 7.5 F s 8 F oddělený křemík H787SSDX14I0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</si>
  <si>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</si>
  <si>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</si>
  <si>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</si>
  <si>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</si>
  <si>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ZP291</t>
  </si>
  <si>
    <t>Katetr CVC 1 lumen 4 Fr x 20 cm midline PICC Arrow set bal. á 5 ks EU-02041-ML</t>
  </si>
  <si>
    <t>ZM983</t>
  </si>
  <si>
    <t>Katetr CVC 1 lumen 4 Fr x 55 cm PICC možnost vysokotlakého CT bal. á 5 ks MRCTP41024</t>
  </si>
  <si>
    <t>ZA735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</si>
  <si>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</si>
  <si>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</si>
  <si>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</si>
  <si>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</si>
  <si>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</si>
  <si>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</si>
  <si>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</si>
  <si>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ZA539</t>
  </si>
  <si>
    <t>Kompresa NT 10 x 10 cm nesterilní 06103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</si>
  <si>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</si>
  <si>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</si>
  <si>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</si>
  <si>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</si>
  <si>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</si>
  <si>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</si>
  <si>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ZL662</t>
  </si>
  <si>
    <t>Krytí mastný tyl pharmatull   5 x   5 cm bal. á 10 ks P-Tull5050</t>
  </si>
  <si>
    <t>ZL663</t>
  </si>
  <si>
    <t>Krytí mastný tyl pharmatull 10 x 10 cm bal. á 50 ks P-Tull1010</t>
  </si>
  <si>
    <t>ZE108</t>
  </si>
  <si>
    <t>Krytí mepilex lite 10 x 10 cm bal. á 5 ks 284100-01</t>
  </si>
  <si>
    <t>ZL668</t>
  </si>
  <si>
    <t>Náplast silikon tape 2,5 cm x 5 m bal. á 12 ks 2770-1</t>
  </si>
  <si>
    <t>ZE078</t>
  </si>
  <si>
    <t>Obinadlo elastické idealflex krátkotažné 10 cm x 5 m 931323</t>
  </si>
  <si>
    <t>ZP212</t>
  </si>
  <si>
    <t>Obvaz elastický síťový pruban Tg-fix vel. C paže, noha, loket 25 m 24252</t>
  </si>
  <si>
    <t>ZC753</t>
  </si>
  <si>
    <t>Čepelka skalpelová 20 BB520</t>
  </si>
  <si>
    <t>ZB337</t>
  </si>
  <si>
    <t>Manžeta TK dospělá 34-43 cm velká M1575A</t>
  </si>
  <si>
    <t>ZL105</t>
  </si>
  <si>
    <t>Nástavec pro odběr moče ke zkumavce vacuete 450251</t>
  </si>
  <si>
    <t>ZA897</t>
  </si>
  <si>
    <t>Nůž na stehy sterilní  krátký bal. á 100 ks 11.000.00.010</t>
  </si>
  <si>
    <t>ZQ143</t>
  </si>
  <si>
    <t>Pinzeta anatomická rovná úzká 145 mm TK-BA 100-14</t>
  </si>
  <si>
    <t>ZD748</t>
  </si>
  <si>
    <t>Set sterilní pro žilní katetrizaci a rouškování bal. á 10 ks Kit CVK (2SVAS1AP1159)</t>
  </si>
  <si>
    <t>ZA965</t>
  </si>
  <si>
    <t>Stříkačka inzulínová omnican 1 ml 100j s jehlou 30 G bal. á 100 ks 9151141S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</si>
  <si>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</si>
  <si>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</si>
  <si>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</si>
  <si>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Šití dafilon modrý 3/0 (2) bal. á 36 ks C0932655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</si>
  <si>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</si>
  <si>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</si>
  <si>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</si>
  <si>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</si>
  <si>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</si>
  <si>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</si>
  <si>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ZP946</t>
  </si>
  <si>
    <t>Rukavice vyšetřovací nitril basic bez pudru modré S bal. á 200 ks 44750</t>
  </si>
  <si>
    <t>ZQ498</t>
  </si>
  <si>
    <t>Katetr CVC 4 lumen 8 Fr x 30 cm Certofix Protect Quattro V830, bal. á 10 ks 4167783P</t>
  </si>
  <si>
    <t>ZC366</t>
  </si>
  <si>
    <t>Převodník tlakový PX260 150 cm 1 linka bal. á 10 ks (T100209A) T100209B</t>
  </si>
  <si>
    <t>ZI041</t>
  </si>
  <si>
    <t>Mikrozkumavka 0,5 ml PP s přiloženým uzávěrem s podstavcem á 500 ks 72.730</t>
  </si>
  <si>
    <t>ZB426</t>
  </si>
  <si>
    <t>Mikrozkumavka eppendorf 1,5 ml bal. á 500 ks BSA 0220</t>
  </si>
  <si>
    <t>ZD574</t>
  </si>
  <si>
    <t>Mikrozkumavka PCR 0,2 ml flat cap tubes bal. á 1000 ks AB-0620</t>
  </si>
  <si>
    <t>ZC077</t>
  </si>
  <si>
    <t>Sklo podložní mikroskopické superfrost plus 25 x 75 x 1 mm bal. á 72 ks 1820.1106</t>
  </si>
  <si>
    <t>ZQ213</t>
  </si>
  <si>
    <t>Sklo podložní nátěrové Sysmex Microscope Slides bal. á 50 ks (VZ 2017 000679) 37001300T</t>
  </si>
  <si>
    <t>ZC005</t>
  </si>
  <si>
    <t>Špička DF30ST 2-30ul bal. 10 x 96 ks F171303</t>
  </si>
  <si>
    <t>ZB132</t>
  </si>
  <si>
    <t>Špička DLFST10 0,1-10ul 10 bal. 10 x 96 ks F171203</t>
  </si>
  <si>
    <t>ZE157</t>
  </si>
  <si>
    <t>Špička epDualfilter Tips 0,1-10 ul M bal. á 960 ks 0030077512</t>
  </si>
  <si>
    <t>ZG349</t>
  </si>
  <si>
    <t>Špička pipetovací s filtrem 100ul á 960 ks 4211S</t>
  </si>
  <si>
    <t>ZC716</t>
  </si>
  <si>
    <t>Špička žlutá pipetovací dlouhá manžeta bal. á 1000 ks 1123</t>
  </si>
  <si>
    <t>ZD093</t>
  </si>
  <si>
    <t>Zkumavka falcon 5 ml nesterilní 12 x 75 mm bal. á 1000 ks 352008</t>
  </si>
  <si>
    <t>ZK796</t>
  </si>
  <si>
    <t>Zkumavka s - manovette - tromboExact bal. á 50 ks 05.1168.001</t>
  </si>
  <si>
    <t>ZA321</t>
  </si>
  <si>
    <t>Kompresa gáza 7,5 cm x 7,5 cm/100 ks nesterilní 06002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</si>
  <si>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</si>
  <si>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</si>
  <si>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</si>
  <si>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</si>
  <si>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</si>
  <si>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</si>
  <si>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</si>
  <si>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</si>
  <si>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</si>
  <si>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</si>
  <si>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</si>
  <si>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</si>
  <si>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ZE310</t>
  </si>
  <si>
    <t>Nádoba na kontaminovaný odpad CS 6 l pův. 077802300</t>
  </si>
  <si>
    <t>ZG452</t>
  </si>
  <si>
    <t>Nádoba na led 1 hranatá s víkem (R839331) A871101.Z</t>
  </si>
  <si>
    <t>ZC298</t>
  </si>
  <si>
    <t>Nástavec pipetovací combitips plus 1,0 ml bal. á 100 ks 0030089430</t>
  </si>
  <si>
    <t>ZB931</t>
  </si>
  <si>
    <t>Parafilm M 38 m/10 cm (291-1213) BRND701605</t>
  </si>
  <si>
    <t>ZB176</t>
  </si>
  <si>
    <t>Pasterky negraduov. 3 ml sterilní LW 4002</t>
  </si>
  <si>
    <t>ZE837</t>
  </si>
  <si>
    <t>Pipeta pasteurova 3 ml nesterilní bal. á 500 ks 331690270550</t>
  </si>
  <si>
    <t>ZB855</t>
  </si>
  <si>
    <t>Pipeta pasteurova á 500 ks LW4237</t>
  </si>
  <si>
    <t>ZA813</t>
  </si>
  <si>
    <t>Rotor adapters (10 x 24) elution tubes (1,5 ml) bal. á 240 ks 990394</t>
  </si>
  <si>
    <t>ZH680</t>
  </si>
  <si>
    <t>Stojan kombi čtyři v jednom žlutý R009471.Y</t>
  </si>
  <si>
    <t>ZC915</t>
  </si>
  <si>
    <t>Zkumavka 9 ml LI-H 02.1065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</si>
  <si>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</si>
  <si>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</si>
  <si>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</si>
  <si>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</si>
  <si>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ZP854</t>
  </si>
  <si>
    <t>Zkumavka pro tekuté biopsie Cell-Free RNA BCT® Blood Collection Tube:6-Tube Pack (10 mL) bal. á 6 ks 230248</t>
  </si>
  <si>
    <t>ZJ189</t>
  </si>
  <si>
    <t>Zkumavka S-Monovette® 4,9 ml K3 EDTA 04.1931</t>
  </si>
  <si>
    <t>ZD669</t>
  </si>
  <si>
    <t>Rukavice endoskopické dlouhé nitratex ep M 700123</t>
  </si>
  <si>
    <t>ZG346</t>
  </si>
  <si>
    <t>Kryovak Cryostore bal. á 24 ks CS 500n</t>
  </si>
  <si>
    <t>ZD887</t>
  </si>
  <si>
    <t>Set closed cryo prep bal. á 20 ks HPF 0643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</si>
  <si>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</si>
  <si>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</si>
  <si>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</si>
  <si>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</si>
  <si>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</si>
  <si>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</si>
  <si>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</si>
  <si>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</si>
  <si>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</si>
  <si>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</si>
  <si>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</si>
  <si>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</si>
  <si>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</si>
  <si>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</si>
  <si>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</si>
  <si>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</si>
  <si>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</si>
  <si>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</si>
  <si>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</si>
  <si>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</si>
  <si>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</si>
  <si>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</si>
  <si>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</si>
  <si>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</si>
  <si>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</si>
  <si>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</si>
  <si>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</si>
  <si>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</si>
  <si>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</si>
  <si>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</si>
  <si>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</si>
  <si>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</si>
  <si>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</si>
  <si>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</si>
  <si>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</si>
  <si>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</si>
  <si>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</si>
  <si>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</si>
  <si>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DG163</t>
  </si>
  <si>
    <t>HYDROXID SODNY P.A.</t>
  </si>
  <si>
    <t>DG145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</si>
  <si>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</si>
  <si>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</si>
  <si>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</si>
  <si>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</si>
  <si>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</si>
  <si>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</si>
  <si>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</si>
  <si>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DI156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</si>
  <si>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</si>
  <si>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</si>
  <si>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</si>
  <si>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</si>
  <si>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</si>
  <si>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</si>
  <si>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</si>
  <si>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</si>
  <si>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</si>
  <si>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</si>
  <si>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</si>
  <si>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</si>
  <si>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</si>
  <si>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</si>
  <si>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</si>
  <si>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</si>
  <si>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</si>
  <si>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</si>
  <si>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</si>
  <si>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</si>
  <si>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</si>
  <si>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</si>
  <si>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</si>
  <si>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</si>
  <si>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</si>
  <si>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</si>
  <si>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</si>
  <si>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</si>
  <si>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</si>
  <si>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</si>
  <si>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</si>
  <si>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</si>
  <si>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</si>
  <si>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</si>
  <si>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</si>
  <si>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</si>
  <si>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</si>
  <si>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</si>
  <si>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</si>
  <si>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</si>
  <si>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</si>
  <si>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</si>
  <si>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</si>
  <si>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</si>
  <si>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</si>
  <si>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</si>
  <si>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</si>
  <si>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</si>
  <si>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</si>
  <si>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DC632</t>
  </si>
  <si>
    <t>DG FIX (5x1 ml)</t>
  </si>
  <si>
    <t>DG379</t>
  </si>
  <si>
    <t>Doprava 21%</t>
  </si>
  <si>
    <t>DE050</t>
  </si>
  <si>
    <t>IL Antithrombin liquid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</si>
  <si>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</si>
  <si>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</si>
  <si>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</si>
  <si>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</si>
  <si>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</si>
  <si>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</si>
  <si>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</si>
  <si>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</si>
  <si>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</si>
  <si>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</si>
  <si>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</si>
  <si>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</si>
  <si>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</si>
  <si>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</si>
  <si>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</si>
  <si>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</si>
  <si>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</si>
  <si>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</si>
  <si>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DA821</t>
  </si>
  <si>
    <t>IL FDP kalibrator</t>
  </si>
  <si>
    <t>DH437</t>
  </si>
  <si>
    <t>IL GPI-Domain 1</t>
  </si>
  <si>
    <t>DH550</t>
  </si>
  <si>
    <t>IL Liquid Anti-Xa</t>
  </si>
  <si>
    <t>DH793</t>
  </si>
  <si>
    <t>IL QSA trombin 10x5ml</t>
  </si>
  <si>
    <t>DE723</t>
  </si>
  <si>
    <t>IL ReadiPlasTin</t>
  </si>
  <si>
    <t>DE696</t>
  </si>
  <si>
    <t>IL Rinse Solution -TOP 4l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</si>
  <si>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</si>
  <si>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</si>
  <si>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</si>
  <si>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</si>
  <si>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</si>
  <si>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</si>
  <si>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</si>
  <si>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</si>
  <si>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</si>
  <si>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</si>
  <si>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DC574</t>
  </si>
  <si>
    <t>IL TEST FACTOR X,10x1 ML</t>
  </si>
  <si>
    <t>DC798</t>
  </si>
  <si>
    <t>IL TEST FACTOR XI,10x1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</si>
  <si>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</si>
  <si>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</si>
  <si>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</si>
  <si>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</si>
  <si>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</si>
  <si>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</si>
  <si>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</si>
  <si>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</si>
  <si>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</si>
  <si>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</si>
  <si>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</si>
  <si>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</si>
  <si>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</si>
  <si>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</si>
  <si>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DG855</t>
  </si>
  <si>
    <t>NB Free Protein S</t>
  </si>
  <si>
    <t>DD482</t>
  </si>
  <si>
    <t>PLATELET NEUTRALIZING REAGENT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</si>
  <si>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</si>
  <si>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</si>
  <si>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</si>
  <si>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</si>
  <si>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</si>
  <si>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</si>
  <si>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</si>
  <si>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</si>
  <si>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</si>
  <si>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</si>
  <si>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</si>
  <si>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</si>
  <si>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</si>
  <si>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</si>
  <si>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</si>
  <si>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</si>
  <si>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</si>
  <si>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</si>
  <si>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</si>
  <si>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</si>
  <si>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</si>
  <si>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</si>
  <si>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</si>
  <si>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</si>
  <si>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</si>
  <si>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</si>
  <si>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DH678</t>
  </si>
  <si>
    <t>System Rinse (1x5l)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</si>
  <si>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</si>
  <si>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</si>
  <si>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</si>
  <si>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</si>
  <si>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</si>
  <si>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</si>
  <si>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</si>
  <si>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</si>
  <si>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</si>
  <si>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</si>
  <si>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</si>
  <si>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</si>
  <si>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</si>
  <si>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</si>
  <si>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</si>
  <si>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</si>
  <si>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DF261</t>
  </si>
  <si>
    <t>24XCyte kit</t>
  </si>
  <si>
    <t>DI183</t>
  </si>
  <si>
    <t>7c(Green)/9c(Aqua)/11c(Red) probe - 10T</t>
  </si>
  <si>
    <t>DG976</t>
  </si>
  <si>
    <t>CEP 11 (Alpha satelite) green</t>
  </si>
  <si>
    <t>DG883</t>
  </si>
  <si>
    <t>CL 6q21/8q24</t>
  </si>
  <si>
    <t>DH954</t>
  </si>
  <si>
    <t>DAPI/DuraTectTM-Solution</t>
  </si>
  <si>
    <t>DH219</t>
  </si>
  <si>
    <t>ChromoLympho-B prolif. MIX</t>
  </si>
  <si>
    <t>DC487</t>
  </si>
  <si>
    <t>KARYOMAX COLCEMID SOLUTION (CE LABEL)</t>
  </si>
  <si>
    <t>DG146</t>
  </si>
  <si>
    <t>kyselina OCTOVA 99,8%  P.A. - ledova</t>
  </si>
  <si>
    <t>DI119</t>
  </si>
  <si>
    <t>MACSprep™ Multiple Myeloma CD138 MicroBeads, human</t>
  </si>
  <si>
    <t>DE042</t>
  </si>
  <si>
    <t>Medium pro KD, 100 ml(BONE MARROW KARYTYPING MEDI</t>
  </si>
  <si>
    <t>805203</t>
  </si>
  <si>
    <t>-PBS pufr pro cytogenetiku, pH 7,4 (HEM) 100 ml</t>
  </si>
  <si>
    <t>805084</t>
  </si>
  <si>
    <t>-Pufr KCL 0,075M, pH 7,3 1000 ml</t>
  </si>
  <si>
    <t>DI421</t>
  </si>
  <si>
    <t>RB1/CCP15 FISH Probe Kit</t>
  </si>
  <si>
    <t>DE371</t>
  </si>
  <si>
    <t>RPMI-1640 medium,w glutamine and sodium bicarbonate 100 ml</t>
  </si>
  <si>
    <t>DG420</t>
  </si>
  <si>
    <t>Sterilní voda - 500 ml sklo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</si>
  <si>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</si>
  <si>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</si>
  <si>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</si>
  <si>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</si>
  <si>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</si>
  <si>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</si>
  <si>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DH234</t>
  </si>
  <si>
    <t>XCP 8 Green</t>
  </si>
  <si>
    <t>DA858</t>
  </si>
  <si>
    <t>XCP Chromosome 10 FITC</t>
  </si>
  <si>
    <t>DA652</t>
  </si>
  <si>
    <t>XCP Chromosome 11</t>
  </si>
  <si>
    <t>DG377</t>
  </si>
  <si>
    <t>XCP Chromosome 18, FITC</t>
  </si>
  <si>
    <t>DA098</t>
  </si>
  <si>
    <t>XCP Chromosome 22, FITC</t>
  </si>
  <si>
    <t>DA862</t>
  </si>
  <si>
    <t>XCP Chromosome 9, FITC</t>
  </si>
  <si>
    <t>DA921</t>
  </si>
  <si>
    <t>XCP Chromosome 9,Orange</t>
  </si>
  <si>
    <t>DF232</t>
  </si>
  <si>
    <t>XL BCL2 BA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</si>
  <si>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</si>
  <si>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</si>
  <si>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</si>
  <si>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</si>
  <si>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</si>
  <si>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</si>
  <si>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</si>
  <si>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</si>
  <si>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</si>
  <si>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</si>
  <si>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</si>
  <si>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</si>
  <si>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</si>
  <si>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</si>
  <si>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</si>
  <si>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</si>
  <si>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</si>
  <si>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</si>
  <si>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</si>
  <si>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</si>
  <si>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</si>
  <si>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</si>
  <si>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DF521</t>
  </si>
  <si>
    <t>XL t(14;18) IGH/BCL2 DF</t>
  </si>
  <si>
    <t>DI102</t>
  </si>
  <si>
    <t>XL t(8;14) MYC/IGH DF</t>
  </si>
  <si>
    <t>DI198</t>
  </si>
  <si>
    <t>ZytoLight ® SPEC BCL2/IGH Dual Color Dual Fusion Probe</t>
  </si>
  <si>
    <t>DI419</t>
  </si>
  <si>
    <t>ZytoLight ® SPEC BIRC3/MALT1 Dual Color Dual Fusion Probe</t>
  </si>
  <si>
    <t>DI420</t>
  </si>
  <si>
    <t>ZytoLight ® SPEC CRLF2 Dual Color Break Apart Probe</t>
  </si>
  <si>
    <t>DI418</t>
  </si>
  <si>
    <t>ZytoLight ® SPEC MALT1 Dual Color Break Apart Probe</t>
  </si>
  <si>
    <t>DI194</t>
  </si>
  <si>
    <t>ZytoLight ® SPEC MYC/IGH Dual Color Dual Fusion Probe</t>
  </si>
  <si>
    <t>DH834</t>
  </si>
  <si>
    <t>Anti-Human CD20 PE 100 tests</t>
  </si>
  <si>
    <t>DH808</t>
  </si>
  <si>
    <t>Anti-Human CD3 APC 100 tests</t>
  </si>
  <si>
    <t>DH438</t>
  </si>
  <si>
    <t>CD 22 PE</t>
  </si>
  <si>
    <t>DG465</t>
  </si>
  <si>
    <t>CD117 PE Exbio</t>
  </si>
  <si>
    <t>DA218</t>
  </si>
  <si>
    <t>CD138 (MI15) FITC 100 tests</t>
  </si>
  <si>
    <t>DE948</t>
  </si>
  <si>
    <t>CD13-PE</t>
  </si>
  <si>
    <t>DG309</t>
  </si>
  <si>
    <t>CD15 FITC Exbio</t>
  </si>
  <si>
    <t>DF167</t>
  </si>
  <si>
    <t>CD19 APC (LT19) Exbio 100 tests</t>
  </si>
  <si>
    <t>DE950</t>
  </si>
  <si>
    <t>CD22-PE</t>
  </si>
  <si>
    <t>DH357</t>
  </si>
  <si>
    <t>CD23  FITC Exbio</t>
  </si>
  <si>
    <t>DC616</t>
  </si>
  <si>
    <t>CD3 FITC</t>
  </si>
  <si>
    <t>DG849</t>
  </si>
  <si>
    <t>CD33 FITC Exbio(100TESTŮ)</t>
  </si>
  <si>
    <t>DE946</t>
  </si>
  <si>
    <t>CD34 APC, 100 t.</t>
  </si>
  <si>
    <t>DH848</t>
  </si>
  <si>
    <t>CD38 APC</t>
  </si>
  <si>
    <t>DE931</t>
  </si>
  <si>
    <t>CD4(FITC)/CD8(R-PE)(hu.)(2-Color)Kombitest™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</si>
  <si>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</si>
  <si>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</si>
  <si>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</si>
  <si>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</si>
  <si>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</si>
  <si>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</si>
  <si>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</si>
  <si>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</si>
  <si>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DG496</t>
  </si>
  <si>
    <t>CD5 FITC Exbio</t>
  </si>
  <si>
    <t>DA256</t>
  </si>
  <si>
    <t>CD56 PE Exbio 100 tests</t>
  </si>
  <si>
    <t>DH914</t>
  </si>
  <si>
    <t>CD65 FITC  100 testů</t>
  </si>
  <si>
    <t>DC394</t>
  </si>
  <si>
    <t>CD7 FITC</t>
  </si>
  <si>
    <t>DC085</t>
  </si>
  <si>
    <t>FACS Flow sheath fluid</t>
  </si>
  <si>
    <t>DI166</t>
  </si>
  <si>
    <t>FMC 7 - FITC 100 tests</t>
  </si>
  <si>
    <t>DG525</t>
  </si>
  <si>
    <t>HLA-DR-FITC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</si>
  <si>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</si>
  <si>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</si>
  <si>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</si>
  <si>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</si>
  <si>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</si>
  <si>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</si>
  <si>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</si>
  <si>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</si>
  <si>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</si>
  <si>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</si>
  <si>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</si>
  <si>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</si>
  <si>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</si>
  <si>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</si>
  <si>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DB454</t>
  </si>
  <si>
    <t>*100BP DNA LADDER,250UL 50LANE</t>
  </si>
  <si>
    <t>DC873</t>
  </si>
  <si>
    <t>AGAROSE I,GENERAL APPLICATIONS - 500g</t>
  </si>
  <si>
    <t>DC199</t>
  </si>
  <si>
    <t>BCR-ABL b3a2 Mbcr (FGRS-10)</t>
  </si>
  <si>
    <t>DI426</t>
  </si>
  <si>
    <t>ClearSeq AML HS ILM 48 rxn</t>
  </si>
  <si>
    <t>804536</t>
  </si>
  <si>
    <t xml:space="preserve">-Diagnostikum připr. </t>
  </si>
  <si>
    <t>DD304</t>
  </si>
  <si>
    <t>FusionQuant Standard ABL (CGRS-01)</t>
  </si>
  <si>
    <t>DB212</t>
  </si>
  <si>
    <t>Histopaque-1077</t>
  </si>
  <si>
    <t>DF529</t>
  </si>
  <si>
    <t>JAK2 MUTAQUANT (MQPP-02)</t>
  </si>
  <si>
    <t>DC376</t>
  </si>
  <si>
    <t>LC KAPILARY</t>
  </si>
  <si>
    <t>DB738</t>
  </si>
  <si>
    <t>LightCycler-FastStart DNA M 480 test</t>
  </si>
  <si>
    <t>803447</t>
  </si>
  <si>
    <t>-PBS PUFR 10X KONC steril. 500 ml</t>
  </si>
  <si>
    <t>DA802</t>
  </si>
  <si>
    <t>PCR H2O 10x15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</si>
  <si>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</si>
  <si>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</si>
  <si>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</si>
  <si>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</si>
  <si>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</si>
  <si>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</si>
  <si>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</si>
  <si>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</si>
  <si>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DI234</t>
  </si>
  <si>
    <t>QIAamp DNA Mini QIAcube kit (240)</t>
  </si>
  <si>
    <t>396355</t>
  </si>
  <si>
    <t>-Roztok síranu amonného, nasycený 170 g</t>
  </si>
  <si>
    <t>DA293</t>
  </si>
  <si>
    <t>SALSA MLPA EK1 reagent kit –100rxn -FAM</t>
  </si>
  <si>
    <t>DF526</t>
  </si>
  <si>
    <t>TAQMAN Universal PCR Master Mix 2x</t>
  </si>
  <si>
    <t>802126</t>
  </si>
  <si>
    <t>-TBE pufr 10xkonc. 500 ml</t>
  </si>
  <si>
    <t>DG384</t>
  </si>
  <si>
    <t>Bactec- PEDS - PLUS/F - plastic</t>
  </si>
  <si>
    <t>DG252</t>
  </si>
  <si>
    <t>HANK´S BALANCED SALT SOL.MOD. 100 ml</t>
  </si>
  <si>
    <t>DC631</t>
  </si>
  <si>
    <t>HISTOPAQUE-1077 HYBRI-MAX, 100 ml</t>
  </si>
  <si>
    <t>DF601</t>
  </si>
  <si>
    <t>IMDM medium(1x) 500ml, w GlutaMAX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</si>
  <si>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</si>
  <si>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</si>
  <si>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</si>
  <si>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</si>
  <si>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</si>
  <si>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</si>
  <si>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</si>
  <si>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</si>
  <si>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DF412</t>
  </si>
  <si>
    <t>Oligo aCGH Hybridization kit</t>
  </si>
  <si>
    <t>DH501</t>
  </si>
  <si>
    <t>SurePrint G3 CGH+SNP Microarray Kit 4x180K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</si>
  <si>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</si>
  <si>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</si>
  <si>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</si>
  <si>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</si>
  <si>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</si>
  <si>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</si>
  <si>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</si>
  <si>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</si>
  <si>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</si>
  <si>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</si>
  <si>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</si>
  <si>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</si>
  <si>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</si>
  <si>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</si>
  <si>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</si>
  <si>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</si>
  <si>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</si>
  <si>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</si>
  <si>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</si>
  <si>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</si>
  <si>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</si>
  <si>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</si>
  <si>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</si>
  <si>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</si>
  <si>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</si>
  <si>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</si>
  <si>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</si>
  <si>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</si>
  <si>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</si>
  <si>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</si>
  <si>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Kubová Zuzana</t>
  </si>
  <si>
    <t>Ryznerová Pavlína</t>
  </si>
  <si>
    <t>Zdravotní výkony vykázané na pracovišti v rámci ambulantní péče dle lékařů *</t>
  </si>
  <si>
    <t>06</t>
  </si>
  <si>
    <t>202</t>
  </si>
  <si>
    <t>1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</si>
  <si>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</si>
  <si>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</si>
  <si>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</si>
  <si>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</si>
  <si>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</si>
  <si>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</si>
  <si>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</si>
  <si>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</si>
  <si>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0026042</t>
  </si>
  <si>
    <t>0026244</t>
  </si>
  <si>
    <t>BONDRONAT</t>
  </si>
  <si>
    <t>0026543</t>
  </si>
  <si>
    <t>0026544</t>
  </si>
  <si>
    <t>0027803</t>
  </si>
  <si>
    <t>0027928</t>
  </si>
  <si>
    <t>0028026</t>
  </si>
  <si>
    <t>GLIVEC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</si>
  <si>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</si>
  <si>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</si>
  <si>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</si>
  <si>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</si>
  <si>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</si>
  <si>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</si>
  <si>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</si>
  <si>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</si>
  <si>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</si>
  <si>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</si>
  <si>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</si>
  <si>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</si>
  <si>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</si>
  <si>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</si>
  <si>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</si>
  <si>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</si>
  <si>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0042267</t>
  </si>
  <si>
    <t>ADRIBLASTINA CS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</si>
  <si>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</si>
  <si>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</si>
  <si>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</si>
  <si>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</si>
  <si>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</si>
  <si>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</si>
  <si>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</si>
  <si>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</si>
  <si>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</si>
  <si>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</si>
  <si>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</si>
  <si>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</si>
  <si>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0091836</t>
  </si>
  <si>
    <t>0092012</t>
  </si>
  <si>
    <t>0093105</t>
  </si>
  <si>
    <t>DEGAN 10 MG ROZTOK PRO INJEKCI</t>
  </si>
  <si>
    <t>0097910</t>
  </si>
  <si>
    <t>HUMAN ALBUMIN GRIFOLS 20%</t>
  </si>
  <si>
    <t>0107681</t>
  </si>
  <si>
    <t>DOXORUBICIN EBEWE</t>
  </si>
  <si>
    <t>0107682</t>
  </si>
  <si>
    <t>0127717</t>
  </si>
  <si>
    <t>IMMUNINE BAXTER</t>
  </si>
  <si>
    <t>0129597</t>
  </si>
  <si>
    <t>VINBLASTIN TEVA</t>
  </si>
  <si>
    <t>0138455</t>
  </si>
  <si>
    <t>0147813</t>
  </si>
  <si>
    <t>0151436</t>
  </si>
  <si>
    <t>FERRLECIT</t>
  </si>
  <si>
    <t>0155379</t>
  </si>
  <si>
    <t>FERINJECT</t>
  </si>
  <si>
    <t>0160676</t>
  </si>
  <si>
    <t>GEMCITABIN EBEWE</t>
  </si>
  <si>
    <t>0162207</t>
  </si>
  <si>
    <t>DACARBAZIN TEVA</t>
  </si>
  <si>
    <t>0163175</t>
  </si>
  <si>
    <t>METHOTREXATE HOSPIRA</t>
  </si>
  <si>
    <t>0167973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</si>
  <si>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</si>
  <si>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</si>
  <si>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</si>
  <si>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</si>
  <si>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</si>
  <si>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</si>
  <si>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</si>
  <si>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</si>
  <si>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</si>
  <si>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</si>
  <si>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</si>
  <si>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</si>
  <si>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</si>
  <si>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</si>
  <si>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</si>
  <si>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</si>
  <si>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</si>
  <si>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</si>
  <si>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0177659</t>
  </si>
  <si>
    <t>CARBOPLATIN KABI</t>
  </si>
  <si>
    <t>0177658</t>
  </si>
  <si>
    <t>0177657</t>
  </si>
  <si>
    <t>0167474</t>
  </si>
  <si>
    <t>REVOLADE</t>
  </si>
  <si>
    <t>0029464</t>
  </si>
  <si>
    <t>0168008</t>
  </si>
  <si>
    <t>BINOCRIT</t>
  </si>
  <si>
    <t>0178169</t>
  </si>
  <si>
    <t>GEMCITABINE ACCORD</t>
  </si>
  <si>
    <t>0049128</t>
  </si>
  <si>
    <t>0168010</t>
  </si>
  <si>
    <t>0203317</t>
  </si>
  <si>
    <t>0010820</t>
  </si>
  <si>
    <t>0028940</t>
  </si>
  <si>
    <t>SOLIRIS</t>
  </si>
  <si>
    <t>0195767</t>
  </si>
  <si>
    <t>CYTARABINE ACCORD</t>
  </si>
  <si>
    <t>0135600</t>
  </si>
  <si>
    <t>GRANISETRON KABI</t>
  </si>
  <si>
    <t>0210187</t>
  </si>
  <si>
    <t>0168929</t>
  </si>
  <si>
    <t>0210144</t>
  </si>
  <si>
    <t>ZYDELIG</t>
  </si>
  <si>
    <t>0194293</t>
  </si>
  <si>
    <t>0194123</t>
  </si>
  <si>
    <t>0206664</t>
  </si>
  <si>
    <t>BORTEZOMIB GLENMARK</t>
  </si>
  <si>
    <t>0187607</t>
  </si>
  <si>
    <t>0210050</t>
  </si>
  <si>
    <t>0162579</t>
  </si>
  <si>
    <t>9999912</t>
  </si>
  <si>
    <t>Nespecifickř leŔivř p°ipravek</t>
  </si>
  <si>
    <t>0057477</t>
  </si>
  <si>
    <t>OCTANINE F 500</t>
  </si>
  <si>
    <t>0207270</t>
  </si>
  <si>
    <t>0149375</t>
  </si>
  <si>
    <t>MOZOBIL</t>
  </si>
  <si>
    <t>0168927</t>
  </si>
  <si>
    <t>0129698</t>
  </si>
  <si>
    <t>0195770</t>
  </si>
  <si>
    <t>0137124</t>
  </si>
  <si>
    <t>GAMUNEX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</si>
  <si>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</si>
  <si>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</si>
  <si>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</si>
  <si>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</si>
  <si>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</si>
  <si>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</si>
  <si>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</si>
  <si>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</si>
  <si>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</si>
  <si>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0173181</t>
  </si>
  <si>
    <t>0215611</t>
  </si>
  <si>
    <t>0194866</t>
  </si>
  <si>
    <t>0154244</t>
  </si>
  <si>
    <t>0171966</t>
  </si>
  <si>
    <t>0171965</t>
  </si>
  <si>
    <t>0173183</t>
  </si>
  <si>
    <t>0209388</t>
  </si>
  <si>
    <t>0209392</t>
  </si>
  <si>
    <t>0154245</t>
  </si>
  <si>
    <t>0185374</t>
  </si>
  <si>
    <t>0212649</t>
  </si>
  <si>
    <t>IMATINIB SANDOZ</t>
  </si>
  <si>
    <t>0204626</t>
  </si>
  <si>
    <t>0204622</t>
  </si>
  <si>
    <t>0207502</t>
  </si>
  <si>
    <t>0209217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</si>
  <si>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</si>
  <si>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</si>
  <si>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</si>
  <si>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</si>
  <si>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</si>
  <si>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</si>
  <si>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</si>
  <si>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</si>
  <si>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0057481</t>
  </si>
  <si>
    <t>OCTANINE F 1000</t>
  </si>
  <si>
    <t>0205787</t>
  </si>
  <si>
    <t>0149599</t>
  </si>
  <si>
    <t>0209330</t>
  </si>
  <si>
    <t>0017991</t>
  </si>
  <si>
    <t>0029465</t>
  </si>
  <si>
    <t>0210143</t>
  </si>
  <si>
    <t>0129695</t>
  </si>
  <si>
    <t>0209394</t>
  </si>
  <si>
    <t>0149199</t>
  </si>
  <si>
    <t>0222347</t>
  </si>
  <si>
    <t>0222349</t>
  </si>
  <si>
    <t>0205762</t>
  </si>
  <si>
    <t>0158152</t>
  </si>
  <si>
    <t>0205966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</si>
  <si>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</si>
  <si>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</si>
  <si>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</si>
  <si>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</si>
  <si>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</si>
  <si>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</si>
  <si>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</si>
  <si>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</si>
  <si>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</si>
  <si>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</si>
  <si>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</si>
  <si>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</si>
  <si>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</si>
  <si>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</si>
  <si>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</si>
  <si>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0407949</t>
  </si>
  <si>
    <t>Poíplatek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</si>
  <si>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</si>
  <si>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</si>
  <si>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</si>
  <si>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</si>
  <si>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</si>
  <si>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</si>
  <si>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</si>
  <si>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</si>
  <si>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</si>
  <si>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</si>
  <si>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</si>
  <si>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</si>
  <si>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</si>
  <si>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</si>
  <si>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</si>
  <si>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</si>
  <si>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</si>
  <si>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</si>
  <si>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</si>
  <si>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</si>
  <si>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</si>
  <si>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</si>
  <si>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</si>
  <si>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</si>
  <si>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</si>
  <si>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</si>
  <si>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</si>
  <si>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</si>
  <si>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</si>
  <si>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</si>
  <si>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</si>
  <si>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</si>
  <si>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</si>
  <si>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</si>
  <si>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</si>
  <si>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</si>
  <si>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</si>
  <si>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</si>
  <si>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</si>
  <si>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</si>
  <si>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</si>
  <si>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</si>
  <si>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</si>
  <si>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</si>
  <si>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</si>
  <si>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</si>
  <si>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</si>
  <si>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</si>
  <si>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</si>
  <si>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</si>
  <si>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</si>
  <si>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</si>
  <si>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</si>
  <si>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</si>
  <si>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</si>
  <si>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</si>
  <si>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</si>
  <si>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</si>
  <si>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</si>
  <si>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</si>
  <si>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</si>
  <si>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</si>
  <si>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</si>
  <si>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</si>
  <si>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</si>
  <si>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</si>
  <si>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</si>
  <si>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</si>
  <si>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</si>
  <si>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</si>
  <si>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MOZOBI</t>
  </si>
  <si>
    <t>BENDAM</t>
  </si>
  <si>
    <t>ICLUSI</t>
  </si>
  <si>
    <t>KYPROL</t>
  </si>
  <si>
    <t>IMATIN</t>
  </si>
  <si>
    <t>RIXATH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</si>
  <si>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</si>
  <si>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</si>
  <si>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</si>
  <si>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</si>
  <si>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</si>
  <si>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</si>
  <si>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</si>
  <si>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</si>
  <si>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</si>
  <si>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</si>
  <si>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</si>
  <si>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</si>
  <si>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</si>
  <si>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</si>
  <si>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</si>
  <si>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</si>
  <si>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</si>
  <si>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</si>
  <si>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</si>
  <si>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</si>
  <si>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</si>
  <si>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</si>
  <si>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</si>
  <si>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</si>
  <si>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</si>
  <si>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</si>
  <si>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</si>
  <si>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</si>
  <si>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</si>
  <si>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</si>
  <si>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</si>
  <si>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</si>
  <si>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</si>
  <si>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</si>
  <si>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</si>
  <si>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</si>
  <si>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</si>
  <si>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</si>
  <si>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</si>
  <si>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</si>
  <si>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</si>
  <si>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</si>
  <si>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</si>
  <si>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</si>
  <si>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</si>
  <si>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</si>
  <si>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</si>
  <si>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</si>
  <si>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</si>
  <si>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</si>
  <si>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</si>
  <si>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</si>
  <si>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</si>
  <si>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</si>
  <si>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</si>
  <si>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</si>
  <si>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</si>
  <si>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</si>
  <si>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</si>
  <si>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</si>
  <si>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</si>
  <si>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</si>
  <si>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</si>
  <si>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</si>
  <si>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</si>
  <si>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</si>
  <si>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</si>
  <si>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</si>
  <si>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</si>
  <si>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</si>
  <si>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</si>
  <si>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</si>
  <si>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</si>
  <si>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</si>
  <si>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</si>
  <si>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</si>
  <si>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</si>
  <si>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</si>
  <si>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</si>
  <si>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</si>
  <si>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</si>
  <si>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</si>
  <si>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</si>
  <si>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</si>
  <si>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</si>
  <si>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</si>
  <si>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</si>
  <si>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</si>
  <si>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</si>
  <si>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</si>
  <si>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</si>
  <si>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</si>
  <si>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</si>
  <si>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</si>
  <si>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</si>
  <si>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</si>
  <si>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</si>
  <si>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</si>
  <si>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</si>
  <si>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</si>
  <si>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</si>
  <si>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</si>
  <si>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</si>
  <si>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</si>
  <si>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</si>
  <si>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</si>
  <si>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</si>
  <si>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</si>
  <si>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</si>
  <si>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</si>
  <si>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</si>
  <si>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</si>
  <si>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</si>
  <si>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</si>
  <si>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</si>
  <si>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</si>
  <si>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</si>
  <si>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</si>
  <si>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</si>
  <si>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</si>
  <si>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</si>
  <si>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</si>
  <si>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</si>
  <si>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</si>
  <si>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</si>
  <si>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</si>
  <si>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</si>
  <si>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</si>
  <si>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</si>
  <si>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</si>
  <si>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</si>
  <si>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</si>
  <si>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</si>
  <si>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</si>
  <si>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</si>
  <si>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</si>
  <si>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</si>
  <si>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</si>
  <si>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</si>
  <si>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</si>
  <si>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</si>
  <si>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</si>
  <si>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</si>
  <si>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</si>
  <si>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</si>
  <si>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</si>
  <si>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</si>
  <si>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</si>
  <si>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</si>
  <si>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</si>
  <si>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</si>
  <si>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</si>
  <si>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</si>
  <si>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</si>
  <si>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</si>
  <si>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</si>
  <si>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</si>
  <si>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</si>
  <si>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</si>
  <si>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</si>
  <si>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</si>
  <si>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</si>
  <si>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</si>
  <si>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</si>
  <si>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</si>
  <si>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</si>
  <si>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</si>
  <si>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</si>
  <si>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</si>
  <si>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</si>
  <si>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</si>
  <si>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</si>
  <si>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</si>
  <si>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</si>
  <si>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</si>
  <si>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</si>
  <si>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</si>
  <si>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</si>
  <si>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</si>
  <si>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</si>
  <si>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</si>
  <si>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</si>
  <si>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</si>
  <si>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</si>
  <si>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</si>
  <si>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</si>
  <si>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</si>
  <si>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</si>
  <si>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</si>
  <si>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</si>
  <si>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</si>
  <si>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</si>
  <si>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</si>
  <si>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</si>
  <si>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</si>
  <si>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</si>
  <si>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</si>
  <si>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</si>
  <si>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</si>
  <si>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</si>
  <si>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</si>
  <si>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</si>
  <si>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</si>
  <si>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</si>
  <si>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</si>
  <si>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</si>
  <si>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</si>
  <si>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</si>
  <si>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</si>
  <si>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</si>
  <si>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</si>
  <si>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</si>
  <si>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</si>
  <si>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</si>
  <si>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</si>
  <si>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</si>
  <si>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</si>
  <si>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96891</t>
  </si>
  <si>
    <t>TROMBELASTOGRAM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</si>
  <si>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</si>
  <si>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</si>
  <si>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</si>
  <si>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</si>
  <si>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</si>
  <si>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</si>
  <si>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</si>
  <si>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</si>
  <si>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</si>
  <si>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</si>
  <si>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</si>
  <si>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</si>
  <si>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</si>
  <si>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</si>
  <si>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</si>
  <si>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</si>
  <si>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</si>
  <si>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</si>
  <si>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</si>
  <si>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0049983</t>
  </si>
  <si>
    <t>HOLOXAN</t>
  </si>
  <si>
    <t>22365</t>
  </si>
  <si>
    <t>ODBĚR PERIFERNÍCH KMENOVÝCH BUŇEK</t>
  </si>
  <si>
    <t>42520</t>
  </si>
  <si>
    <t>APLIKACE PROTINÁDOROVÉ TERAPIE</t>
  </si>
  <si>
    <t>2F2</t>
  </si>
  <si>
    <t>0001181</t>
  </si>
  <si>
    <t>0005113</t>
  </si>
  <si>
    <t>TARGOCID</t>
  </si>
  <si>
    <t>0006480</t>
  </si>
  <si>
    <t>0008807</t>
  </si>
  <si>
    <t>0011592</t>
  </si>
  <si>
    <t>0011706</t>
  </si>
  <si>
    <t>0013873</t>
  </si>
  <si>
    <t>ALEXAN</t>
  </si>
  <si>
    <t>0016547</t>
  </si>
  <si>
    <t>0026127</t>
  </si>
  <si>
    <t>0026902</t>
  </si>
  <si>
    <t>0031968</t>
  </si>
  <si>
    <t>0062464</t>
  </si>
  <si>
    <t>0065989</t>
  </si>
  <si>
    <t>0072972</t>
  </si>
  <si>
    <t>AMOKSIKLAV 1,2 G</t>
  </si>
  <si>
    <t>0092290</t>
  </si>
  <si>
    <t>EDICIN</t>
  </si>
  <si>
    <t>0093649</t>
  </si>
  <si>
    <t>ACTILYSE</t>
  </si>
  <si>
    <t>0112782</t>
  </si>
  <si>
    <t>GENTAMICIN B.BRAUN</t>
  </si>
  <si>
    <t>0125298</t>
  </si>
  <si>
    <t>CALCIUMFOLINAT EBEWE</t>
  </si>
  <si>
    <t>0131654</t>
  </si>
  <si>
    <t>CEFTAZIDIM KABI</t>
  </si>
  <si>
    <t>0137499</t>
  </si>
  <si>
    <t>0151458</t>
  </si>
  <si>
    <t>CEFUROXIM KABI</t>
  </si>
  <si>
    <t>0155939</t>
  </si>
  <si>
    <t>HERPESIN 250</t>
  </si>
  <si>
    <t>0162180</t>
  </si>
  <si>
    <t>CIPROFLOXACIN KABI</t>
  </si>
  <si>
    <t>0162809</t>
  </si>
  <si>
    <t>AVELOX</t>
  </si>
  <si>
    <t>0163179</t>
  </si>
  <si>
    <t>0164401</t>
  </si>
  <si>
    <t>0166269</t>
  </si>
  <si>
    <t>0167598</t>
  </si>
  <si>
    <t>TEPADINA</t>
  </si>
  <si>
    <t>0172173</t>
  </si>
  <si>
    <t>0129056</t>
  </si>
  <si>
    <t>0129057</t>
  </si>
  <si>
    <t>0144563</t>
  </si>
  <si>
    <t>OXALIPLATIN ACCORD</t>
  </si>
  <si>
    <t>0201030</t>
  </si>
  <si>
    <t>SEFOTAK</t>
  </si>
  <si>
    <t>0178955</t>
  </si>
  <si>
    <t>CYTARABIN KABI</t>
  </si>
  <si>
    <t>0113453</t>
  </si>
  <si>
    <t>0149384</t>
  </si>
  <si>
    <t>0156835</t>
  </si>
  <si>
    <t>0189992</t>
  </si>
  <si>
    <t>CISPLATIN EBEWE</t>
  </si>
  <si>
    <t>0141263</t>
  </si>
  <si>
    <t>PIPERACILLIN/TAZOBACTAM MYLAN</t>
  </si>
  <si>
    <t>0195147</t>
  </si>
  <si>
    <t>0183817</t>
  </si>
  <si>
    <t>0107499</t>
  </si>
  <si>
    <t>0192559</t>
  </si>
  <si>
    <t>ANTITHROMBIN III NF BAXTER</t>
  </si>
  <si>
    <t>0197004</t>
  </si>
  <si>
    <t>CISPLATIN KABI</t>
  </si>
  <si>
    <t>0185574</t>
  </si>
  <si>
    <t>LYNETO</t>
  </si>
  <si>
    <t>LYNETORIL</t>
  </si>
  <si>
    <t>0196852</t>
  </si>
  <si>
    <t>0207309</t>
  </si>
  <si>
    <t>0207179</t>
  </si>
  <si>
    <t>0147640</t>
  </si>
  <si>
    <t>0212531</t>
  </si>
  <si>
    <t>0209906</t>
  </si>
  <si>
    <t>0025780</t>
  </si>
  <si>
    <t>0132101</t>
  </si>
  <si>
    <t>0029463</t>
  </si>
  <si>
    <t>0225555</t>
  </si>
  <si>
    <t>0187000</t>
  </si>
  <si>
    <t>BLINCYTO</t>
  </si>
  <si>
    <t>BLINCY</t>
  </si>
  <si>
    <t>0225553</t>
  </si>
  <si>
    <t>0025777</t>
  </si>
  <si>
    <t>0122874</t>
  </si>
  <si>
    <t>FLUDARABIN EBEWE</t>
  </si>
  <si>
    <t>0207786</t>
  </si>
  <si>
    <t>PHENASEN</t>
  </si>
  <si>
    <t>PHENAS</t>
  </si>
  <si>
    <t>0207921</t>
  </si>
  <si>
    <t>Plazma čerstvá zmrazená</t>
  </si>
  <si>
    <t>0007964</t>
  </si>
  <si>
    <t>Erytrocyty z aferézy deleukotizované</t>
  </si>
  <si>
    <t>0034962</t>
  </si>
  <si>
    <t>SET PRO APLIKACI CYTOSTATIK</t>
  </si>
  <si>
    <t>0193644</t>
  </si>
  <si>
    <t>KATÉTR CENTRÁLNÍ IMPLANTABILNÍ DLOUHODOBÝ PICC</t>
  </si>
  <si>
    <t>0141751</t>
  </si>
  <si>
    <t>PORT TITANOVÝ VORTEX TR S KATÉTREM SILIKONOVÝM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</si>
  <si>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</si>
  <si>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</si>
  <si>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</si>
  <si>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</si>
  <si>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</si>
  <si>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</si>
  <si>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</si>
  <si>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</si>
  <si>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</si>
  <si>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</si>
  <si>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22411</t>
  </si>
  <si>
    <t>(VZP) SPECIALIZOVANÁ HEMATOLOGICKÁ LÉČBA NEMOCNÝCH</t>
  </si>
  <si>
    <t>78850</t>
  </si>
  <si>
    <t>IMPLANTACE PORTU</t>
  </si>
  <si>
    <t>22413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</si>
  <si>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</si>
  <si>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</si>
  <si>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</si>
  <si>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</si>
  <si>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</si>
  <si>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</si>
  <si>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</si>
  <si>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0001182</t>
  </si>
  <si>
    <t>0001933</t>
  </si>
  <si>
    <t>FLUDARABINE-TEVA</t>
  </si>
  <si>
    <t>0015643</t>
  </si>
  <si>
    <t>0020605</t>
  </si>
  <si>
    <t>COLOMYCIN INJEKCE 1 000 000 MEZINÁRODNÍCH JEDNOTEK</t>
  </si>
  <si>
    <t>0097000</t>
  </si>
  <si>
    <t>METRONIDAZOLE 0,5%-POLPHARMA</t>
  </si>
  <si>
    <t>0137484</t>
  </si>
  <si>
    <t>ANBINEX</t>
  </si>
  <si>
    <t>0193477</t>
  </si>
  <si>
    <t>ZINFORO</t>
  </si>
  <si>
    <t>0029896</t>
  </si>
  <si>
    <t>BUSILVEX</t>
  </si>
  <si>
    <t>0192841</t>
  </si>
  <si>
    <t>0205772</t>
  </si>
  <si>
    <t>VORICONAZOLE TEVA</t>
  </si>
  <si>
    <t>0210142</t>
  </si>
  <si>
    <t>BUSULFAN FRESENIUS KABI</t>
  </si>
  <si>
    <t>0307934</t>
  </si>
  <si>
    <t>Granulocyty z aferézy</t>
  </si>
  <si>
    <t>0107930</t>
  </si>
  <si>
    <t>Trombocyty z odběru plné krve</t>
  </si>
  <si>
    <t>0407950</t>
  </si>
  <si>
    <t>Poíplatek za výběr dárce podle HLA I.toídy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</si>
  <si>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</si>
  <si>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</si>
  <si>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</si>
  <si>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</si>
  <si>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</si>
  <si>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</si>
  <si>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</si>
  <si>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</si>
  <si>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</si>
  <si>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</si>
  <si>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</si>
  <si>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</si>
  <si>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</si>
  <si>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</si>
  <si>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708</t>
  </si>
  <si>
    <t>0094019</t>
  </si>
  <si>
    <t>KATETR IMPLANTABILNÍ PRO-PICC</t>
  </si>
  <si>
    <t>0094018</t>
  </si>
  <si>
    <t>0194186</t>
  </si>
  <si>
    <t xml:space="preserve">KATÉTR CENTRÁLNÍ VENÓZNÍ - MIDLINE - STĚDNĚDOBÝ - </t>
  </si>
  <si>
    <t>09131</t>
  </si>
  <si>
    <t>KRVÁCIVOST PODLE DUKE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</si>
  <si>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</si>
  <si>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</si>
  <si>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</si>
  <si>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</si>
  <si>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</si>
  <si>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</si>
  <si>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00143</t>
  </si>
  <si>
    <t xml:space="preserve">AUTOLOGNÍ TRANSPLANTACE KOSTNÍ DŘENĚ S MCC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</si>
  <si>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</si>
  <si>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</si>
  <si>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</si>
  <si>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</si>
  <si>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</si>
  <si>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</si>
  <si>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</si>
  <si>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</si>
  <si>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</si>
  <si>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</si>
  <si>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</si>
  <si>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</si>
  <si>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</si>
  <si>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</si>
  <si>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</si>
  <si>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</si>
  <si>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</si>
  <si>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</si>
  <si>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</si>
  <si>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</si>
  <si>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</si>
  <si>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</si>
  <si>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</si>
  <si>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</si>
  <si>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</si>
  <si>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</si>
  <si>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</si>
  <si>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</si>
  <si>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17033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</si>
  <si>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</si>
  <si>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</si>
  <si>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</si>
  <si>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</si>
  <si>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</si>
  <si>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</si>
  <si>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</si>
  <si>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</si>
  <si>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</si>
  <si>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</si>
  <si>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</si>
  <si>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</si>
  <si>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</si>
  <si>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</si>
  <si>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</si>
  <si>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</si>
  <si>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</si>
  <si>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</si>
  <si>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</si>
  <si>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</si>
  <si>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</si>
  <si>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</si>
  <si>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</si>
  <si>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</si>
  <si>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</si>
  <si>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</si>
  <si>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</si>
  <si>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</si>
  <si>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</si>
  <si>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</si>
  <si>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</si>
  <si>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</si>
  <si>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</si>
  <si>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</si>
  <si>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</si>
  <si>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</si>
  <si>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</si>
  <si>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</si>
  <si>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</si>
  <si>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</si>
  <si>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</si>
  <si>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</si>
  <si>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</si>
  <si>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</si>
  <si>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</si>
  <si>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</si>
  <si>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</si>
  <si>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</si>
  <si>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</si>
  <si>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</si>
  <si>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</si>
  <si>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</si>
  <si>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</si>
  <si>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</si>
  <si>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</si>
  <si>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</si>
  <si>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</si>
  <si>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</si>
  <si>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</si>
  <si>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</si>
  <si>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</si>
  <si>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</si>
  <si>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</si>
  <si>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ULTRAVIST 370</t>
  </si>
  <si>
    <t>0095609</t>
  </si>
  <si>
    <t>MICROPAQUE CT</t>
  </si>
  <si>
    <t>0224707</t>
  </si>
  <si>
    <t>0002027</t>
  </si>
  <si>
    <t>99mTc-MIBI inj.</t>
  </si>
  <si>
    <t>0002066</t>
  </si>
  <si>
    <t>51Cr-trombocyty</t>
  </si>
  <si>
    <t>0002087</t>
  </si>
  <si>
    <t>18F-FDG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</si>
  <si>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</si>
  <si>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</si>
  <si>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</si>
  <si>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</si>
  <si>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</si>
  <si>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</si>
  <si>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</si>
  <si>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</si>
  <si>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</si>
  <si>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</si>
  <si>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</si>
  <si>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</si>
  <si>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</si>
  <si>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</si>
  <si>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</si>
  <si>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</si>
  <si>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</si>
  <si>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</si>
  <si>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</si>
  <si>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</si>
  <si>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</si>
  <si>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</si>
  <si>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</si>
  <si>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</si>
  <si>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</si>
  <si>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</si>
  <si>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</si>
  <si>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</si>
  <si>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</si>
  <si>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</si>
  <si>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</si>
  <si>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</si>
  <si>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</si>
  <si>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</si>
  <si>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</si>
  <si>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</si>
  <si>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</si>
  <si>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</si>
  <si>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</si>
  <si>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</si>
  <si>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</si>
  <si>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</si>
  <si>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</si>
  <si>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</si>
  <si>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</si>
  <si>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</si>
  <si>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</si>
  <si>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</si>
  <si>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</si>
  <si>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</si>
  <si>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</si>
  <si>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</si>
  <si>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</si>
  <si>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</si>
  <si>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</si>
  <si>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</si>
  <si>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</si>
  <si>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</si>
  <si>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</si>
  <si>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</si>
  <si>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</si>
  <si>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</si>
  <si>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</si>
  <si>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</si>
  <si>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</si>
  <si>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</si>
  <si>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</si>
  <si>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</si>
  <si>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</si>
  <si>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</si>
  <si>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</si>
  <si>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</si>
  <si>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</si>
  <si>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</si>
  <si>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</si>
  <si>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</si>
  <si>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</si>
  <si>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</si>
  <si>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</si>
  <si>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</si>
  <si>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</si>
  <si>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</si>
  <si>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</si>
  <si>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</si>
  <si>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</si>
  <si>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</si>
  <si>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</si>
  <si>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</si>
  <si>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</si>
  <si>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</si>
  <si>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</si>
  <si>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</si>
  <si>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</si>
  <si>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</si>
  <si>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</si>
  <si>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</si>
  <si>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</si>
  <si>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</si>
  <si>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</si>
  <si>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</si>
  <si>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</si>
  <si>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</si>
  <si>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</si>
  <si>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</si>
  <si>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</si>
  <si>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</si>
  <si>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</si>
  <si>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</si>
  <si>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</si>
  <si>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</si>
  <si>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</si>
  <si>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</si>
  <si>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</si>
  <si>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</si>
  <si>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</si>
  <si>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</si>
  <si>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</si>
  <si>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</si>
  <si>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</si>
  <si>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</si>
  <si>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</si>
  <si>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</si>
  <si>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</si>
  <si>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</si>
  <si>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</si>
  <si>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</si>
  <si>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</si>
  <si>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</si>
  <si>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</si>
  <si>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</si>
  <si>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</si>
  <si>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</si>
  <si>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</si>
  <si>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</si>
  <si>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</si>
  <si>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</si>
  <si>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</si>
  <si>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</si>
  <si>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</si>
  <si>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</si>
  <si>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</si>
  <si>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</si>
  <si>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</si>
  <si>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</si>
  <si>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</si>
  <si>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</si>
  <si>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</si>
  <si>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</si>
  <si>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</si>
  <si>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</si>
  <si>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</si>
  <si>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</si>
  <si>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</si>
  <si>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</si>
  <si>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</si>
  <si>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</si>
  <si>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</si>
  <si>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</si>
  <si>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</si>
  <si>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</si>
  <si>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</si>
  <si>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</si>
  <si>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</si>
  <si>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</si>
  <si>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</si>
  <si>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</si>
  <si>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</si>
  <si>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</si>
  <si>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</si>
  <si>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</si>
  <si>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</si>
  <si>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</si>
  <si>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</si>
  <si>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</si>
  <si>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</si>
  <si>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</si>
  <si>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</si>
  <si>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</si>
  <si>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</si>
  <si>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</si>
  <si>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</si>
  <si>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</si>
  <si>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</si>
  <si>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</si>
  <si>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</si>
  <si>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</si>
  <si>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</si>
  <si>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</si>
  <si>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</si>
  <si>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</si>
  <si>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</si>
  <si>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</si>
  <si>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</si>
  <si>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</si>
  <si>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</si>
  <si>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</si>
  <si>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</si>
  <si>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</si>
  <si>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</si>
  <si>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</si>
  <si>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</si>
  <si>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</si>
  <si>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</si>
  <si>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</si>
  <si>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</si>
  <si>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</si>
  <si>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</si>
  <si>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</si>
  <si>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</si>
  <si>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</si>
  <si>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</si>
  <si>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</si>
  <si>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</si>
  <si>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</si>
  <si>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</si>
  <si>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</si>
  <si>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</si>
  <si>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</si>
  <si>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</si>
  <si>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</si>
  <si>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</si>
  <si>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</si>
  <si>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</si>
  <si>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</si>
  <si>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</si>
  <si>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</si>
  <si>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</si>
  <si>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</si>
  <si>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</si>
  <si>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</si>
  <si>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</si>
  <si>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</si>
  <si>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</si>
  <si>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</si>
  <si>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</si>
  <si>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</si>
  <si>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</si>
  <si>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</si>
  <si>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</si>
  <si>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</si>
  <si>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</si>
  <si>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</si>
  <si>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</si>
  <si>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</si>
  <si>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</si>
  <si>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</si>
  <si>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</si>
  <si>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</si>
  <si>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</si>
  <si>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</si>
  <si>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</si>
  <si>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</si>
  <si>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</si>
  <si>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</si>
  <si>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</si>
  <si>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</si>
  <si>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</si>
  <si>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</si>
  <si>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</si>
  <si>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</si>
  <si>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</si>
  <si>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</si>
  <si>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</si>
  <si>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</si>
  <si>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</si>
  <si>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0042433</t>
  </si>
  <si>
    <t>VISIPAQUE</t>
  </si>
  <si>
    <t>0065978</t>
  </si>
  <si>
    <t>DOTAREM</t>
  </si>
  <si>
    <t>0065980</t>
  </si>
  <si>
    <t>0151208</t>
  </si>
  <si>
    <t>0224716</t>
  </si>
  <si>
    <t>0207733</t>
  </si>
  <si>
    <t>0224696</t>
  </si>
  <si>
    <t>ULTRAVIST 300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</si>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</sst>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0.20433255752853718</c:v>
                </c:pt>
                <c:pt idx="1">
                  <c:v>0.2533675767302192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13552"/>
        <c:axId val="15851119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0.28633600457336983</c:v>
                </c:pt>
                <c:pt idx="1">
                  <c:v>0.28633600457336983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5392"/>
        <c:axId val="1585104304"/>
      </c:scatterChart>
      <c:catAx>
        <c:axId val="15851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1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1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13552"/>
        <c:crosses val="autoZero"/>
        <c:crossBetween val="between"/>
      </c:valAx>
      <c:valAx>
        <c:axId val="158510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4304"/>
        <c:crosses val="max"/>
        <c:crossBetween val="midCat"/>
      </c:valAx>
      <c:valAx>
        <c:axId val="1585104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5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1.3165618448637317</c:v>
                </c:pt>
                <c:pt idx="1">
                  <c:v>1.160610465116279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8112"/>
        <c:axId val="15851048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8656"/>
        <c:axId val="1585106480"/>
      </c:scatterChart>
      <c:catAx>
        <c:axId val="15851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4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8112"/>
        <c:crosses val="autoZero"/>
        <c:crossBetween val="between"/>
      </c:valAx>
      <c:valAx>
        <c:axId val="1585108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6480"/>
        <c:crosses val="max"/>
        <c:crossBetween val="midCat"/>
      </c:valAx>
      <c:valAx>
        <c:axId val="1585106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086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8" totalsRowShown="0">
  <autoFilter ref="C3:S3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2146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3776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3777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3848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4793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4818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4825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5291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5292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5520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5592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6218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84438.512460296479</v>
      </c>
      <c r="D4" s="280">
        <f ca="1">IF(ISERROR(VLOOKUP("Náklady celkem",INDIRECT("HI!$A:$G"),5,0)),0,VLOOKUP("Náklady celkem",INDIRECT("HI!$A:$G"),5,0))</f>
        <v>94210.719729999997</v>
      </c>
      <c r="E4" s="281">
        <f ca="1">IF(C4=0,0,D4/C4)</f>
        <v>1.1157316369624402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50219.872970306387</v>
      </c>
      <c r="D7" s="288">
        <f>IF(ISERROR(HI!E5),"",HI!E5)</f>
        <v>59487.985319999985</v>
      </c>
      <c r="E7" s="285">
        <f t="shared" ref="E7:E15" si="0">IF(C7=0,0,D7/C7)</f>
        <v>1.1845506928138503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0.99936915116188174</v>
      </c>
      <c r="E8" s="285">
        <f t="shared" si="0"/>
        <v>1.1104101679576464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0.38515176374077115</v>
      </c>
      <c r="E9" s="285">
        <f>IF(C9=0,0,D9/C9)</f>
        <v>1.2838392124692373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0.83043698656892273</v>
      </c>
      <c r="E11" s="285">
        <f t="shared" si="0"/>
        <v>1.3840616442815379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0.9778270045633225</v>
      </c>
      <c r="E12" s="285">
        <f t="shared" si="0"/>
        <v>1.222283755704153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6180.5169438629136</v>
      </c>
      <c r="D15" s="288">
        <f>IF(ISERROR(HI!E6),"",HI!E6)</f>
        <v>6615.9144799999985</v>
      </c>
      <c r="E15" s="285">
        <f t="shared" si="0"/>
        <v>1.0704467830266888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20417.679818908691</v>
      </c>
      <c r="D16" s="284">
        <f ca="1">IF(ISERROR(VLOOKUP("Osobní náklady (Kč) *",INDIRECT("HI!$A:$G"),5,0)),0,VLOOKUP("Osobní náklady (Kč) *",INDIRECT("HI!$A:$G"),5,0))</f>
        <v>19919.902730000002</v>
      </c>
      <c r="E16" s="285">
        <f ca="1">IF(C16=0,0,D16/C16)</f>
        <v>0.97562029117296167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24177.786289999996</v>
      </c>
      <c r="D18" s="303">
        <f ca="1">IF(ISERROR(VLOOKUP("Výnosy celkem",INDIRECT("HI!$A:$G"),5,0)),0,VLOOKUP("Výnosy celkem",INDIRECT("HI!$A:$G"),5,0))</f>
        <v>23869.941899999998</v>
      </c>
      <c r="E18" s="304">
        <f t="shared" ref="E18:E31" ca="1" si="1">IF(C18=0,0,D18/C18)</f>
        <v>0.98726746996984904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12364.986289999999</v>
      </c>
      <c r="D19" s="284">
        <f ca="1">IF(ISERROR(VLOOKUP("Ambulance *",INDIRECT("HI!$A:$G"),5,0)),0,VLOOKUP("Ambulance *",INDIRECT("HI!$A:$G"),5,0))</f>
        <v>9913.8819000000003</v>
      </c>
      <c r="E19" s="285">
        <f t="shared" ca="1" si="1"/>
        <v>0.80177055335821168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0.80177055335821168</v>
      </c>
      <c r="E20" s="285">
        <f t="shared" si="1"/>
        <v>0.80177055335821168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0.54223352220416987</v>
      </c>
      <c r="E21" s="285">
        <f t="shared" si="1"/>
        <v>0.54223352220416987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1.0340124650907054</v>
      </c>
      <c r="E22" s="285">
        <f>IF(OR(C22=0,D22=""),0,IF(C22="","",D22/C22))</f>
        <v>1.0340124650907054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1.0946726331064986</v>
      </c>
      <c r="E23" s="285">
        <f t="shared" si="1"/>
        <v>1.2878501565958809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11812.8</v>
      </c>
      <c r="D24" s="284">
        <f ca="1">IF(ISERROR(VLOOKUP("Hospitalizace *",INDIRECT("HI!$A:$G"),5,0)),0,VLOOKUP("Hospitalizace *",INDIRECT("HI!$A:$G"),5,0))</f>
        <v>13956.06</v>
      </c>
      <c r="E24" s="285">
        <f ca="1">IF(C24=0,0,D24/C24)</f>
        <v>1.1814353921170255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1.1814353921170255</v>
      </c>
      <c r="E25" s="285">
        <f t="shared" si="1"/>
        <v>1.1814353921170255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1.1814353921170255</v>
      </c>
      <c r="E26" s="285">
        <f t="shared" si="1"/>
        <v>1.1814353921170255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0.97122302158273377</v>
      </c>
      <c r="E29" s="285">
        <f t="shared" si="1"/>
        <v>1.0223400227186672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1.160610465116279</v>
      </c>
      <c r="E30" s="285">
        <f t="shared" si="1"/>
        <v>1.160610465116279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0.89739529007811503</v>
      </c>
      <c r="E31" s="285">
        <f t="shared" si="1"/>
        <v>0.94462662113485796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58315.747360000001</v>
      </c>
      <c r="C5" s="33">
        <v>52762.180979999997</v>
      </c>
      <c r="D5" s="12"/>
      <c r="E5" s="226">
        <v>59487.985319999985</v>
      </c>
      <c r="F5" s="32">
        <v>50219.872970306387</v>
      </c>
      <c r="G5" s="225">
        <f>E5-F5</f>
        <v>9268.1123496935979</v>
      </c>
      <c r="H5" s="231">
        <f>IF(F5&lt;0.00000001,"",E5/F5)</f>
        <v>1.1845506928138503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4950.2919600000005</v>
      </c>
      <c r="C6" s="35">
        <v>5338.5074300000006</v>
      </c>
      <c r="D6" s="12"/>
      <c r="E6" s="227">
        <v>6615.9144799999985</v>
      </c>
      <c r="F6" s="34">
        <v>6180.5169438629136</v>
      </c>
      <c r="G6" s="228">
        <f>E6-F6</f>
        <v>435.3975361370849</v>
      </c>
      <c r="H6" s="232">
        <f>IF(F6&lt;0.00000001,"",E6/F6)</f>
        <v>1.0704467830266888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15751.555690000001</v>
      </c>
      <c r="C7" s="35">
        <v>17537.00059</v>
      </c>
      <c r="D7" s="12"/>
      <c r="E7" s="227">
        <v>19919.902730000002</v>
      </c>
      <c r="F7" s="34">
        <v>20417.679818908691</v>
      </c>
      <c r="G7" s="228">
        <f>E7-F7</f>
        <v>-497.77708890868962</v>
      </c>
      <c r="H7" s="232">
        <f>IF(F7&lt;0.00000001,"",E7/F7)</f>
        <v>0.97562029117296167</v>
      </c>
    </row>
    <row r="8" spans="1:10" ht="14.4" customHeight="1" thickBot="1" x14ac:dyDescent="0.35">
      <c r="A8" s="1" t="s">
        <v>96</v>
      </c>
      <c r="B8" s="15">
        <v>7273.1120200000096</v>
      </c>
      <c r="C8" s="37">
        <v>6784.9982600000121</v>
      </c>
      <c r="D8" s="12"/>
      <c r="E8" s="229">
        <v>8186.9172000000117</v>
      </c>
      <c r="F8" s="36">
        <v>7620.4427272184867</v>
      </c>
      <c r="G8" s="230">
        <f>E8-F8</f>
        <v>566.47447278152504</v>
      </c>
      <c r="H8" s="233">
        <f>IF(F8&lt;0.00000001,"",E8/F8)</f>
        <v>1.0743361630103467</v>
      </c>
    </row>
    <row r="9" spans="1:10" ht="14.4" customHeight="1" thickBot="1" x14ac:dyDescent="0.35">
      <c r="A9" s="2" t="s">
        <v>97</v>
      </c>
      <c r="B9" s="3">
        <v>86290.70703000002</v>
      </c>
      <c r="C9" s="39">
        <v>82422.687260000006</v>
      </c>
      <c r="D9" s="12"/>
      <c r="E9" s="3">
        <v>94210.719729999997</v>
      </c>
      <c r="F9" s="38">
        <v>84438.512460296479</v>
      </c>
      <c r="G9" s="38">
        <f>E9-F9</f>
        <v>9772.2072697035183</v>
      </c>
      <c r="H9" s="234">
        <f>IF(F9&lt;0.00000001,"",E9/F9)</f>
        <v>1.1157316369624402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13955.116199999999</v>
      </c>
      <c r="C11" s="33">
        <f>IF(ISERROR(VLOOKUP("Celkem:",'ZV Vykáz.-A'!A:H,5,0)),0,VLOOKUP("Celkem:",'ZV Vykáz.-A'!A:H,5,0)/1000)</f>
        <v>12364.986289999999</v>
      </c>
      <c r="D11" s="12"/>
      <c r="E11" s="226">
        <f>IF(ISERROR(VLOOKUP("Celkem:",'ZV Vykáz.-A'!A:H,8,0)),0,VLOOKUP("Celkem:",'ZV Vykáz.-A'!A:H,8,0)/1000)</f>
        <v>9913.8819000000003</v>
      </c>
      <c r="F11" s="32">
        <f>C11</f>
        <v>12364.986289999999</v>
      </c>
      <c r="G11" s="225">
        <f>E11-F11</f>
        <v>-2451.1043899999986</v>
      </c>
      <c r="H11" s="231">
        <f>IF(F11&lt;0.00000001,"",E11/F11)</f>
        <v>0.80177055335821168</v>
      </c>
      <c r="I11" s="225">
        <f>E11-B11</f>
        <v>-4041.2342999999983</v>
      </c>
      <c r="J11" s="231">
        <f>IF(B11&lt;0.00000001,"",E11/B11)</f>
        <v>0.71041199212658657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12362.34</v>
      </c>
      <c r="C12" s="37">
        <f>IF(ISERROR(VLOOKUP("Celkem",CaseMix!A:D,3,0)),0,VLOOKUP("Celkem",CaseMix!A:D,3,0)*30)</f>
        <v>11812.8</v>
      </c>
      <c r="D12" s="12"/>
      <c r="E12" s="229">
        <f>IF(ISERROR(VLOOKUP("Celkem",CaseMix!A:D,4,0)),0,VLOOKUP("Celkem",CaseMix!A:D,4,0)*30)</f>
        <v>13956.06</v>
      </c>
      <c r="F12" s="36">
        <f>C12</f>
        <v>11812.8</v>
      </c>
      <c r="G12" s="230">
        <f>E12-F12</f>
        <v>2143.2600000000002</v>
      </c>
      <c r="H12" s="233">
        <f>IF(F12&lt;0.00000001,"",E12/F12)</f>
        <v>1.1814353921170255</v>
      </c>
      <c r="I12" s="230">
        <f>E12-B12</f>
        <v>1593.7199999999993</v>
      </c>
      <c r="J12" s="233">
        <f>IF(B12&lt;0.00000001,"",E12/B12)</f>
        <v>1.1289173408917728</v>
      </c>
    </row>
    <row r="13" spans="1:10" ht="14.4" customHeight="1" thickBot="1" x14ac:dyDescent="0.35">
      <c r="A13" s="4" t="s">
        <v>100</v>
      </c>
      <c r="B13" s="9">
        <f>SUM(B11:B12)</f>
        <v>26317.456200000001</v>
      </c>
      <c r="C13" s="41">
        <f>SUM(C11:C12)</f>
        <v>24177.786289999996</v>
      </c>
      <c r="D13" s="12"/>
      <c r="E13" s="9">
        <f>SUM(E11:E12)</f>
        <v>23869.941899999998</v>
      </c>
      <c r="F13" s="40">
        <f>SUM(F11:F12)</f>
        <v>24177.786289999996</v>
      </c>
      <c r="G13" s="40">
        <f>E13-F13</f>
        <v>-307.84438999999838</v>
      </c>
      <c r="H13" s="235">
        <f>IF(F13&lt;0.00000001,"",E13/F13)</f>
        <v>0.98726746996984904</v>
      </c>
      <c r="I13" s="40">
        <f>SUM(I11:I12)</f>
        <v>-2447.5142999999989</v>
      </c>
      <c r="J13" s="235">
        <f>IF(B13&lt;0.00000001,"",E13/B13)</f>
        <v>0.90700034678883579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0.30498598407416472</v>
      </c>
      <c r="C15" s="43">
        <f>IF(C9=0,"",C13/C9)</f>
        <v>0.29333897126809105</v>
      </c>
      <c r="D15" s="12"/>
      <c r="E15" s="10">
        <f>IF(E9=0,"",E13/E9)</f>
        <v>0.25336757821625017</v>
      </c>
      <c r="F15" s="42">
        <f>IF(F9=0,"",F13/F9)</f>
        <v>0.28633600457336983</v>
      </c>
      <c r="G15" s="42">
        <f>IF(ISERROR(F15-E15),"",E15-F15)</f>
        <v>-3.2968426357119662E-2</v>
      </c>
      <c r="H15" s="236">
        <f>IF(ISERROR(F15-E15),"",IF(F15&lt;0.00000001,"",E15/F15))</f>
        <v>0.8848610519440564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0.20433255752853718</v>
      </c>
      <c r="C4" s="323">
        <f t="shared" ref="C4:M4" si="0">(C10+C8)/C6</f>
        <v>0.2533675767302192</v>
      </c>
      <c r="D4" s="323">
        <f t="shared" si="0"/>
        <v>0.10523093113408252</v>
      </c>
      <c r="E4" s="323">
        <f t="shared" si="0"/>
        <v>0.10523093113408252</v>
      </c>
      <c r="F4" s="323">
        <f t="shared" si="0"/>
        <v>0.10523093113408252</v>
      </c>
      <c r="G4" s="323">
        <f t="shared" si="0"/>
        <v>0.10523093113408252</v>
      </c>
      <c r="H4" s="323">
        <f t="shared" si="0"/>
        <v>0.10523093113408252</v>
      </c>
      <c r="I4" s="323">
        <f t="shared" si="0"/>
        <v>0.10523093113408252</v>
      </c>
      <c r="J4" s="323">
        <f t="shared" si="0"/>
        <v>0.10523093113408252</v>
      </c>
      <c r="K4" s="323">
        <f t="shared" si="0"/>
        <v>0.10523093113408252</v>
      </c>
      <c r="L4" s="323">
        <f t="shared" si="0"/>
        <v>0.10523093113408252</v>
      </c>
      <c r="M4" s="323">
        <f t="shared" si="0"/>
        <v>0.10523093113408252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94210.719730000201</v>
      </c>
      <c r="E6" s="325">
        <f t="shared" si="1"/>
        <v>94210.719730000201</v>
      </c>
      <c r="F6" s="325">
        <f t="shared" si="1"/>
        <v>94210.719730000201</v>
      </c>
      <c r="G6" s="325">
        <f t="shared" si="1"/>
        <v>94210.719730000201</v>
      </c>
      <c r="H6" s="325">
        <f t="shared" si="1"/>
        <v>94210.719730000201</v>
      </c>
      <c r="I6" s="325">
        <f t="shared" si="1"/>
        <v>94210.719730000201</v>
      </c>
      <c r="J6" s="325">
        <f t="shared" si="1"/>
        <v>94210.719730000201</v>
      </c>
      <c r="K6" s="325">
        <f t="shared" si="1"/>
        <v>94210.719730000201</v>
      </c>
      <c r="L6" s="325">
        <f t="shared" si="1"/>
        <v>94210.719730000201</v>
      </c>
      <c r="M6" s="325">
        <f t="shared" si="1"/>
        <v>94210.719730000201</v>
      </c>
    </row>
    <row r="7" spans="1:13" ht="14.4" customHeight="1" x14ac:dyDescent="0.3">
      <c r="A7" s="324" t="s">
        <v>125</v>
      </c>
      <c r="B7" s="324">
        <v>129.78899999999999</v>
      </c>
      <c r="C7" s="324">
        <v>465.202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6190415.6299999999</v>
      </c>
      <c r="C9" s="324">
        <v>3723466.13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6190.4156299999995</v>
      </c>
      <c r="C10" s="325">
        <f t="shared" ref="C10:M10" si="3">C9/1000+B10</f>
        <v>9913.8817600000002</v>
      </c>
      <c r="D10" s="325">
        <f t="shared" si="3"/>
        <v>9913.8817600000002</v>
      </c>
      <c r="E10" s="325">
        <f t="shared" si="3"/>
        <v>9913.8817600000002</v>
      </c>
      <c r="F10" s="325">
        <f t="shared" si="3"/>
        <v>9913.8817600000002</v>
      </c>
      <c r="G10" s="325">
        <f t="shared" si="3"/>
        <v>9913.8817600000002</v>
      </c>
      <c r="H10" s="325">
        <f t="shared" si="3"/>
        <v>9913.8817600000002</v>
      </c>
      <c r="I10" s="325">
        <f t="shared" si="3"/>
        <v>9913.8817600000002</v>
      </c>
      <c r="J10" s="325">
        <f t="shared" si="3"/>
        <v>9913.8817600000002</v>
      </c>
      <c r="K10" s="325">
        <f t="shared" si="3"/>
        <v>9913.8817600000002</v>
      </c>
      <c r="L10" s="325">
        <f t="shared" si="3"/>
        <v>9913.8817600000002</v>
      </c>
      <c r="M10" s="325">
        <f t="shared" si="3"/>
        <v>9913.8817600000002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0.28633600457336983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0.28633600457336983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301319.23109701602</v>
      </c>
      <c r="C7" s="56">
        <v>25109.9359247514</v>
      </c>
      <c r="D7" s="56">
        <v>31079.5658900001</v>
      </c>
      <c r="E7" s="56">
        <v>28408.4194300001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59487.985320000102</v>
      </c>
      <c r="Q7" s="185">
        <v>1.18455071925</v>
      </c>
    </row>
    <row r="8" spans="1:17" ht="14.4" customHeight="1" x14ac:dyDescent="0.3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5089.2150000000101</v>
      </c>
      <c r="Q8" s="185">
        <v>1.11854656085</v>
      </c>
    </row>
    <row r="9" spans="1:17" ht="14.4" customHeight="1" x14ac:dyDescent="0.3">
      <c r="A9" s="19" t="s">
        <v>37</v>
      </c>
      <c r="B9" s="55">
        <v>37083.100843322398</v>
      </c>
      <c r="C9" s="56">
        <v>3090.2584036101998</v>
      </c>
      <c r="D9" s="56">
        <v>3824.0501900000099</v>
      </c>
      <c r="E9" s="56">
        <v>2791.86429000001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6615.9144800000104</v>
      </c>
      <c r="Q9" s="185">
        <v>1.0704468066920001</v>
      </c>
    </row>
    <row r="10" spans="1:17" ht="14.4" customHeight="1" x14ac:dyDescent="0.3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183.26526000000001</v>
      </c>
      <c r="Q10" s="185">
        <v>1.086416537973</v>
      </c>
    </row>
    <row r="11" spans="1:17" ht="14.4" customHeight="1" x14ac:dyDescent="0.3">
      <c r="A11" s="19" t="s">
        <v>39</v>
      </c>
      <c r="B11" s="55">
        <v>1387.6415748791101</v>
      </c>
      <c r="C11" s="56">
        <v>115.636797906593</v>
      </c>
      <c r="D11" s="56">
        <v>186.02312000000001</v>
      </c>
      <c r="E11" s="56">
        <v>179.62694999999999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365.65007000000099</v>
      </c>
      <c r="Q11" s="185">
        <v>1.5810281701819999</v>
      </c>
    </row>
    <row r="12" spans="1:17" ht="14.4" customHeight="1" x14ac:dyDescent="0.3">
      <c r="A12" s="19" t="s">
        <v>40</v>
      </c>
      <c r="B12" s="55">
        <v>461.015705557194</v>
      </c>
      <c r="C12" s="56">
        <v>38.417975463098998</v>
      </c>
      <c r="D12" s="56">
        <v>11.5564</v>
      </c>
      <c r="E12" s="56">
        <v>11.388400000000001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22.944800000000001</v>
      </c>
      <c r="Q12" s="185">
        <v>0.298620629059</v>
      </c>
    </row>
    <row r="13" spans="1:17" ht="14.4" customHeight="1" x14ac:dyDescent="0.3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65.474450000000004</v>
      </c>
      <c r="Q13" s="185">
        <v>1.2471323809520001</v>
      </c>
    </row>
    <row r="14" spans="1:17" ht="14.4" customHeight="1" x14ac:dyDescent="0.3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788.204000000002</v>
      </c>
      <c r="Q14" s="185">
        <v>1.3416537800699999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2452.9032724477102</v>
      </c>
      <c r="C17" s="56">
        <v>204.40860603730999</v>
      </c>
      <c r="D17" s="56">
        <v>69.397710000000004</v>
      </c>
      <c r="E17" s="56">
        <v>18.46454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87.862250000000003</v>
      </c>
      <c r="Q17" s="185">
        <v>0.21491817713299999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38.557000000000002</v>
      </c>
      <c r="Q18" s="185" t="s">
        <v>329</v>
      </c>
    </row>
    <row r="19" spans="1:17" ht="14.4" customHeight="1" x14ac:dyDescent="0.3">
      <c r="A19" s="19" t="s">
        <v>47</v>
      </c>
      <c r="B19" s="55">
        <v>4317.1853636910701</v>
      </c>
      <c r="C19" s="56">
        <v>359.76544697425601</v>
      </c>
      <c r="D19" s="56">
        <v>560.42656000000102</v>
      </c>
      <c r="E19" s="56">
        <v>265.39728000000002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825.82384000000195</v>
      </c>
      <c r="Q19" s="185">
        <v>1.147725340142</v>
      </c>
    </row>
    <row r="20" spans="1:17" ht="14.4" customHeight="1" x14ac:dyDescent="0.3">
      <c r="A20" s="19" t="s">
        <v>48</v>
      </c>
      <c r="B20" s="55">
        <v>121713.855845584</v>
      </c>
      <c r="C20" s="56">
        <v>10142.8213204653</v>
      </c>
      <c r="D20" s="56">
        <v>10076.085520000001</v>
      </c>
      <c r="E20" s="56">
        <v>9843.8172100000193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19919.902730000002</v>
      </c>
      <c r="Q20" s="185">
        <v>0.981970504094</v>
      </c>
    </row>
    <row r="21" spans="1:17" ht="14.4" customHeight="1" x14ac:dyDescent="0.3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684.97980000000098</v>
      </c>
      <c r="Q21" s="185">
        <v>1.0112890748029999</v>
      </c>
    </row>
    <row r="22" spans="1:17" ht="14.4" customHeight="1" x14ac:dyDescent="0.3">
      <c r="A22" s="19" t="s">
        <v>50</v>
      </c>
      <c r="B22" s="55">
        <v>815.62392621422498</v>
      </c>
      <c r="C22" s="56">
        <v>67.968660517852001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73.159741238167001</v>
      </c>
      <c r="C24" s="56">
        <v>6.0966451031849997</v>
      </c>
      <c r="D24" s="56">
        <v>27.169040000014999</v>
      </c>
      <c r="E24" s="56">
        <v>7.7716900000080003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34.940730000023002</v>
      </c>
      <c r="Q24" s="185"/>
    </row>
    <row r="25" spans="1:17" ht="14.4" customHeight="1" x14ac:dyDescent="0.3">
      <c r="A25" s="21" t="s">
        <v>53</v>
      </c>
      <c r="B25" s="58">
        <v>505838.84389345202</v>
      </c>
      <c r="C25" s="59">
        <v>42153.236991120997</v>
      </c>
      <c r="D25" s="59">
        <v>49351.340540000099</v>
      </c>
      <c r="E25" s="59">
        <v>44859.379190000102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94210.719730000201</v>
      </c>
      <c r="Q25" s="186">
        <v>1.1174790651290001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1866.82491</v>
      </c>
      <c r="E26" s="56">
        <v>2077.0650000000001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3943.8899099999999</v>
      </c>
      <c r="Q26" s="185" t="s">
        <v>329</v>
      </c>
    </row>
    <row r="27" spans="1:17" ht="14.4" customHeight="1" x14ac:dyDescent="0.3">
      <c r="A27" s="22" t="s">
        <v>55</v>
      </c>
      <c r="B27" s="58">
        <v>505838.84389345202</v>
      </c>
      <c r="C27" s="59">
        <v>42153.236991120997</v>
      </c>
      <c r="D27" s="59">
        <v>51218.165450000102</v>
      </c>
      <c r="E27" s="59">
        <v>46936.444190000097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98154.609640000199</v>
      </c>
      <c r="Q27" s="186">
        <v>1.164259457235</v>
      </c>
    </row>
    <row r="28" spans="1:17" ht="14.4" customHeight="1" x14ac:dyDescent="0.3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28.137170000000001</v>
      </c>
      <c r="Q28" s="185">
        <v>0.60857632491900004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505838.84389345202</v>
      </c>
      <c r="G6" s="702">
        <v>84306.473982241994</v>
      </c>
      <c r="H6" s="704">
        <v>44859.379190000102</v>
      </c>
      <c r="I6" s="701">
        <v>94210.719730000201</v>
      </c>
      <c r="J6" s="702">
        <v>9904.2457477582193</v>
      </c>
      <c r="K6" s="705">
        <v>0.18624651085400001</v>
      </c>
    </row>
    <row r="7" spans="1:11" ht="14.4" customHeight="1" thickBot="1" x14ac:dyDescent="0.3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372402.11574427702</v>
      </c>
      <c r="G7" s="702">
        <v>62067.0192907128</v>
      </c>
      <c r="H7" s="704">
        <v>34362.001250000103</v>
      </c>
      <c r="I7" s="701">
        <v>72618.918110000101</v>
      </c>
      <c r="J7" s="702">
        <v>10551.8988192874</v>
      </c>
      <c r="K7" s="705">
        <v>0.19500135751</v>
      </c>
    </row>
    <row r="8" spans="1:11" ht="14.4" customHeight="1" thickBot="1" x14ac:dyDescent="0.3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368877.19443428703</v>
      </c>
      <c r="G8" s="702">
        <v>61479.532405714403</v>
      </c>
      <c r="H8" s="704">
        <v>34010.200250000104</v>
      </c>
      <c r="I8" s="701">
        <v>71830.714110000103</v>
      </c>
      <c r="J8" s="702">
        <v>10351.1817042857</v>
      </c>
      <c r="K8" s="705">
        <v>0.194727988592</v>
      </c>
    </row>
    <row r="9" spans="1:11" ht="14.4" customHeight="1" thickBot="1" x14ac:dyDescent="0.3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1.6900000000000001E-3</v>
      </c>
      <c r="I9" s="706">
        <v>7.2999999999999996E-4</v>
      </c>
      <c r="J9" s="707">
        <v>7.2999999999999996E-4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1.6900000000000001E-3</v>
      </c>
      <c r="I10" s="701">
        <v>7.2999999999999996E-4</v>
      </c>
      <c r="J10" s="702">
        <v>7.2999999999999996E-4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301319.23109701602</v>
      </c>
      <c r="G11" s="707">
        <v>50219.871849502699</v>
      </c>
      <c r="H11" s="709">
        <v>28408.4194300001</v>
      </c>
      <c r="I11" s="706">
        <v>59487.985320000102</v>
      </c>
      <c r="J11" s="707">
        <v>9268.1134704973792</v>
      </c>
      <c r="K11" s="714">
        <v>0.197425119875</v>
      </c>
    </row>
    <row r="12" spans="1:11" ht="14.4" customHeight="1" thickBot="1" x14ac:dyDescent="0.3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30300</v>
      </c>
      <c r="G12" s="702">
        <v>5050</v>
      </c>
      <c r="H12" s="704">
        <v>3297.5338900000102</v>
      </c>
      <c r="I12" s="701">
        <v>5160.4395200000099</v>
      </c>
      <c r="J12" s="702">
        <v>110.43952000001001</v>
      </c>
      <c r="K12" s="705">
        <v>0.170311535313</v>
      </c>
    </row>
    <row r="13" spans="1:11" ht="14.4" customHeight="1" thickBot="1" x14ac:dyDescent="0.3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83.333333333333002</v>
      </c>
      <c r="H13" s="704">
        <v>1.7282500000000001</v>
      </c>
      <c r="I13" s="701">
        <v>34.630789999999998</v>
      </c>
      <c r="J13" s="702">
        <v>-48.702543333332997</v>
      </c>
      <c r="K13" s="705">
        <v>6.9261580000000003E-2</v>
      </c>
    </row>
    <row r="14" spans="1:11" ht="14.4" customHeight="1" thickBot="1" x14ac:dyDescent="0.3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12.5</v>
      </c>
      <c r="H14" s="704">
        <v>5.8730500000000001</v>
      </c>
      <c r="I14" s="701">
        <v>13.56315</v>
      </c>
      <c r="J14" s="702">
        <v>1.06315</v>
      </c>
      <c r="K14" s="705">
        <v>0.180842</v>
      </c>
    </row>
    <row r="15" spans="1:11" ht="14.4" customHeight="1" thickBot="1" x14ac:dyDescent="0.3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55</v>
      </c>
      <c r="H15" s="704">
        <v>0</v>
      </c>
      <c r="I15" s="701">
        <v>0</v>
      </c>
      <c r="J15" s="702">
        <v>-55</v>
      </c>
      <c r="K15" s="705">
        <v>0</v>
      </c>
    </row>
    <row r="16" spans="1:11" ht="14.4" customHeight="1" thickBot="1" x14ac:dyDescent="0.3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3100</v>
      </c>
      <c r="H16" s="704">
        <v>1216.65137</v>
      </c>
      <c r="I16" s="701">
        <v>2815.9347000000098</v>
      </c>
      <c r="J16" s="702">
        <v>-284.06529999999401</v>
      </c>
      <c r="K16" s="705">
        <v>0.15139433870899999</v>
      </c>
    </row>
    <row r="17" spans="1:11" ht="14.4" customHeight="1" thickBot="1" x14ac:dyDescent="0.3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2176.6222675505701</v>
      </c>
      <c r="H17" s="704">
        <v>1784.70262</v>
      </c>
      <c r="I17" s="701">
        <v>3349.0457200000101</v>
      </c>
      <c r="J17" s="702">
        <v>1172.42345244944</v>
      </c>
      <c r="K17" s="705">
        <v>0.25644058456399998</v>
      </c>
    </row>
    <row r="18" spans="1:11" ht="14.4" customHeight="1" thickBot="1" x14ac:dyDescent="0.3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6.6666666666659999</v>
      </c>
      <c r="H18" s="704">
        <v>0</v>
      </c>
      <c r="I18" s="701">
        <v>9.8633199999999999</v>
      </c>
      <c r="J18" s="702">
        <v>3.1966533333329998</v>
      </c>
      <c r="K18" s="705">
        <v>0.246583</v>
      </c>
    </row>
    <row r="19" spans="1:11" ht="14.4" customHeight="1" thickBot="1" x14ac:dyDescent="0.3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4099.6450547064296</v>
      </c>
      <c r="G19" s="702">
        <v>683.27417578440395</v>
      </c>
      <c r="H19" s="704">
        <v>131.61877999999999</v>
      </c>
      <c r="I19" s="701">
        <v>257.68611000000101</v>
      </c>
      <c r="J19" s="702">
        <v>-425.58806578440402</v>
      </c>
      <c r="K19" s="705">
        <v>6.2855712277E-2</v>
      </c>
    </row>
    <row r="20" spans="1:11" ht="14.4" customHeight="1" thickBot="1" x14ac:dyDescent="0.3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8039.8524370066498</v>
      </c>
      <c r="G20" s="702">
        <v>1339.97540616778</v>
      </c>
      <c r="H20" s="704">
        <v>402.55018000000098</v>
      </c>
      <c r="I20" s="701">
        <v>847.48817000000201</v>
      </c>
      <c r="J20" s="702">
        <v>-492.48723616777301</v>
      </c>
      <c r="K20" s="705">
        <v>0.105410911038</v>
      </c>
    </row>
    <row r="21" spans="1:11" ht="14.4" customHeight="1" thickBot="1" x14ac:dyDescent="0.3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206200</v>
      </c>
      <c r="G21" s="702">
        <v>34366.666666666701</v>
      </c>
      <c r="H21" s="704">
        <v>19521.535629999998</v>
      </c>
      <c r="I21" s="701">
        <v>43255.472520000098</v>
      </c>
      <c r="J21" s="702">
        <v>8888.8058533334297</v>
      </c>
      <c r="K21" s="705">
        <v>0.20977435751599999</v>
      </c>
    </row>
    <row r="22" spans="1:11" ht="14.4" customHeight="1" thickBot="1" x14ac:dyDescent="0.3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20000</v>
      </c>
      <c r="G22" s="702">
        <v>3333.3333333333399</v>
      </c>
      <c r="H22" s="704">
        <v>2042.14724</v>
      </c>
      <c r="I22" s="701">
        <v>3735.4784400000099</v>
      </c>
      <c r="J22" s="702">
        <v>402.14510666667297</v>
      </c>
      <c r="K22" s="705">
        <v>0.18677392200000001</v>
      </c>
    </row>
    <row r="23" spans="1:11" ht="14.4" customHeight="1" thickBot="1" x14ac:dyDescent="0.3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12.5</v>
      </c>
      <c r="H23" s="704">
        <v>4.0784200000000004</v>
      </c>
      <c r="I23" s="701">
        <v>8.3828800000000001</v>
      </c>
      <c r="J23" s="702">
        <v>-4.1171199999989998</v>
      </c>
      <c r="K23" s="705">
        <v>0.111771733333</v>
      </c>
    </row>
    <row r="24" spans="1:11" ht="14.4" customHeight="1" thickBot="1" x14ac:dyDescent="0.3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4549.8463614520497</v>
      </c>
      <c r="H24" s="709">
        <v>2494.87</v>
      </c>
      <c r="I24" s="706">
        <v>5089.2150000000101</v>
      </c>
      <c r="J24" s="707">
        <v>539.36863854795899</v>
      </c>
      <c r="K24" s="714">
        <v>0.186424426808</v>
      </c>
    </row>
    <row r="25" spans="1:11" ht="14.4" customHeight="1" thickBot="1" x14ac:dyDescent="0.3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4516.4098497675996</v>
      </c>
      <c r="H25" s="704">
        <v>2489.65</v>
      </c>
      <c r="I25" s="701">
        <v>5074.2650000000103</v>
      </c>
      <c r="J25" s="702">
        <v>557.85515023241101</v>
      </c>
      <c r="K25" s="705">
        <v>0.18725289809000001</v>
      </c>
    </row>
    <row r="26" spans="1:11" ht="14.4" customHeight="1" thickBot="1" x14ac:dyDescent="0.3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33.436511684453002</v>
      </c>
      <c r="H26" s="704">
        <v>5.22</v>
      </c>
      <c r="I26" s="701">
        <v>14.95</v>
      </c>
      <c r="J26" s="702">
        <v>-18.486511684452999</v>
      </c>
      <c r="K26" s="705">
        <v>7.4519336530999999E-2</v>
      </c>
    </row>
    <row r="27" spans="1:11" ht="14.4" customHeight="1" thickBot="1" x14ac:dyDescent="0.3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37083.100843322398</v>
      </c>
      <c r="G27" s="707">
        <v>6180.5168072204096</v>
      </c>
      <c r="H27" s="709">
        <v>2791.86429000001</v>
      </c>
      <c r="I27" s="706">
        <v>6615.9144800000104</v>
      </c>
      <c r="J27" s="707">
        <v>435.39767277960601</v>
      </c>
      <c r="K27" s="714">
        <v>0.17840780111499999</v>
      </c>
    </row>
    <row r="28" spans="1:11" ht="14.4" customHeight="1" thickBot="1" x14ac:dyDescent="0.3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25900</v>
      </c>
      <c r="G28" s="702">
        <v>4316.6666666666697</v>
      </c>
      <c r="H28" s="704">
        <v>1875.49172</v>
      </c>
      <c r="I28" s="701">
        <v>4692.7093500000101</v>
      </c>
      <c r="J28" s="702">
        <v>376.04268333334198</v>
      </c>
      <c r="K28" s="705">
        <v>0.18118568918899999</v>
      </c>
    </row>
    <row r="29" spans="1:11" ht="14.4" customHeight="1" thickBot="1" x14ac:dyDescent="0.3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128.333333333333</v>
      </c>
      <c r="H29" s="704">
        <v>56.520710000000001</v>
      </c>
      <c r="I29" s="701">
        <v>109.69031</v>
      </c>
      <c r="J29" s="702">
        <v>-18.643023333333002</v>
      </c>
      <c r="K29" s="705">
        <v>0.14245494805100001</v>
      </c>
    </row>
    <row r="30" spans="1:11" ht="14.4" customHeight="1" thickBot="1" x14ac:dyDescent="0.3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183.333333333333</v>
      </c>
      <c r="H30" s="704">
        <v>103.684</v>
      </c>
      <c r="I30" s="701">
        <v>222.37661</v>
      </c>
      <c r="J30" s="702">
        <v>39.043276666666998</v>
      </c>
      <c r="K30" s="705">
        <v>0.20216055454500001</v>
      </c>
    </row>
    <row r="31" spans="1:11" ht="14.4" customHeight="1" thickBot="1" x14ac:dyDescent="0.3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4950.1008433224397</v>
      </c>
      <c r="G31" s="702">
        <v>825.01680722040601</v>
      </c>
      <c r="H31" s="704">
        <v>419.12551000000099</v>
      </c>
      <c r="I31" s="701">
        <v>877.57312000000195</v>
      </c>
      <c r="J31" s="702">
        <v>52.556312779594997</v>
      </c>
      <c r="K31" s="705">
        <v>0.17728388729299999</v>
      </c>
    </row>
    <row r="32" spans="1:11" ht="14.4" customHeight="1" thickBot="1" x14ac:dyDescent="0.3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147.833333333333</v>
      </c>
      <c r="H32" s="704">
        <v>39.349789999999999</v>
      </c>
      <c r="I32" s="701">
        <v>148.99540999999999</v>
      </c>
      <c r="J32" s="702">
        <v>1.1620766666669999</v>
      </c>
      <c r="K32" s="705">
        <v>0.16797678692199999</v>
      </c>
    </row>
    <row r="33" spans="1:11" ht="14.4" customHeight="1" thickBot="1" x14ac:dyDescent="0.3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5</v>
      </c>
      <c r="H33" s="704">
        <v>1.27098</v>
      </c>
      <c r="I33" s="701">
        <v>6.8016800000000002</v>
      </c>
      <c r="J33" s="702">
        <v>1.8016799999999999</v>
      </c>
      <c r="K33" s="705">
        <v>0.22672266666599999</v>
      </c>
    </row>
    <row r="34" spans="1:11" ht="14.4" customHeight="1" thickBot="1" x14ac:dyDescent="0.3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161.666666666667</v>
      </c>
      <c r="H34" s="704">
        <v>78.383340000000004</v>
      </c>
      <c r="I34" s="701">
        <v>168.15655000000001</v>
      </c>
      <c r="J34" s="702">
        <v>6.4898833333330002</v>
      </c>
      <c r="K34" s="705">
        <v>0.17335726804099999</v>
      </c>
    </row>
    <row r="35" spans="1:11" ht="14.4" customHeight="1" thickBot="1" x14ac:dyDescent="0.3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80.833333333333002</v>
      </c>
      <c r="H35" s="704">
        <v>32.0944</v>
      </c>
      <c r="I35" s="701">
        <v>62.606400000000001</v>
      </c>
      <c r="J35" s="702">
        <v>-18.226933333333001</v>
      </c>
      <c r="K35" s="705">
        <v>0.12908536082399999</v>
      </c>
    </row>
    <row r="36" spans="1:11" ht="14.4" customHeight="1" thickBot="1" x14ac:dyDescent="0.3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194.166666666667</v>
      </c>
      <c r="H36" s="704">
        <v>113.28006000000001</v>
      </c>
      <c r="I36" s="701">
        <v>192.06443999999999</v>
      </c>
      <c r="J36" s="702">
        <v>-2.1022266666660001</v>
      </c>
      <c r="K36" s="705">
        <v>0.164862180257</v>
      </c>
    </row>
    <row r="37" spans="1:11" ht="14.4" customHeight="1" thickBot="1" x14ac:dyDescent="0.3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65</v>
      </c>
      <c r="H37" s="704">
        <v>49.225830000000002</v>
      </c>
      <c r="I37" s="701">
        <v>57.511980000000001</v>
      </c>
      <c r="J37" s="702">
        <v>-7.4880199999989996</v>
      </c>
      <c r="K37" s="705">
        <v>0.14746661538399999</v>
      </c>
    </row>
    <row r="38" spans="1:11" ht="14.4" customHeight="1" thickBot="1" x14ac:dyDescent="0.3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1</v>
      </c>
      <c r="H38" s="704">
        <v>5.4691999999999998</v>
      </c>
      <c r="I38" s="701">
        <v>5.5428899999999999</v>
      </c>
      <c r="J38" s="702">
        <v>4.5428899999999999</v>
      </c>
      <c r="K38" s="705">
        <v>0.92381500000000005</v>
      </c>
    </row>
    <row r="39" spans="1:11" ht="14.4" customHeight="1" thickBot="1" x14ac:dyDescent="0.3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71.666666666666003</v>
      </c>
      <c r="H39" s="704">
        <v>17.96875</v>
      </c>
      <c r="I39" s="701">
        <v>71.885739999999998</v>
      </c>
      <c r="J39" s="702">
        <v>0.219073333333</v>
      </c>
      <c r="K39" s="705">
        <v>0.16717613953400001</v>
      </c>
    </row>
    <row r="40" spans="1:11" ht="14.4" customHeight="1" thickBot="1" x14ac:dyDescent="0.3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168.68784079983499</v>
      </c>
      <c r="H40" s="709">
        <v>90.705500000000001</v>
      </c>
      <c r="I40" s="706">
        <v>183.26526000000001</v>
      </c>
      <c r="J40" s="707">
        <v>14.577419200165</v>
      </c>
      <c r="K40" s="714">
        <v>0.18106942299500001</v>
      </c>
    </row>
    <row r="41" spans="1:11" ht="14.4" customHeight="1" thickBot="1" x14ac:dyDescent="0.3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121.53654004431201</v>
      </c>
      <c r="H41" s="704">
        <v>66.384349999999998</v>
      </c>
      <c r="I41" s="701">
        <v>129.24657999999999</v>
      </c>
      <c r="J41" s="702">
        <v>7.7100399556879999</v>
      </c>
      <c r="K41" s="705">
        <v>0.17723967342499999</v>
      </c>
    </row>
    <row r="42" spans="1:11" ht="14.4" customHeight="1" thickBot="1" x14ac:dyDescent="0.3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47.151300755523003</v>
      </c>
      <c r="H42" s="704">
        <v>24.321149999999999</v>
      </c>
      <c r="I42" s="701">
        <v>54.018680000000003</v>
      </c>
      <c r="J42" s="702">
        <v>6.867379244476</v>
      </c>
      <c r="K42" s="705">
        <v>0.190940932467</v>
      </c>
    </row>
    <row r="43" spans="1:11" ht="14.4" customHeight="1" thickBot="1" x14ac:dyDescent="0.3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1387.6415748791101</v>
      </c>
      <c r="G43" s="707">
        <v>231.27359581318501</v>
      </c>
      <c r="H43" s="709">
        <v>179.62694999999999</v>
      </c>
      <c r="I43" s="706">
        <v>365.65007000000099</v>
      </c>
      <c r="J43" s="707">
        <v>134.37647418681499</v>
      </c>
      <c r="K43" s="714">
        <v>0.26350469503000001</v>
      </c>
    </row>
    <row r="44" spans="1:11" ht="14.4" customHeight="1" thickBot="1" x14ac:dyDescent="0.3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1.75329</v>
      </c>
      <c r="I44" s="701">
        <v>1.75329</v>
      </c>
      <c r="J44" s="702">
        <v>1.75329</v>
      </c>
      <c r="K44" s="712" t="s">
        <v>329</v>
      </c>
    </row>
    <row r="45" spans="1:11" ht="14.4" customHeight="1" thickBot="1" x14ac:dyDescent="0.3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15</v>
      </c>
      <c r="H45" s="704">
        <v>6.2766900000000003</v>
      </c>
      <c r="I45" s="701">
        <v>14.58624</v>
      </c>
      <c r="J45" s="702">
        <v>-0.41375999999899998</v>
      </c>
      <c r="K45" s="705">
        <v>0.162069333333</v>
      </c>
    </row>
    <row r="46" spans="1:11" ht="14.4" customHeight="1" thickBot="1" x14ac:dyDescent="0.3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111.666666666667</v>
      </c>
      <c r="H46" s="704">
        <v>49.575139999999998</v>
      </c>
      <c r="I46" s="701">
        <v>102.52417</v>
      </c>
      <c r="J46" s="702">
        <v>-9.1424966666660001</v>
      </c>
      <c r="K46" s="705">
        <v>0.15302114925300001</v>
      </c>
    </row>
    <row r="47" spans="1:11" ht="14.4" customHeight="1" thickBot="1" x14ac:dyDescent="0.3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40</v>
      </c>
      <c r="H47" s="704">
        <v>17.178249999999998</v>
      </c>
      <c r="I47" s="701">
        <v>38.455440000000003</v>
      </c>
      <c r="J47" s="702">
        <v>-1.5445599999990001</v>
      </c>
      <c r="K47" s="705">
        <v>0.16023100000000001</v>
      </c>
    </row>
    <row r="48" spans="1:11" ht="14.4" customHeight="1" thickBot="1" x14ac:dyDescent="0.3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7.4077299577850004</v>
      </c>
      <c r="H48" s="704">
        <v>3.4102999999999999</v>
      </c>
      <c r="I48" s="701">
        <v>6.9309000000000003</v>
      </c>
      <c r="J48" s="702">
        <v>-0.47682995778499998</v>
      </c>
      <c r="K48" s="705">
        <v>0.155938459768</v>
      </c>
    </row>
    <row r="49" spans="1:11" ht="14.4" customHeight="1" thickBot="1" x14ac:dyDescent="0.3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3.0800200000000002</v>
      </c>
      <c r="I50" s="701">
        <v>5.8968999999999996</v>
      </c>
      <c r="J50" s="702">
        <v>5.8968999999999996</v>
      </c>
      <c r="K50" s="712" t="s">
        <v>329</v>
      </c>
    </row>
    <row r="51" spans="1:11" ht="14.4" customHeight="1" thickBot="1" x14ac:dyDescent="0.3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0.32345000000000002</v>
      </c>
      <c r="I51" s="701">
        <v>0.59013000000000004</v>
      </c>
      <c r="J51" s="702">
        <v>0.59013000000000004</v>
      </c>
      <c r="K51" s="712" t="s">
        <v>329</v>
      </c>
    </row>
    <row r="52" spans="1:11" ht="14.4" customHeight="1" thickBot="1" x14ac:dyDescent="0.35">
      <c r="A52" s="723" t="s">
        <v>377</v>
      </c>
      <c r="B52" s="701">
        <v>125.669481802322</v>
      </c>
      <c r="C52" s="701">
        <v>101.33414</v>
      </c>
      <c r="D52" s="702">
        <v>-24.335341802321</v>
      </c>
      <c r="E52" s="703">
        <v>0.80635440320600005</v>
      </c>
      <c r="F52" s="701">
        <v>88.195195132398993</v>
      </c>
      <c r="G52" s="702">
        <v>14.699199188732999</v>
      </c>
      <c r="H52" s="704">
        <v>11.44772</v>
      </c>
      <c r="I52" s="701">
        <v>15.155939999999999</v>
      </c>
      <c r="J52" s="702">
        <v>0.45674081126600002</v>
      </c>
      <c r="K52" s="705">
        <v>0.17184541603699999</v>
      </c>
    </row>
    <row r="53" spans="1:11" ht="14.4" customHeight="1" thickBot="1" x14ac:dyDescent="0.35">
      <c r="A53" s="723" t="s">
        <v>378</v>
      </c>
      <c r="B53" s="701">
        <v>0</v>
      </c>
      <c r="C53" s="701">
        <v>1.647</v>
      </c>
      <c r="D53" s="702">
        <v>1.647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379</v>
      </c>
      <c r="B54" s="701">
        <v>0</v>
      </c>
      <c r="C54" s="701">
        <v>0.50800000000000001</v>
      </c>
      <c r="D54" s="702">
        <v>0.50800000000000001</v>
      </c>
      <c r="E54" s="711" t="s">
        <v>380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255.701008357181</v>
      </c>
      <c r="C55" s="701">
        <v>240.62835000000001</v>
      </c>
      <c r="D55" s="702">
        <v>-15.07265835718</v>
      </c>
      <c r="E55" s="703">
        <v>0.94105358264299999</v>
      </c>
      <c r="F55" s="701">
        <v>255</v>
      </c>
      <c r="G55" s="702">
        <v>42.5</v>
      </c>
      <c r="H55" s="704">
        <v>19.398050000000001</v>
      </c>
      <c r="I55" s="701">
        <v>38.922739999999997</v>
      </c>
      <c r="J55" s="702">
        <v>-3.5772599999989998</v>
      </c>
      <c r="K55" s="705">
        <v>0.152638196078</v>
      </c>
    </row>
    <row r="56" spans="1:11" ht="14.4" customHeight="1" thickBot="1" x14ac:dyDescent="0.35">
      <c r="A56" s="723" t="s">
        <v>382</v>
      </c>
      <c r="B56" s="701">
        <v>864.04812508161206</v>
      </c>
      <c r="C56" s="701">
        <v>864.97213000000204</v>
      </c>
      <c r="D56" s="702">
        <v>0.92400491838999999</v>
      </c>
      <c r="E56" s="703">
        <v>1.001069390571</v>
      </c>
      <c r="F56" s="701">
        <v>0</v>
      </c>
      <c r="G56" s="702">
        <v>0</v>
      </c>
      <c r="H56" s="704">
        <v>67.184039999999996</v>
      </c>
      <c r="I56" s="701">
        <v>140.83431999999999</v>
      </c>
      <c r="J56" s="702">
        <v>140.83431999999999</v>
      </c>
      <c r="K56" s="712" t="s">
        <v>329</v>
      </c>
    </row>
    <row r="57" spans="1:11" ht="14.4" customHeight="1" thickBot="1" x14ac:dyDescent="0.35">
      <c r="A57" s="722" t="s">
        <v>383</v>
      </c>
      <c r="B57" s="706">
        <v>186.85278948098801</v>
      </c>
      <c r="C57" s="706">
        <v>412.19079000000102</v>
      </c>
      <c r="D57" s="707">
        <v>225.33800051901201</v>
      </c>
      <c r="E57" s="713">
        <v>2.2059654080889999</v>
      </c>
      <c r="F57" s="706">
        <v>461.015705557194</v>
      </c>
      <c r="G57" s="707">
        <v>76.835950926197995</v>
      </c>
      <c r="H57" s="709">
        <v>11.388400000000001</v>
      </c>
      <c r="I57" s="706">
        <v>22.944800000000001</v>
      </c>
      <c r="J57" s="707">
        <v>-53.891150926198002</v>
      </c>
      <c r="K57" s="714">
        <v>4.9770104842999999E-2</v>
      </c>
    </row>
    <row r="58" spans="1:11" ht="14.4" customHeight="1" thickBot="1" x14ac:dyDescent="0.35">
      <c r="A58" s="723" t="s">
        <v>384</v>
      </c>
      <c r="B58" s="701">
        <v>0</v>
      </c>
      <c r="C58" s="701">
        <v>10.510199999999999</v>
      </c>
      <c r="D58" s="702">
        <v>10.510199999999999</v>
      </c>
      <c r="E58" s="711" t="s">
        <v>329</v>
      </c>
      <c r="F58" s="701">
        <v>0</v>
      </c>
      <c r="G58" s="702">
        <v>0</v>
      </c>
      <c r="H58" s="704">
        <v>9.9000000000000005E-2</v>
      </c>
      <c r="I58" s="701">
        <v>9.9000000000000005E-2</v>
      </c>
      <c r="J58" s="702">
        <v>9.9000000000000005E-2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71.034149696480995</v>
      </c>
      <c r="C59" s="701">
        <v>85.397059999999996</v>
      </c>
      <c r="D59" s="702">
        <v>14.362910303517999</v>
      </c>
      <c r="E59" s="703">
        <v>1.202197258148</v>
      </c>
      <c r="F59" s="701">
        <v>72.369296198681994</v>
      </c>
      <c r="G59" s="702">
        <v>12.061549366447</v>
      </c>
      <c r="H59" s="704">
        <v>3.7540499999999999</v>
      </c>
      <c r="I59" s="701">
        <v>14.426259999999999</v>
      </c>
      <c r="J59" s="702">
        <v>2.3647106335519998</v>
      </c>
      <c r="K59" s="705">
        <v>0.19934227300400001</v>
      </c>
    </row>
    <row r="60" spans="1:11" ht="14.4" customHeight="1" thickBot="1" x14ac:dyDescent="0.35">
      <c r="A60" s="723" t="s">
        <v>386</v>
      </c>
      <c r="B60" s="701">
        <v>11.301833531178</v>
      </c>
      <c r="C60" s="701">
        <v>36.22466</v>
      </c>
      <c r="D60" s="702">
        <v>24.922826468821</v>
      </c>
      <c r="E60" s="703">
        <v>3.2052020497439999</v>
      </c>
      <c r="F60" s="701">
        <v>9.39867877941</v>
      </c>
      <c r="G60" s="702">
        <v>1.5664464632349999</v>
      </c>
      <c r="H60" s="704">
        <v>1.355</v>
      </c>
      <c r="I60" s="701">
        <v>1.355</v>
      </c>
      <c r="J60" s="702">
        <v>-0.21144646323499999</v>
      </c>
      <c r="K60" s="705">
        <v>0.144169199927</v>
      </c>
    </row>
    <row r="61" spans="1:11" ht="14.4" customHeight="1" thickBot="1" x14ac:dyDescent="0.35">
      <c r="A61" s="723" t="s">
        <v>387</v>
      </c>
      <c r="B61" s="701">
        <v>95.369908734069</v>
      </c>
      <c r="C61" s="701">
        <v>262.44774000000001</v>
      </c>
      <c r="D61" s="702">
        <v>167.077831265931</v>
      </c>
      <c r="E61" s="703">
        <v>2.7518925359550002</v>
      </c>
      <c r="F61" s="701">
        <v>340.20396563206401</v>
      </c>
      <c r="G61" s="702">
        <v>56.700660938676997</v>
      </c>
      <c r="H61" s="704">
        <v>5.6083499999999997</v>
      </c>
      <c r="I61" s="701">
        <v>5.6083499999999997</v>
      </c>
      <c r="J61" s="702">
        <v>-51.092310938677002</v>
      </c>
      <c r="K61" s="705">
        <v>1.6485257569999998E-2</v>
      </c>
    </row>
    <row r="62" spans="1:11" ht="14.4" customHeight="1" thickBot="1" x14ac:dyDescent="0.35">
      <c r="A62" s="723" t="s">
        <v>388</v>
      </c>
      <c r="B62" s="701">
        <v>0</v>
      </c>
      <c r="C62" s="701">
        <v>1.7665999999999999</v>
      </c>
      <c r="D62" s="702">
        <v>1.7665999999999999</v>
      </c>
      <c r="E62" s="711" t="s">
        <v>329</v>
      </c>
      <c r="F62" s="701">
        <v>0.87149142726600004</v>
      </c>
      <c r="G62" s="702">
        <v>0.14524857121099999</v>
      </c>
      <c r="H62" s="704">
        <v>0</v>
      </c>
      <c r="I62" s="701">
        <v>0.33879999999999999</v>
      </c>
      <c r="J62" s="702">
        <v>0.193551428788</v>
      </c>
      <c r="K62" s="705">
        <v>0.38875884420599999</v>
      </c>
    </row>
    <row r="63" spans="1:11" ht="14.4" customHeight="1" thickBot="1" x14ac:dyDescent="0.35">
      <c r="A63" s="723" t="s">
        <v>389</v>
      </c>
      <c r="B63" s="701">
        <v>9.1468975192579993</v>
      </c>
      <c r="C63" s="701">
        <v>15.844530000000001</v>
      </c>
      <c r="D63" s="702">
        <v>6.6976324807410004</v>
      </c>
      <c r="E63" s="703">
        <v>1.732229968318</v>
      </c>
      <c r="F63" s="701">
        <v>16.242023034477999</v>
      </c>
      <c r="G63" s="702">
        <v>2.7070038390789999</v>
      </c>
      <c r="H63" s="704">
        <v>0.57199999999999995</v>
      </c>
      <c r="I63" s="701">
        <v>1.1173900000000001</v>
      </c>
      <c r="J63" s="702">
        <v>-1.589613839079</v>
      </c>
      <c r="K63" s="705">
        <v>6.8796232934000001E-2</v>
      </c>
    </row>
    <row r="64" spans="1:11" ht="14.4" customHeight="1" thickBot="1" x14ac:dyDescent="0.35">
      <c r="A64" s="723" t="s">
        <v>390</v>
      </c>
      <c r="B64" s="701">
        <v>0</v>
      </c>
      <c r="C64" s="701">
        <v>0</v>
      </c>
      <c r="D64" s="702">
        <v>0</v>
      </c>
      <c r="E64" s="703">
        <v>1</v>
      </c>
      <c r="F64" s="701">
        <v>21.930250485291001</v>
      </c>
      <c r="G64" s="702">
        <v>3.6550417475480002</v>
      </c>
      <c r="H64" s="704">
        <v>0</v>
      </c>
      <c r="I64" s="701">
        <v>0</v>
      </c>
      <c r="J64" s="702">
        <v>-3.6550417475480002</v>
      </c>
      <c r="K64" s="705">
        <v>0</v>
      </c>
    </row>
    <row r="65" spans="1:11" ht="14.4" customHeight="1" thickBot="1" x14ac:dyDescent="0.35">
      <c r="A65" s="722" t="s">
        <v>391</v>
      </c>
      <c r="B65" s="706">
        <v>402.44531638891698</v>
      </c>
      <c r="C65" s="706">
        <v>448.73003000000102</v>
      </c>
      <c r="D65" s="707">
        <v>46.284713611082999</v>
      </c>
      <c r="E65" s="713">
        <v>1.1150087023649999</v>
      </c>
      <c r="F65" s="706">
        <v>315</v>
      </c>
      <c r="G65" s="707">
        <v>52.5</v>
      </c>
      <c r="H65" s="709">
        <v>33.323990000000002</v>
      </c>
      <c r="I65" s="706">
        <v>65.474450000000004</v>
      </c>
      <c r="J65" s="707">
        <v>12.974449999999999</v>
      </c>
      <c r="K65" s="714">
        <v>0.20785539682500001</v>
      </c>
    </row>
    <row r="66" spans="1:11" ht="14.4" customHeight="1" thickBot="1" x14ac:dyDescent="0.35">
      <c r="A66" s="723" t="s">
        <v>392</v>
      </c>
      <c r="B66" s="701">
        <v>0</v>
      </c>
      <c r="C66" s="701">
        <v>12.211320000000001</v>
      </c>
      <c r="D66" s="702">
        <v>12.211320000000001</v>
      </c>
      <c r="E66" s="711" t="s">
        <v>329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85.120750800977007</v>
      </c>
      <c r="C67" s="701">
        <v>97.300160000000005</v>
      </c>
      <c r="D67" s="702">
        <v>12.179409199022</v>
      </c>
      <c r="E67" s="703">
        <v>1.1430839023899999</v>
      </c>
      <c r="F67" s="701">
        <v>0</v>
      </c>
      <c r="G67" s="702">
        <v>0</v>
      </c>
      <c r="H67" s="704">
        <v>5.5244299999999997</v>
      </c>
      <c r="I67" s="701">
        <v>11.66161</v>
      </c>
      <c r="J67" s="702">
        <v>11.66161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22.263870000000001</v>
      </c>
      <c r="D68" s="702">
        <v>22.263870000000001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65</v>
      </c>
      <c r="C69" s="701">
        <v>74.749889999999994</v>
      </c>
      <c r="D69" s="702">
        <v>9.7498900000000006</v>
      </c>
      <c r="E69" s="703">
        <v>1.149998307692</v>
      </c>
      <c r="F69" s="701">
        <v>70</v>
      </c>
      <c r="G69" s="702">
        <v>11.666666666666</v>
      </c>
      <c r="H69" s="704">
        <v>6.5802199999999997</v>
      </c>
      <c r="I69" s="701">
        <v>11.391109999999999</v>
      </c>
      <c r="J69" s="702">
        <v>-0.27555666666599998</v>
      </c>
      <c r="K69" s="705">
        <v>0.16273014285699999</v>
      </c>
    </row>
    <row r="70" spans="1:11" ht="14.4" customHeight="1" thickBot="1" x14ac:dyDescent="0.35">
      <c r="A70" s="723" t="s">
        <v>396</v>
      </c>
      <c r="B70" s="701">
        <v>59.636446780465</v>
      </c>
      <c r="C70" s="701">
        <v>59.720030000000001</v>
      </c>
      <c r="D70" s="702">
        <v>8.3583219533999997E-2</v>
      </c>
      <c r="E70" s="703">
        <v>1.001401545934</v>
      </c>
      <c r="F70" s="701">
        <v>60</v>
      </c>
      <c r="G70" s="702">
        <v>10</v>
      </c>
      <c r="H70" s="704">
        <v>8.4015699999999995</v>
      </c>
      <c r="I70" s="701">
        <v>14.89785</v>
      </c>
      <c r="J70" s="702">
        <v>4.89785</v>
      </c>
      <c r="K70" s="705">
        <v>0.2482975</v>
      </c>
    </row>
    <row r="71" spans="1:11" ht="14.4" customHeight="1" thickBot="1" x14ac:dyDescent="0.35">
      <c r="A71" s="723" t="s">
        <v>397</v>
      </c>
      <c r="B71" s="701">
        <v>192.68811880747401</v>
      </c>
      <c r="C71" s="701">
        <v>182.48475999999999</v>
      </c>
      <c r="D71" s="702">
        <v>-10.203358807474</v>
      </c>
      <c r="E71" s="703">
        <v>0.94704728620199996</v>
      </c>
      <c r="F71" s="701">
        <v>185</v>
      </c>
      <c r="G71" s="702">
        <v>30.833333333333002</v>
      </c>
      <c r="H71" s="704">
        <v>12.817769999999999</v>
      </c>
      <c r="I71" s="701">
        <v>27.523879999999998</v>
      </c>
      <c r="J71" s="702">
        <v>-3.3094533333329998</v>
      </c>
      <c r="K71" s="705">
        <v>0.148777729729</v>
      </c>
    </row>
    <row r="72" spans="1:11" ht="14.4" customHeight="1" thickBot="1" x14ac:dyDescent="0.3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0.26400000000000001</v>
      </c>
      <c r="J72" s="707">
        <v>0.26400000000000001</v>
      </c>
      <c r="K72" s="710" t="s">
        <v>380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0.26400000000000001</v>
      </c>
      <c r="J73" s="702">
        <v>0.26400000000000001</v>
      </c>
      <c r="K73" s="712" t="s">
        <v>380</v>
      </c>
    </row>
    <row r="74" spans="1:11" ht="14.4" customHeight="1" thickBot="1" x14ac:dyDescent="0.35">
      <c r="A74" s="722" t="s">
        <v>400</v>
      </c>
      <c r="B74" s="706">
        <v>0</v>
      </c>
      <c r="C74" s="706">
        <v>7.6689999999999996</v>
      </c>
      <c r="D74" s="707">
        <v>7.6689999999999996</v>
      </c>
      <c r="E74" s="708" t="s">
        <v>380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4">
        <v>2</v>
      </c>
    </row>
    <row r="75" spans="1:11" ht="14.4" customHeight="1" thickBot="1" x14ac:dyDescent="0.35">
      <c r="A75" s="723" t="s">
        <v>401</v>
      </c>
      <c r="B75" s="701">
        <v>0</v>
      </c>
      <c r="C75" s="701">
        <v>7.6689999999999996</v>
      </c>
      <c r="D75" s="702">
        <v>7.6689999999999996</v>
      </c>
      <c r="E75" s="711" t="s">
        <v>380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05">
        <v>2</v>
      </c>
    </row>
    <row r="76" spans="1:11" ht="14.4" customHeight="1" thickBot="1" x14ac:dyDescent="0.35">
      <c r="A76" s="721" t="s">
        <v>42</v>
      </c>
      <c r="B76" s="701">
        <v>3116.8702390489302</v>
      </c>
      <c r="C76" s="701">
        <v>3070.5730000000099</v>
      </c>
      <c r="D76" s="702">
        <v>-46.297239048919998</v>
      </c>
      <c r="E76" s="703">
        <v>0.98514624110100002</v>
      </c>
      <c r="F76" s="701">
        <v>3524.9213099901599</v>
      </c>
      <c r="G76" s="702">
        <v>587.48688499835998</v>
      </c>
      <c r="H76" s="704">
        <v>351.80100000000101</v>
      </c>
      <c r="I76" s="701">
        <v>788.204000000002</v>
      </c>
      <c r="J76" s="702">
        <v>200.71711500164199</v>
      </c>
      <c r="K76" s="705">
        <v>0.22360896334499999</v>
      </c>
    </row>
    <row r="77" spans="1:11" ht="14.4" customHeight="1" thickBot="1" x14ac:dyDescent="0.35">
      <c r="A77" s="722" t="s">
        <v>402</v>
      </c>
      <c r="B77" s="706">
        <v>3116.8702390489302</v>
      </c>
      <c r="C77" s="706">
        <v>3070.5730000000099</v>
      </c>
      <c r="D77" s="707">
        <v>-46.297239048919998</v>
      </c>
      <c r="E77" s="713">
        <v>0.98514624110100002</v>
      </c>
      <c r="F77" s="706">
        <v>3524.9213099901599</v>
      </c>
      <c r="G77" s="707">
        <v>587.48688499835998</v>
      </c>
      <c r="H77" s="709">
        <v>351.80100000000101</v>
      </c>
      <c r="I77" s="706">
        <v>788.204000000002</v>
      </c>
      <c r="J77" s="707">
        <v>200.71711500164199</v>
      </c>
      <c r="K77" s="714">
        <v>0.22360896334499999</v>
      </c>
    </row>
    <row r="78" spans="1:11" ht="14.4" customHeight="1" thickBot="1" x14ac:dyDescent="0.35">
      <c r="A78" s="723" t="s">
        <v>403</v>
      </c>
      <c r="B78" s="701">
        <v>920.82489572300597</v>
      </c>
      <c r="C78" s="701">
        <v>959.48800000000199</v>
      </c>
      <c r="D78" s="702">
        <v>38.663104276995</v>
      </c>
      <c r="E78" s="703">
        <v>1.0419874662990001</v>
      </c>
      <c r="F78" s="701">
        <v>1256.2680279161</v>
      </c>
      <c r="G78" s="702">
        <v>209.37800465268299</v>
      </c>
      <c r="H78" s="704">
        <v>101.389</v>
      </c>
      <c r="I78" s="701">
        <v>217.91200000000001</v>
      </c>
      <c r="J78" s="702">
        <v>8.5339953473169992</v>
      </c>
      <c r="K78" s="705">
        <v>0.17345979930800001</v>
      </c>
    </row>
    <row r="79" spans="1:11" ht="14.4" customHeight="1" thickBot="1" x14ac:dyDescent="0.35">
      <c r="A79" s="723" t="s">
        <v>404</v>
      </c>
      <c r="B79" s="701">
        <v>382.83911417849799</v>
      </c>
      <c r="C79" s="701">
        <v>403.46800000000098</v>
      </c>
      <c r="D79" s="702">
        <v>20.628885821501999</v>
      </c>
      <c r="E79" s="703">
        <v>1.053883955576</v>
      </c>
      <c r="F79" s="701">
        <v>398.03572962304099</v>
      </c>
      <c r="G79" s="702">
        <v>66.339288270506003</v>
      </c>
      <c r="H79" s="704">
        <v>30.010999999999999</v>
      </c>
      <c r="I79" s="701">
        <v>72.435000000000002</v>
      </c>
      <c r="J79" s="702">
        <v>6.0957117294929999</v>
      </c>
      <c r="K79" s="705">
        <v>0.181981150457</v>
      </c>
    </row>
    <row r="80" spans="1:11" ht="14.4" customHeight="1" thickBot="1" x14ac:dyDescent="0.35">
      <c r="A80" s="723" t="s">
        <v>405</v>
      </c>
      <c r="B80" s="701">
        <v>1813.2062291474199</v>
      </c>
      <c r="C80" s="701">
        <v>1707.617</v>
      </c>
      <c r="D80" s="702">
        <v>-105.589229147418</v>
      </c>
      <c r="E80" s="703">
        <v>0.94176656386299995</v>
      </c>
      <c r="F80" s="701">
        <v>1870.6175524510199</v>
      </c>
      <c r="G80" s="702">
        <v>311.76959207517001</v>
      </c>
      <c r="H80" s="704">
        <v>220.40100000000001</v>
      </c>
      <c r="I80" s="701">
        <v>497.85700000000099</v>
      </c>
      <c r="J80" s="702">
        <v>186.08740792483101</v>
      </c>
      <c r="K80" s="705">
        <v>0.26614579733100002</v>
      </c>
    </row>
    <row r="81" spans="1:11" ht="14.4" customHeight="1" thickBot="1" x14ac:dyDescent="0.35">
      <c r="A81" s="724" t="s">
        <v>406</v>
      </c>
      <c r="B81" s="706">
        <v>5125.0206983745202</v>
      </c>
      <c r="C81" s="706">
        <v>6262.0100600000096</v>
      </c>
      <c r="D81" s="707">
        <v>1136.9893616254899</v>
      </c>
      <c r="E81" s="713">
        <v>1.2218506867659999</v>
      </c>
      <c r="F81" s="706">
        <v>6770.0886361387902</v>
      </c>
      <c r="G81" s="707">
        <v>1128.34810602313</v>
      </c>
      <c r="H81" s="709">
        <v>308.303820000001</v>
      </c>
      <c r="I81" s="706">
        <v>952.24309000000198</v>
      </c>
      <c r="J81" s="707">
        <v>-176.105016023129</v>
      </c>
      <c r="K81" s="714">
        <v>0.14065444947299999</v>
      </c>
    </row>
    <row r="82" spans="1:11" ht="14.4" customHeight="1" thickBot="1" x14ac:dyDescent="0.35">
      <c r="A82" s="721" t="s">
        <v>45</v>
      </c>
      <c r="B82" s="701">
        <v>1042.05793461192</v>
      </c>
      <c r="C82" s="701">
        <v>1880.4787699999999</v>
      </c>
      <c r="D82" s="702">
        <v>838.42083538807901</v>
      </c>
      <c r="E82" s="703">
        <v>1.804581787192</v>
      </c>
      <c r="F82" s="701">
        <v>2452.9032724477102</v>
      </c>
      <c r="G82" s="702">
        <v>408.81721207461902</v>
      </c>
      <c r="H82" s="704">
        <v>18.46454</v>
      </c>
      <c r="I82" s="701">
        <v>87.862250000000003</v>
      </c>
      <c r="J82" s="702">
        <v>-320.954962074619</v>
      </c>
      <c r="K82" s="705">
        <v>3.5819696188000003E-2</v>
      </c>
    </row>
    <row r="83" spans="1:11" ht="14.4" customHeight="1" thickBot="1" x14ac:dyDescent="0.35">
      <c r="A83" s="725" t="s">
        <v>407</v>
      </c>
      <c r="B83" s="701">
        <v>1042.05793461192</v>
      </c>
      <c r="C83" s="701">
        <v>1880.4787699999999</v>
      </c>
      <c r="D83" s="702">
        <v>838.42083538807901</v>
      </c>
      <c r="E83" s="703">
        <v>1.804581787192</v>
      </c>
      <c r="F83" s="701">
        <v>2452.9032724477102</v>
      </c>
      <c r="G83" s="702">
        <v>408.81721207461902</v>
      </c>
      <c r="H83" s="704">
        <v>18.46454</v>
      </c>
      <c r="I83" s="701">
        <v>87.862250000000003</v>
      </c>
      <c r="J83" s="702">
        <v>-320.954962074619</v>
      </c>
      <c r="K83" s="705">
        <v>3.5819696188000003E-2</v>
      </c>
    </row>
    <row r="84" spans="1:11" ht="14.4" customHeight="1" thickBot="1" x14ac:dyDescent="0.35">
      <c r="A84" s="723" t="s">
        <v>408</v>
      </c>
      <c r="B84" s="701">
        <v>539.555088797444</v>
      </c>
      <c r="C84" s="701">
        <v>1086.2901300000001</v>
      </c>
      <c r="D84" s="702">
        <v>546.73504120255802</v>
      </c>
      <c r="E84" s="703">
        <v>2.0133071720640001</v>
      </c>
      <c r="F84" s="701">
        <v>1083.5945003218301</v>
      </c>
      <c r="G84" s="702">
        <v>180.59908338697099</v>
      </c>
      <c r="H84" s="704">
        <v>1.4641</v>
      </c>
      <c r="I84" s="701">
        <v>35.559539999999998</v>
      </c>
      <c r="J84" s="702">
        <v>-145.03954338697099</v>
      </c>
      <c r="K84" s="705">
        <v>3.2816279511000003E-2</v>
      </c>
    </row>
    <row r="85" spans="1:11" ht="14.4" customHeight="1" thickBot="1" x14ac:dyDescent="0.35">
      <c r="A85" s="723" t="s">
        <v>409</v>
      </c>
      <c r="B85" s="701">
        <v>0</v>
      </c>
      <c r="C85" s="701">
        <v>1.208</v>
      </c>
      <c r="D85" s="702">
        <v>1.208</v>
      </c>
      <c r="E85" s="711" t="s">
        <v>380</v>
      </c>
      <c r="F85" s="701">
        <v>2.4389971824829999</v>
      </c>
      <c r="G85" s="702">
        <v>0.40649953041300002</v>
      </c>
      <c r="H85" s="704">
        <v>0</v>
      </c>
      <c r="I85" s="701">
        <v>0</v>
      </c>
      <c r="J85" s="702">
        <v>-0.40649953041300002</v>
      </c>
      <c r="K85" s="705">
        <v>0</v>
      </c>
    </row>
    <row r="86" spans="1:11" ht="14.4" customHeight="1" thickBot="1" x14ac:dyDescent="0.35">
      <c r="A86" s="723" t="s">
        <v>410</v>
      </c>
      <c r="B86" s="701">
        <v>219.83896179810699</v>
      </c>
      <c r="C86" s="701">
        <v>285.65276</v>
      </c>
      <c r="D86" s="702">
        <v>65.813798201892993</v>
      </c>
      <c r="E86" s="703">
        <v>1.2993727666079999</v>
      </c>
      <c r="F86" s="701">
        <v>14.610234356874001</v>
      </c>
      <c r="G86" s="702">
        <v>2.4350390594790001</v>
      </c>
      <c r="H86" s="704">
        <v>0</v>
      </c>
      <c r="I86" s="701">
        <v>8.7555099999999992</v>
      </c>
      <c r="J86" s="702">
        <v>6.3204709405199999</v>
      </c>
      <c r="K86" s="705">
        <v>0.59927238578999997</v>
      </c>
    </row>
    <row r="87" spans="1:11" ht="14.4" customHeight="1" thickBot="1" x14ac:dyDescent="0.35">
      <c r="A87" s="723" t="s">
        <v>411</v>
      </c>
      <c r="B87" s="701">
        <v>103.235298676403</v>
      </c>
      <c r="C87" s="701">
        <v>301.11286000000001</v>
      </c>
      <c r="D87" s="702">
        <v>197.87756132359701</v>
      </c>
      <c r="E87" s="703">
        <v>2.9167626176370001</v>
      </c>
      <c r="F87" s="701">
        <v>907.29696615091905</v>
      </c>
      <c r="G87" s="702">
        <v>151.21616102515301</v>
      </c>
      <c r="H87" s="704">
        <v>0</v>
      </c>
      <c r="I87" s="701">
        <v>0.99331000000000003</v>
      </c>
      <c r="J87" s="702">
        <v>-150.22285102515301</v>
      </c>
      <c r="K87" s="705">
        <v>1.0948014119999999E-3</v>
      </c>
    </row>
    <row r="88" spans="1:11" ht="14.4" customHeight="1" thickBot="1" x14ac:dyDescent="0.35">
      <c r="A88" s="723" t="s">
        <v>412</v>
      </c>
      <c r="B88" s="701">
        <v>179.42858533997</v>
      </c>
      <c r="C88" s="701">
        <v>206.21502000000001</v>
      </c>
      <c r="D88" s="702">
        <v>26.786434660028998</v>
      </c>
      <c r="E88" s="703">
        <v>1.1492874427399999</v>
      </c>
      <c r="F88" s="701">
        <v>147.04593736826899</v>
      </c>
      <c r="G88" s="702">
        <v>24.507656228043999</v>
      </c>
      <c r="H88" s="704">
        <v>17.000440000000001</v>
      </c>
      <c r="I88" s="701">
        <v>41.011139999999997</v>
      </c>
      <c r="J88" s="702">
        <v>16.503483771955</v>
      </c>
      <c r="K88" s="705">
        <v>0.27890019087899998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0</v>
      </c>
      <c r="G89" s="702">
        <v>0</v>
      </c>
      <c r="H89" s="704">
        <v>0</v>
      </c>
      <c r="I89" s="701">
        <v>1.5427500000000001</v>
      </c>
      <c r="J89" s="702">
        <v>1.5427500000000001</v>
      </c>
      <c r="K89" s="712" t="s">
        <v>380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11.326771780366</v>
      </c>
      <c r="G90" s="702">
        <v>1.887795296727</v>
      </c>
      <c r="H90" s="704">
        <v>0</v>
      </c>
      <c r="I90" s="701">
        <v>0</v>
      </c>
      <c r="J90" s="702">
        <v>-1.887795296727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216.40459215547099</v>
      </c>
      <c r="G91" s="702">
        <v>36.067432025911003</v>
      </c>
      <c r="H91" s="704">
        <v>0</v>
      </c>
      <c r="I91" s="701">
        <v>0</v>
      </c>
      <c r="J91" s="702">
        <v>-36.067432025911003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70.185273131504005</v>
      </c>
      <c r="G92" s="702">
        <v>11.697545521917</v>
      </c>
      <c r="H92" s="704">
        <v>0</v>
      </c>
      <c r="I92" s="701">
        <v>0</v>
      </c>
      <c r="J92" s="702">
        <v>-11.697545521917</v>
      </c>
      <c r="K92" s="705">
        <v>0</v>
      </c>
    </row>
    <row r="93" spans="1:11" ht="14.4" customHeight="1" thickBot="1" x14ac:dyDescent="0.35">
      <c r="A93" s="726" t="s">
        <v>46</v>
      </c>
      <c r="B93" s="706">
        <v>0</v>
      </c>
      <c r="C93" s="706">
        <v>204.39</v>
      </c>
      <c r="D93" s="707">
        <v>204.39</v>
      </c>
      <c r="E93" s="708" t="s">
        <v>329</v>
      </c>
      <c r="F93" s="706">
        <v>0</v>
      </c>
      <c r="G93" s="707">
        <v>0</v>
      </c>
      <c r="H93" s="709">
        <v>24.442</v>
      </c>
      <c r="I93" s="706">
        <v>38.557000000000002</v>
      </c>
      <c r="J93" s="707">
        <v>38.557000000000002</v>
      </c>
      <c r="K93" s="710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204.39</v>
      </c>
      <c r="D94" s="707">
        <v>204.39</v>
      </c>
      <c r="E94" s="708" t="s">
        <v>329</v>
      </c>
      <c r="F94" s="706">
        <v>0</v>
      </c>
      <c r="G94" s="707">
        <v>0</v>
      </c>
      <c r="H94" s="709">
        <v>24.442</v>
      </c>
      <c r="I94" s="706">
        <v>38.557000000000002</v>
      </c>
      <c r="J94" s="707">
        <v>38.557000000000002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161.565</v>
      </c>
      <c r="D95" s="702">
        <v>161.565</v>
      </c>
      <c r="E95" s="711" t="s">
        <v>329</v>
      </c>
      <c r="F95" s="701">
        <v>0</v>
      </c>
      <c r="G95" s="702">
        <v>0</v>
      </c>
      <c r="H95" s="704">
        <v>17.091999999999999</v>
      </c>
      <c r="I95" s="701">
        <v>30.306999999999999</v>
      </c>
      <c r="J95" s="702">
        <v>30.306999999999999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42.825000000000003</v>
      </c>
      <c r="D96" s="702">
        <v>42.825000000000003</v>
      </c>
      <c r="E96" s="711" t="s">
        <v>329</v>
      </c>
      <c r="F96" s="701">
        <v>0</v>
      </c>
      <c r="G96" s="702">
        <v>0</v>
      </c>
      <c r="H96" s="704">
        <v>7.35</v>
      </c>
      <c r="I96" s="701">
        <v>8.25</v>
      </c>
      <c r="J96" s="702">
        <v>8.25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4082.9627637625999</v>
      </c>
      <c r="C97" s="701">
        <v>4177.1412900000096</v>
      </c>
      <c r="D97" s="702">
        <v>94.178526237407993</v>
      </c>
      <c r="E97" s="703">
        <v>1.0230662221739999</v>
      </c>
      <c r="F97" s="701">
        <v>4317.1853636910701</v>
      </c>
      <c r="G97" s="702">
        <v>719.53089394851202</v>
      </c>
      <c r="H97" s="704">
        <v>265.39728000000002</v>
      </c>
      <c r="I97" s="701">
        <v>825.82384000000195</v>
      </c>
      <c r="J97" s="702">
        <v>106.29294605149001</v>
      </c>
      <c r="K97" s="705">
        <v>0.19128755669</v>
      </c>
    </row>
    <row r="98" spans="1:11" ht="14.4" customHeight="1" thickBot="1" x14ac:dyDescent="0.35">
      <c r="A98" s="722" t="s">
        <v>420</v>
      </c>
      <c r="B98" s="706">
        <v>38.08543677622</v>
      </c>
      <c r="C98" s="706">
        <v>0</v>
      </c>
      <c r="D98" s="707">
        <v>-38.08543677622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2</v>
      </c>
    </row>
    <row r="99" spans="1:11" ht="14.4" customHeight="1" thickBot="1" x14ac:dyDescent="0.35">
      <c r="A99" s="723" t="s">
        <v>421</v>
      </c>
      <c r="B99" s="701">
        <v>38.08543677622</v>
      </c>
      <c r="C99" s="701">
        <v>0</v>
      </c>
      <c r="D99" s="702">
        <v>-38.08543677622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2</v>
      </c>
    </row>
    <row r="100" spans="1:11" ht="14.4" customHeight="1" thickBot="1" x14ac:dyDescent="0.35">
      <c r="A100" s="722" t="s">
        <v>422</v>
      </c>
      <c r="B100" s="706">
        <v>78.955106697218</v>
      </c>
      <c r="C100" s="706">
        <v>76.900409999999994</v>
      </c>
      <c r="D100" s="707">
        <v>-2.0546966972180001</v>
      </c>
      <c r="E100" s="713">
        <v>0.973976392621</v>
      </c>
      <c r="F100" s="706">
        <v>77.495943605744003</v>
      </c>
      <c r="G100" s="707">
        <v>12.915990600957</v>
      </c>
      <c r="H100" s="709">
        <v>6.6596799999999998</v>
      </c>
      <c r="I100" s="706">
        <v>13.82147</v>
      </c>
      <c r="J100" s="707">
        <v>0.90547939904200003</v>
      </c>
      <c r="K100" s="714">
        <v>0.17835088337400001</v>
      </c>
    </row>
    <row r="101" spans="1:11" ht="14.4" customHeight="1" thickBot="1" x14ac:dyDescent="0.35">
      <c r="A101" s="723" t="s">
        <v>423</v>
      </c>
      <c r="B101" s="701">
        <v>43.204944014955998</v>
      </c>
      <c r="C101" s="701">
        <v>40.988300000000002</v>
      </c>
      <c r="D101" s="702">
        <v>-2.2166440149560001</v>
      </c>
      <c r="E101" s="703">
        <v>0.94869466757800003</v>
      </c>
      <c r="F101" s="701">
        <v>41.469737621657998</v>
      </c>
      <c r="G101" s="702">
        <v>6.911622936943</v>
      </c>
      <c r="H101" s="704">
        <v>3.7124999999999999</v>
      </c>
      <c r="I101" s="701">
        <v>7.7087000000000003</v>
      </c>
      <c r="J101" s="702">
        <v>0.79707706305600001</v>
      </c>
      <c r="K101" s="705">
        <v>0.185887358881</v>
      </c>
    </row>
    <row r="102" spans="1:11" ht="14.4" customHeight="1" thickBot="1" x14ac:dyDescent="0.35">
      <c r="A102" s="723" t="s">
        <v>424</v>
      </c>
      <c r="B102" s="701">
        <v>35.750162682262001</v>
      </c>
      <c r="C102" s="701">
        <v>35.912109999999998</v>
      </c>
      <c r="D102" s="702">
        <v>0.161947317738</v>
      </c>
      <c r="E102" s="703">
        <v>1.004529974287</v>
      </c>
      <c r="F102" s="701">
        <v>36.026205984085998</v>
      </c>
      <c r="G102" s="702">
        <v>6.0043676640139996</v>
      </c>
      <c r="H102" s="704">
        <v>2.9471799999999999</v>
      </c>
      <c r="I102" s="701">
        <v>6.1127700000000003</v>
      </c>
      <c r="J102" s="702">
        <v>0.108402335985</v>
      </c>
      <c r="K102" s="705">
        <v>0.169675652293</v>
      </c>
    </row>
    <row r="103" spans="1:11" ht="14.4" customHeight="1" thickBot="1" x14ac:dyDescent="0.35">
      <c r="A103" s="722" t="s">
        <v>425</v>
      </c>
      <c r="B103" s="706">
        <v>163.167063423602</v>
      </c>
      <c r="C103" s="706">
        <v>128.23731000000001</v>
      </c>
      <c r="D103" s="707">
        <v>-34.929753423600999</v>
      </c>
      <c r="E103" s="713">
        <v>0.78592644440100001</v>
      </c>
      <c r="F103" s="706">
        <v>45.999999999998998</v>
      </c>
      <c r="G103" s="707">
        <v>7.6666666666659999</v>
      </c>
      <c r="H103" s="709">
        <v>3.8942299999999999</v>
      </c>
      <c r="I103" s="706">
        <v>28.29467</v>
      </c>
      <c r="J103" s="707">
        <v>20.628003333333002</v>
      </c>
      <c r="K103" s="714">
        <v>0.61510152173900001</v>
      </c>
    </row>
    <row r="104" spans="1:11" ht="14.4" customHeight="1" thickBot="1" x14ac:dyDescent="0.35">
      <c r="A104" s="723" t="s">
        <v>426</v>
      </c>
      <c r="B104" s="701">
        <v>47.702535211266998</v>
      </c>
      <c r="C104" s="701">
        <v>45.36</v>
      </c>
      <c r="D104" s="702">
        <v>-2.3425352112670002</v>
      </c>
      <c r="E104" s="703">
        <v>0.950892857142</v>
      </c>
      <c r="F104" s="701">
        <v>45.999999999998998</v>
      </c>
      <c r="G104" s="702">
        <v>7.6666666666659999</v>
      </c>
      <c r="H104" s="704">
        <v>0</v>
      </c>
      <c r="I104" s="701">
        <v>11.205</v>
      </c>
      <c r="J104" s="702">
        <v>3.538333333333</v>
      </c>
      <c r="K104" s="705">
        <v>0.24358695652099999</v>
      </c>
    </row>
    <row r="105" spans="1:11" ht="14.4" customHeight="1" thickBot="1" x14ac:dyDescent="0.35">
      <c r="A105" s="723" t="s">
        <v>427</v>
      </c>
      <c r="B105" s="701">
        <v>115.464528212334</v>
      </c>
      <c r="C105" s="701">
        <v>82.877309999999994</v>
      </c>
      <c r="D105" s="702">
        <v>-32.587218212334001</v>
      </c>
      <c r="E105" s="703">
        <v>0.71777290639000002</v>
      </c>
      <c r="F105" s="701">
        <v>0</v>
      </c>
      <c r="G105" s="702">
        <v>0</v>
      </c>
      <c r="H105" s="704">
        <v>3.8942299999999999</v>
      </c>
      <c r="I105" s="701">
        <v>17.089670000000002</v>
      </c>
      <c r="J105" s="702">
        <v>17.089670000000002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0</v>
      </c>
      <c r="C106" s="706">
        <v>5.2030000000000003</v>
      </c>
      <c r="D106" s="707">
        <v>5.2030000000000003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0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5.2030000000000003</v>
      </c>
      <c r="D107" s="702">
        <v>5.2030000000000003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2455.1230041102799</v>
      </c>
      <c r="C108" s="706">
        <v>2387.1896999999999</v>
      </c>
      <c r="D108" s="707">
        <v>-67.933304110275003</v>
      </c>
      <c r="E108" s="713">
        <v>0.97232997939499999</v>
      </c>
      <c r="F108" s="706">
        <v>2447.4972703138401</v>
      </c>
      <c r="G108" s="707">
        <v>407.91621171897299</v>
      </c>
      <c r="H108" s="709">
        <v>204.91009</v>
      </c>
      <c r="I108" s="706">
        <v>406.22033000000101</v>
      </c>
      <c r="J108" s="707">
        <v>-1.6958817189719999</v>
      </c>
      <c r="K108" s="714">
        <v>0.16597376222900001</v>
      </c>
    </row>
    <row r="109" spans="1:11" ht="14.4" customHeight="1" thickBot="1" x14ac:dyDescent="0.35">
      <c r="A109" s="723" t="s">
        <v>431</v>
      </c>
      <c r="B109" s="701">
        <v>2094.6729403592399</v>
      </c>
      <c r="C109" s="701">
        <v>2053.2252600000002</v>
      </c>
      <c r="D109" s="702">
        <v>-41.447680359236003</v>
      </c>
      <c r="E109" s="703">
        <v>0.98021281529799997</v>
      </c>
      <c r="F109" s="701">
        <v>2129.5886684306802</v>
      </c>
      <c r="G109" s="702">
        <v>354.931444738447</v>
      </c>
      <c r="H109" s="704">
        <v>177.12055000000001</v>
      </c>
      <c r="I109" s="701">
        <v>349.39868000000098</v>
      </c>
      <c r="J109" s="702">
        <v>-5.5327647384449996</v>
      </c>
      <c r="K109" s="705">
        <v>0.164068622818</v>
      </c>
    </row>
    <row r="110" spans="1:11" ht="14.4" customHeight="1" thickBot="1" x14ac:dyDescent="0.35">
      <c r="A110" s="723" t="s">
        <v>432</v>
      </c>
      <c r="B110" s="701">
        <v>40.894289422904997</v>
      </c>
      <c r="C110" s="701">
        <v>27.640370000000001</v>
      </c>
      <c r="D110" s="702">
        <v>-13.253919422904</v>
      </c>
      <c r="E110" s="703">
        <v>0.675898038333</v>
      </c>
      <c r="F110" s="701">
        <v>0</v>
      </c>
      <c r="G110" s="702">
        <v>0</v>
      </c>
      <c r="H110" s="704">
        <v>0</v>
      </c>
      <c r="I110" s="701">
        <v>0.43559999999999999</v>
      </c>
      <c r="J110" s="702">
        <v>0.43559999999999999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2.9702970297019999</v>
      </c>
      <c r="C111" s="701">
        <v>4.4160000000000004</v>
      </c>
      <c r="D111" s="702">
        <v>1.4457029702969999</v>
      </c>
      <c r="E111" s="703">
        <v>1.48672</v>
      </c>
      <c r="F111" s="701">
        <v>4.3293311203020002</v>
      </c>
      <c r="G111" s="702">
        <v>0.72155518671700003</v>
      </c>
      <c r="H111" s="704">
        <v>0.30199999999999999</v>
      </c>
      <c r="I111" s="701">
        <v>0.30199999999999999</v>
      </c>
      <c r="J111" s="702">
        <v>-0.41955518671699998</v>
      </c>
      <c r="K111" s="705">
        <v>6.9756734148000002E-2</v>
      </c>
    </row>
    <row r="112" spans="1:11" ht="14.4" customHeight="1" thickBot="1" x14ac:dyDescent="0.35">
      <c r="A112" s="723" t="s">
        <v>434</v>
      </c>
      <c r="B112" s="701">
        <v>316.58547729843099</v>
      </c>
      <c r="C112" s="701">
        <v>301.90807000000001</v>
      </c>
      <c r="D112" s="702">
        <v>-14.677407298429999</v>
      </c>
      <c r="E112" s="703">
        <v>0.95363840620899998</v>
      </c>
      <c r="F112" s="701">
        <v>313.57927076285898</v>
      </c>
      <c r="G112" s="702">
        <v>52.263211793808999</v>
      </c>
      <c r="H112" s="704">
        <v>27.487539999999999</v>
      </c>
      <c r="I112" s="701">
        <v>56.084049999999998</v>
      </c>
      <c r="J112" s="702">
        <v>3.8208382061899999</v>
      </c>
      <c r="K112" s="705">
        <v>0.17885126737900001</v>
      </c>
    </row>
    <row r="113" spans="1:11" ht="14.4" customHeight="1" thickBot="1" x14ac:dyDescent="0.35">
      <c r="A113" s="722" t="s">
        <v>435</v>
      </c>
      <c r="B113" s="706">
        <v>1187.63215275528</v>
      </c>
      <c r="C113" s="706">
        <v>1385.2256</v>
      </c>
      <c r="D113" s="707">
        <v>197.59344724472501</v>
      </c>
      <c r="E113" s="713">
        <v>1.1663759664860001</v>
      </c>
      <c r="F113" s="706">
        <v>1477.3248299633401</v>
      </c>
      <c r="G113" s="707">
        <v>246.22080499389</v>
      </c>
      <c r="H113" s="709">
        <v>48.315280000000001</v>
      </c>
      <c r="I113" s="706">
        <v>218.55879999999999</v>
      </c>
      <c r="J113" s="707">
        <v>-27.662004993888999</v>
      </c>
      <c r="K113" s="714">
        <v>0.14794227753200001</v>
      </c>
    </row>
    <row r="114" spans="1:11" ht="14.4" customHeight="1" thickBot="1" x14ac:dyDescent="0.35">
      <c r="A114" s="723" t="s">
        <v>436</v>
      </c>
      <c r="B114" s="701">
        <v>0</v>
      </c>
      <c r="C114" s="701">
        <v>20.703099999999999</v>
      </c>
      <c r="D114" s="702">
        <v>20.703099999999999</v>
      </c>
      <c r="E114" s="711" t="s">
        <v>329</v>
      </c>
      <c r="F114" s="701">
        <v>16.562379300732999</v>
      </c>
      <c r="G114" s="702">
        <v>2.760396550122</v>
      </c>
      <c r="H114" s="704">
        <v>22.672999999999998</v>
      </c>
      <c r="I114" s="701">
        <v>22.672999999999998</v>
      </c>
      <c r="J114" s="702">
        <v>19.912603449877</v>
      </c>
      <c r="K114" s="705">
        <v>1.368945825253</v>
      </c>
    </row>
    <row r="115" spans="1:11" ht="14.4" customHeight="1" thickBot="1" x14ac:dyDescent="0.35">
      <c r="A115" s="723" t="s">
        <v>437</v>
      </c>
      <c r="B115" s="701">
        <v>747.154949883516</v>
      </c>
      <c r="C115" s="701">
        <v>818.66468000000202</v>
      </c>
      <c r="D115" s="702">
        <v>71.509730116485002</v>
      </c>
      <c r="E115" s="703">
        <v>1.0957093707629999</v>
      </c>
      <c r="F115" s="701">
        <v>883.80294137585099</v>
      </c>
      <c r="G115" s="702">
        <v>147.300490229308</v>
      </c>
      <c r="H115" s="704">
        <v>2.4139499999999998</v>
      </c>
      <c r="I115" s="701">
        <v>73.512870000000007</v>
      </c>
      <c r="J115" s="702">
        <v>-73.787620229308004</v>
      </c>
      <c r="K115" s="705">
        <v>8.3177896969999998E-2</v>
      </c>
    </row>
    <row r="116" spans="1:11" ht="14.4" customHeight="1" thickBot="1" x14ac:dyDescent="0.35">
      <c r="A116" s="723" t="s">
        <v>438</v>
      </c>
      <c r="B116" s="701">
        <v>54.601207175189003</v>
      </c>
      <c r="C116" s="701">
        <v>20.323799999999999</v>
      </c>
      <c r="D116" s="702">
        <v>-34.277407175188998</v>
      </c>
      <c r="E116" s="703">
        <v>0.37222253960000001</v>
      </c>
      <c r="F116" s="701">
        <v>22</v>
      </c>
      <c r="G116" s="702">
        <v>3.6666666666659999</v>
      </c>
      <c r="H116" s="704">
        <v>0</v>
      </c>
      <c r="I116" s="701">
        <v>6.1166</v>
      </c>
      <c r="J116" s="702">
        <v>2.449933333333</v>
      </c>
      <c r="K116" s="705">
        <v>0.27802727272700001</v>
      </c>
    </row>
    <row r="117" spans="1:11" ht="14.4" customHeight="1" thickBot="1" x14ac:dyDescent="0.35">
      <c r="A117" s="723" t="s">
        <v>439</v>
      </c>
      <c r="B117" s="701">
        <v>304.30970221874202</v>
      </c>
      <c r="C117" s="701">
        <v>320.64626000000101</v>
      </c>
      <c r="D117" s="702">
        <v>16.336557781258001</v>
      </c>
      <c r="E117" s="703">
        <v>1.0536839859589999</v>
      </c>
      <c r="F117" s="701">
        <v>255.86056310116601</v>
      </c>
      <c r="G117" s="702">
        <v>42.643427183527002</v>
      </c>
      <c r="H117" s="704">
        <v>14.80233</v>
      </c>
      <c r="I117" s="701">
        <v>18.012329999999999</v>
      </c>
      <c r="J117" s="702">
        <v>-24.631097183527</v>
      </c>
      <c r="K117" s="705">
        <v>7.0399008668999993E-2</v>
      </c>
    </row>
    <row r="118" spans="1:11" ht="14.4" customHeight="1" thickBot="1" x14ac:dyDescent="0.35">
      <c r="A118" s="723" t="s">
        <v>440</v>
      </c>
      <c r="B118" s="701">
        <v>81.566293477829007</v>
      </c>
      <c r="C118" s="701">
        <v>198.20918</v>
      </c>
      <c r="D118" s="702">
        <v>116.64288652217</v>
      </c>
      <c r="E118" s="703">
        <v>2.4300378446619999</v>
      </c>
      <c r="F118" s="701">
        <v>247.335380852577</v>
      </c>
      <c r="G118" s="702">
        <v>41.222563475428998</v>
      </c>
      <c r="H118" s="704">
        <v>3.38</v>
      </c>
      <c r="I118" s="701">
        <v>93.197999999999993</v>
      </c>
      <c r="J118" s="702">
        <v>51.97543652457</v>
      </c>
      <c r="K118" s="705">
        <v>0.37680820139299998</v>
      </c>
    </row>
    <row r="119" spans="1:11" ht="14.4" customHeight="1" thickBot="1" x14ac:dyDescent="0.35">
      <c r="A119" s="723" t="s">
        <v>441</v>
      </c>
      <c r="B119" s="701">
        <v>0</v>
      </c>
      <c r="C119" s="701">
        <v>6.6785800000000002</v>
      </c>
      <c r="D119" s="702">
        <v>6.6785800000000002</v>
      </c>
      <c r="E119" s="711" t="s">
        <v>329</v>
      </c>
      <c r="F119" s="701">
        <v>51.763565333015002</v>
      </c>
      <c r="G119" s="702">
        <v>8.627260888835</v>
      </c>
      <c r="H119" s="704">
        <v>5.0460000000000003</v>
      </c>
      <c r="I119" s="701">
        <v>5.0460000000000003</v>
      </c>
      <c r="J119" s="702">
        <v>-3.5812608888350002</v>
      </c>
      <c r="K119" s="705">
        <v>9.7481693300999997E-2</v>
      </c>
    </row>
    <row r="120" spans="1:11" ht="14.4" customHeight="1" thickBot="1" x14ac:dyDescent="0.35">
      <c r="A120" s="722" t="s">
        <v>442</v>
      </c>
      <c r="B120" s="706">
        <v>160</v>
      </c>
      <c r="C120" s="706">
        <v>194.38526999999999</v>
      </c>
      <c r="D120" s="707">
        <v>34.385269999999998</v>
      </c>
      <c r="E120" s="713">
        <v>1.2149079375</v>
      </c>
      <c r="F120" s="706">
        <v>268.86731980814398</v>
      </c>
      <c r="G120" s="707">
        <v>44.811219968023998</v>
      </c>
      <c r="H120" s="709">
        <v>1.6180000000000001</v>
      </c>
      <c r="I120" s="706">
        <v>158.92857000000001</v>
      </c>
      <c r="J120" s="707">
        <v>114.117350031976</v>
      </c>
      <c r="K120" s="714">
        <v>0.59110408105099999</v>
      </c>
    </row>
    <row r="121" spans="1:11" ht="14.4" customHeight="1" thickBot="1" x14ac:dyDescent="0.35">
      <c r="A121" s="723" t="s">
        <v>443</v>
      </c>
      <c r="B121" s="701">
        <v>0</v>
      </c>
      <c r="C121" s="701">
        <v>12.079000000000001</v>
      </c>
      <c r="D121" s="702">
        <v>12.079000000000001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4.4200000000000003E-2</v>
      </c>
      <c r="D122" s="702">
        <v>4.4200000000000003E-2</v>
      </c>
      <c r="E122" s="711" t="s">
        <v>380</v>
      </c>
      <c r="F122" s="701">
        <v>2.7495617433999999E-2</v>
      </c>
      <c r="G122" s="702">
        <v>4.5826029050000001E-3</v>
      </c>
      <c r="H122" s="704">
        <v>0</v>
      </c>
      <c r="I122" s="701">
        <v>0</v>
      </c>
      <c r="J122" s="702">
        <v>-4.5826029050000001E-3</v>
      </c>
      <c r="K122" s="705">
        <v>0</v>
      </c>
    </row>
    <row r="123" spans="1:11" ht="14.4" customHeight="1" thickBot="1" x14ac:dyDescent="0.35">
      <c r="A123" s="723" t="s">
        <v>445</v>
      </c>
      <c r="B123" s="701">
        <v>100</v>
      </c>
      <c r="C123" s="701">
        <v>115.79492</v>
      </c>
      <c r="D123" s="702">
        <v>15.794919999999999</v>
      </c>
      <c r="E123" s="703">
        <v>1.1579492</v>
      </c>
      <c r="F123" s="701">
        <v>150.00000000000099</v>
      </c>
      <c r="G123" s="702">
        <v>25</v>
      </c>
      <c r="H123" s="704">
        <v>0</v>
      </c>
      <c r="I123" s="701">
        <v>107.95256999999999</v>
      </c>
      <c r="J123" s="702">
        <v>82.952569999999994</v>
      </c>
      <c r="K123" s="705">
        <v>0.71968379999900001</v>
      </c>
    </row>
    <row r="124" spans="1:11" ht="14.4" customHeight="1" thickBot="1" x14ac:dyDescent="0.35">
      <c r="A124" s="723" t="s">
        <v>446</v>
      </c>
      <c r="B124" s="701">
        <v>60</v>
      </c>
      <c r="C124" s="701">
        <v>53.744</v>
      </c>
      <c r="D124" s="702">
        <v>-6.2560000000000002</v>
      </c>
      <c r="E124" s="703">
        <v>0.89573333333299998</v>
      </c>
      <c r="F124" s="701">
        <v>110</v>
      </c>
      <c r="G124" s="702">
        <v>18.333333333333002</v>
      </c>
      <c r="H124" s="704">
        <v>1.6180000000000001</v>
      </c>
      <c r="I124" s="701">
        <v>40.252000000000002</v>
      </c>
      <c r="J124" s="702">
        <v>21.918666666665999</v>
      </c>
      <c r="K124" s="705">
        <v>0.36592727272699999</v>
      </c>
    </row>
    <row r="125" spans="1:11" ht="14.4" customHeight="1" thickBot="1" x14ac:dyDescent="0.35">
      <c r="A125" s="723" t="s">
        <v>447</v>
      </c>
      <c r="B125" s="701">
        <v>0</v>
      </c>
      <c r="C125" s="701">
        <v>12.72315</v>
      </c>
      <c r="D125" s="702">
        <v>12.72315</v>
      </c>
      <c r="E125" s="711" t="s">
        <v>329</v>
      </c>
      <c r="F125" s="701">
        <v>8.8398241907090007</v>
      </c>
      <c r="G125" s="702">
        <v>1.473304031784</v>
      </c>
      <c r="H125" s="704">
        <v>0</v>
      </c>
      <c r="I125" s="701">
        <v>10.724</v>
      </c>
      <c r="J125" s="702">
        <v>9.2506959682150001</v>
      </c>
      <c r="K125" s="705">
        <v>1.2131462989120001</v>
      </c>
    </row>
    <row r="126" spans="1:11" ht="14.4" customHeight="1" thickBot="1" x14ac:dyDescent="0.35">
      <c r="A126" s="720" t="s">
        <v>48</v>
      </c>
      <c r="B126" s="701">
        <v>106103.375062562</v>
      </c>
      <c r="C126" s="701">
        <v>116645.13241000001</v>
      </c>
      <c r="D126" s="702">
        <v>10541.757347438201</v>
      </c>
      <c r="E126" s="703">
        <v>1.0993536477150001</v>
      </c>
      <c r="F126" s="701">
        <v>121713.855845584</v>
      </c>
      <c r="G126" s="702">
        <v>20285.642640930699</v>
      </c>
      <c r="H126" s="704">
        <v>9843.8172100000193</v>
      </c>
      <c r="I126" s="701">
        <v>19919.902730000002</v>
      </c>
      <c r="J126" s="702">
        <v>-365.73991093063199</v>
      </c>
      <c r="K126" s="705">
        <v>0.16366175068200001</v>
      </c>
    </row>
    <row r="127" spans="1:11" ht="14.4" customHeight="1" thickBot="1" x14ac:dyDescent="0.35">
      <c r="A127" s="726" t="s">
        <v>448</v>
      </c>
      <c r="B127" s="706">
        <v>78088.895062561904</v>
      </c>
      <c r="C127" s="706">
        <v>85931.278000000093</v>
      </c>
      <c r="D127" s="707">
        <v>7842.3829374381903</v>
      </c>
      <c r="E127" s="713">
        <v>1.1004289141379999</v>
      </c>
      <c r="F127" s="706">
        <v>87820.56</v>
      </c>
      <c r="G127" s="707">
        <v>14636.76</v>
      </c>
      <c r="H127" s="709">
        <v>7250.8380000000097</v>
      </c>
      <c r="I127" s="706">
        <v>14672.538</v>
      </c>
      <c r="J127" s="707">
        <v>35.778000000033003</v>
      </c>
      <c r="K127" s="714">
        <v>0.16707406557099999</v>
      </c>
    </row>
    <row r="128" spans="1:11" ht="14.4" customHeight="1" thickBot="1" x14ac:dyDescent="0.35">
      <c r="A128" s="722" t="s">
        <v>449</v>
      </c>
      <c r="B128" s="706">
        <v>77817.999999999796</v>
      </c>
      <c r="C128" s="706">
        <v>85448.600000000093</v>
      </c>
      <c r="D128" s="707">
        <v>7630.6000000003696</v>
      </c>
      <c r="E128" s="713">
        <v>1.0980570048060001</v>
      </c>
      <c r="F128" s="706">
        <v>87441.99</v>
      </c>
      <c r="G128" s="707">
        <v>14573.665000000001</v>
      </c>
      <c r="H128" s="709">
        <v>7182.9010000000098</v>
      </c>
      <c r="I128" s="706">
        <v>14493.278</v>
      </c>
      <c r="J128" s="707">
        <v>-80.386999999965994</v>
      </c>
      <c r="K128" s="714">
        <v>0.165747348613</v>
      </c>
    </row>
    <row r="129" spans="1:11" ht="14.4" customHeight="1" thickBot="1" x14ac:dyDescent="0.35">
      <c r="A129" s="723" t="s">
        <v>450</v>
      </c>
      <c r="B129" s="701">
        <v>77817.999999999796</v>
      </c>
      <c r="C129" s="701">
        <v>85448.600000000093</v>
      </c>
      <c r="D129" s="702">
        <v>7630.6000000003696</v>
      </c>
      <c r="E129" s="703">
        <v>1.0980570048060001</v>
      </c>
      <c r="F129" s="701">
        <v>87441.99</v>
      </c>
      <c r="G129" s="702">
        <v>14573.665000000001</v>
      </c>
      <c r="H129" s="704">
        <v>7182.9010000000098</v>
      </c>
      <c r="I129" s="701">
        <v>14493.278</v>
      </c>
      <c r="J129" s="702">
        <v>-80.386999999965994</v>
      </c>
      <c r="K129" s="705">
        <v>0.165747348613</v>
      </c>
    </row>
    <row r="130" spans="1:11" ht="14.4" customHeight="1" thickBot="1" x14ac:dyDescent="0.35">
      <c r="A130" s="722" t="s">
        <v>451</v>
      </c>
      <c r="B130" s="706">
        <v>85.437062562197994</v>
      </c>
      <c r="C130" s="706">
        <v>194</v>
      </c>
      <c r="D130" s="707">
        <v>108.562937437801</v>
      </c>
      <c r="E130" s="713">
        <v>2.270677317104</v>
      </c>
      <c r="F130" s="706">
        <v>204.41</v>
      </c>
      <c r="G130" s="707">
        <v>34.068333333333001</v>
      </c>
      <c r="H130" s="709">
        <v>38.200000000000003</v>
      </c>
      <c r="I130" s="706">
        <v>62.6</v>
      </c>
      <c r="J130" s="707">
        <v>28.531666666665998</v>
      </c>
      <c r="K130" s="714">
        <v>0.306247248177</v>
      </c>
    </row>
    <row r="131" spans="1:11" ht="14.4" customHeight="1" thickBot="1" x14ac:dyDescent="0.35">
      <c r="A131" s="723" t="s">
        <v>452</v>
      </c>
      <c r="B131" s="701">
        <v>85.437062562197994</v>
      </c>
      <c r="C131" s="701">
        <v>194</v>
      </c>
      <c r="D131" s="702">
        <v>108.562937437801</v>
      </c>
      <c r="E131" s="703">
        <v>2.270677317104</v>
      </c>
      <c r="F131" s="701">
        <v>204.41</v>
      </c>
      <c r="G131" s="702">
        <v>34.068333333333001</v>
      </c>
      <c r="H131" s="704">
        <v>38.200000000000003</v>
      </c>
      <c r="I131" s="701">
        <v>62.6</v>
      </c>
      <c r="J131" s="702">
        <v>28.531666666665998</v>
      </c>
      <c r="K131" s="705">
        <v>0.306247248177</v>
      </c>
    </row>
    <row r="132" spans="1:11" ht="14.4" customHeight="1" thickBot="1" x14ac:dyDescent="0.35">
      <c r="A132" s="722" t="s">
        <v>453</v>
      </c>
      <c r="B132" s="706">
        <v>185.458</v>
      </c>
      <c r="C132" s="706">
        <v>208.178</v>
      </c>
      <c r="D132" s="707">
        <v>22.72</v>
      </c>
      <c r="E132" s="713">
        <v>1.1225075219180001</v>
      </c>
      <c r="F132" s="706">
        <v>174.16</v>
      </c>
      <c r="G132" s="707">
        <v>29.026666666665999</v>
      </c>
      <c r="H132" s="709">
        <v>29.736999999999998</v>
      </c>
      <c r="I132" s="706">
        <v>66.66</v>
      </c>
      <c r="J132" s="707">
        <v>37.633333333332999</v>
      </c>
      <c r="K132" s="714">
        <v>0.38275149287999999</v>
      </c>
    </row>
    <row r="133" spans="1:11" ht="14.4" customHeight="1" thickBot="1" x14ac:dyDescent="0.35">
      <c r="A133" s="723" t="s">
        <v>454</v>
      </c>
      <c r="B133" s="701">
        <v>185.458</v>
      </c>
      <c r="C133" s="701">
        <v>208.178</v>
      </c>
      <c r="D133" s="702">
        <v>22.72</v>
      </c>
      <c r="E133" s="703">
        <v>1.1225075219180001</v>
      </c>
      <c r="F133" s="701">
        <v>174.16</v>
      </c>
      <c r="G133" s="702">
        <v>29.026666666665999</v>
      </c>
      <c r="H133" s="704">
        <v>29.736999999999998</v>
      </c>
      <c r="I133" s="701">
        <v>66.66</v>
      </c>
      <c r="J133" s="702">
        <v>37.633333333332999</v>
      </c>
      <c r="K133" s="705">
        <v>0.38275149287999999</v>
      </c>
    </row>
    <row r="134" spans="1:11" ht="14.4" customHeight="1" thickBot="1" x14ac:dyDescent="0.35">
      <c r="A134" s="725" t="s">
        <v>455</v>
      </c>
      <c r="B134" s="701">
        <v>0</v>
      </c>
      <c r="C134" s="701">
        <v>80.5</v>
      </c>
      <c r="D134" s="702">
        <v>80.5</v>
      </c>
      <c r="E134" s="711" t="s">
        <v>329</v>
      </c>
      <c r="F134" s="701">
        <v>0</v>
      </c>
      <c r="G134" s="702">
        <v>0</v>
      </c>
      <c r="H134" s="704">
        <v>0</v>
      </c>
      <c r="I134" s="701">
        <v>50</v>
      </c>
      <c r="J134" s="702">
        <v>50</v>
      </c>
      <c r="K134" s="712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80.5</v>
      </c>
      <c r="D135" s="702">
        <v>80.5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50</v>
      </c>
      <c r="J135" s="702">
        <v>50</v>
      </c>
      <c r="K135" s="712" t="s">
        <v>329</v>
      </c>
    </row>
    <row r="136" spans="1:11" ht="14.4" customHeight="1" thickBot="1" x14ac:dyDescent="0.35">
      <c r="A136" s="721" t="s">
        <v>457</v>
      </c>
      <c r="B136" s="701">
        <v>26458.12</v>
      </c>
      <c r="C136" s="701">
        <v>29000.689350000099</v>
      </c>
      <c r="D136" s="702">
        <v>2542.5693500000598</v>
      </c>
      <c r="E136" s="703">
        <v>1.0960978841269999</v>
      </c>
      <c r="F136" s="701">
        <v>32022.2</v>
      </c>
      <c r="G136" s="702">
        <v>5337.0333333333301</v>
      </c>
      <c r="H136" s="704">
        <v>2448.7157299999999</v>
      </c>
      <c r="I136" s="701">
        <v>4956.1428600000099</v>
      </c>
      <c r="J136" s="702">
        <v>-380.89047333332002</v>
      </c>
      <c r="K136" s="705">
        <v>0.154772091236</v>
      </c>
    </row>
    <row r="137" spans="1:11" ht="14.4" customHeight="1" thickBot="1" x14ac:dyDescent="0.35">
      <c r="A137" s="722" t="s">
        <v>458</v>
      </c>
      <c r="B137" s="706">
        <v>7003.6200000000199</v>
      </c>
      <c r="C137" s="706">
        <v>7704.9762900000096</v>
      </c>
      <c r="D137" s="707">
        <v>701.35628999999801</v>
      </c>
      <c r="E137" s="713">
        <v>1.10014196801</v>
      </c>
      <c r="F137" s="706">
        <v>8512.0199999999895</v>
      </c>
      <c r="G137" s="707">
        <v>1418.67</v>
      </c>
      <c r="H137" s="709">
        <v>648.190480000001</v>
      </c>
      <c r="I137" s="706">
        <v>1311.92335</v>
      </c>
      <c r="J137" s="707">
        <v>-106.746649999996</v>
      </c>
      <c r="K137" s="714">
        <v>0.15412597127300001</v>
      </c>
    </row>
    <row r="138" spans="1:11" ht="14.4" customHeight="1" thickBot="1" x14ac:dyDescent="0.35">
      <c r="A138" s="723" t="s">
        <v>459</v>
      </c>
      <c r="B138" s="701">
        <v>7003.6200000000199</v>
      </c>
      <c r="C138" s="701">
        <v>7704.9762900000096</v>
      </c>
      <c r="D138" s="702">
        <v>701.35628999999801</v>
      </c>
      <c r="E138" s="703">
        <v>1.10014196801</v>
      </c>
      <c r="F138" s="701">
        <v>8512.0199999999895</v>
      </c>
      <c r="G138" s="702">
        <v>1418.67</v>
      </c>
      <c r="H138" s="704">
        <v>648.190480000001</v>
      </c>
      <c r="I138" s="701">
        <v>1311.92335</v>
      </c>
      <c r="J138" s="702">
        <v>-106.746649999996</v>
      </c>
      <c r="K138" s="705">
        <v>0.15412597127300001</v>
      </c>
    </row>
    <row r="139" spans="1:11" ht="14.4" customHeight="1" thickBot="1" x14ac:dyDescent="0.35">
      <c r="A139" s="722" t="s">
        <v>460</v>
      </c>
      <c r="B139" s="706">
        <v>19454.5</v>
      </c>
      <c r="C139" s="706">
        <v>21295.713059999998</v>
      </c>
      <c r="D139" s="707">
        <v>1841.2130600000601</v>
      </c>
      <c r="E139" s="713">
        <v>1.0946420139290001</v>
      </c>
      <c r="F139" s="706">
        <v>23510.18</v>
      </c>
      <c r="G139" s="707">
        <v>3918.36333333333</v>
      </c>
      <c r="H139" s="709">
        <v>1800.5252499999999</v>
      </c>
      <c r="I139" s="706">
        <v>3644.2195100000099</v>
      </c>
      <c r="J139" s="707">
        <v>-274.14382333332497</v>
      </c>
      <c r="K139" s="714">
        <v>0.15500602334800001</v>
      </c>
    </row>
    <row r="140" spans="1:11" ht="14.4" customHeight="1" thickBot="1" x14ac:dyDescent="0.35">
      <c r="A140" s="723" t="s">
        <v>461</v>
      </c>
      <c r="B140" s="701">
        <v>19454.5</v>
      </c>
      <c r="C140" s="701">
        <v>21295.713059999998</v>
      </c>
      <c r="D140" s="702">
        <v>1841.2130600000601</v>
      </c>
      <c r="E140" s="703">
        <v>1.0946420139290001</v>
      </c>
      <c r="F140" s="701">
        <v>23510.18</v>
      </c>
      <c r="G140" s="702">
        <v>3918.36333333333</v>
      </c>
      <c r="H140" s="704">
        <v>1800.5252499999999</v>
      </c>
      <c r="I140" s="701">
        <v>3644.2195100000099</v>
      </c>
      <c r="J140" s="702">
        <v>-274.14382333332497</v>
      </c>
      <c r="K140" s="705">
        <v>0.15500602334800001</v>
      </c>
    </row>
    <row r="141" spans="1:11" ht="14.4" customHeight="1" thickBot="1" x14ac:dyDescent="0.35">
      <c r="A141" s="721" t="s">
        <v>462</v>
      </c>
      <c r="B141" s="701">
        <v>1556.3600000000099</v>
      </c>
      <c r="C141" s="701">
        <v>1713.16506</v>
      </c>
      <c r="D141" s="702">
        <v>156.80505999999701</v>
      </c>
      <c r="E141" s="703">
        <v>1.1007511501189999</v>
      </c>
      <c r="F141" s="701">
        <v>1871.09584558407</v>
      </c>
      <c r="G141" s="702">
        <v>311.84930759734499</v>
      </c>
      <c r="H141" s="704">
        <v>144.26347999999999</v>
      </c>
      <c r="I141" s="701">
        <v>291.22187000000099</v>
      </c>
      <c r="J141" s="702">
        <v>-20.627437597343999</v>
      </c>
      <c r="K141" s="705">
        <v>0.155642411738</v>
      </c>
    </row>
    <row r="142" spans="1:11" ht="14.4" customHeight="1" thickBot="1" x14ac:dyDescent="0.35">
      <c r="A142" s="722" t="s">
        <v>463</v>
      </c>
      <c r="B142" s="706">
        <v>1556.3600000000099</v>
      </c>
      <c r="C142" s="706">
        <v>1713.16506</v>
      </c>
      <c r="D142" s="707">
        <v>156.80505999999701</v>
      </c>
      <c r="E142" s="713">
        <v>1.1007511501189999</v>
      </c>
      <c r="F142" s="706">
        <v>1871.09584558407</v>
      </c>
      <c r="G142" s="707">
        <v>311.84930759734499</v>
      </c>
      <c r="H142" s="709">
        <v>144.26347999999999</v>
      </c>
      <c r="I142" s="706">
        <v>291.22187000000099</v>
      </c>
      <c r="J142" s="707">
        <v>-20.627437597343999</v>
      </c>
      <c r="K142" s="714">
        <v>0.155642411738</v>
      </c>
    </row>
    <row r="143" spans="1:11" ht="14.4" customHeight="1" thickBot="1" x14ac:dyDescent="0.35">
      <c r="A143" s="723" t="s">
        <v>464</v>
      </c>
      <c r="B143" s="701">
        <v>1556.3600000000099</v>
      </c>
      <c r="C143" s="701">
        <v>1713.16506</v>
      </c>
      <c r="D143" s="702">
        <v>156.80505999999701</v>
      </c>
      <c r="E143" s="703">
        <v>1.1007511501189999</v>
      </c>
      <c r="F143" s="701">
        <v>1871.09584558407</v>
      </c>
      <c r="G143" s="702">
        <v>311.84930759734499</v>
      </c>
      <c r="H143" s="704">
        <v>144.26347999999999</v>
      </c>
      <c r="I143" s="701">
        <v>291.22187000000099</v>
      </c>
      <c r="J143" s="702">
        <v>-20.627437597343999</v>
      </c>
      <c r="K143" s="705">
        <v>0.155642411738</v>
      </c>
    </row>
    <row r="144" spans="1:11" ht="14.4" customHeight="1" thickBot="1" x14ac:dyDescent="0.35">
      <c r="A144" s="720" t="s">
        <v>465</v>
      </c>
      <c r="B144" s="701">
        <v>19.65855083976</v>
      </c>
      <c r="C144" s="701">
        <v>213.04734999999999</v>
      </c>
      <c r="D144" s="702">
        <v>193.38879916024001</v>
      </c>
      <c r="E144" s="703">
        <v>10.837388357696</v>
      </c>
      <c r="F144" s="701">
        <v>73.159741238167001</v>
      </c>
      <c r="G144" s="702">
        <v>12.193290206361</v>
      </c>
      <c r="H144" s="704">
        <v>7.77</v>
      </c>
      <c r="I144" s="701">
        <v>34.676000000000002</v>
      </c>
      <c r="J144" s="702">
        <v>22.482709793638001</v>
      </c>
      <c r="K144" s="705">
        <v>0.47397652606599999</v>
      </c>
    </row>
    <row r="145" spans="1:11" ht="14.4" customHeight="1" thickBot="1" x14ac:dyDescent="0.35">
      <c r="A145" s="721" t="s">
        <v>466</v>
      </c>
      <c r="B145" s="701">
        <v>19.65855083976</v>
      </c>
      <c r="C145" s="701">
        <v>213.04734999999999</v>
      </c>
      <c r="D145" s="702">
        <v>193.38879916024001</v>
      </c>
      <c r="E145" s="703">
        <v>10.837388357696</v>
      </c>
      <c r="F145" s="701">
        <v>73.159741238167001</v>
      </c>
      <c r="G145" s="702">
        <v>12.193290206361</v>
      </c>
      <c r="H145" s="704">
        <v>7.77</v>
      </c>
      <c r="I145" s="701">
        <v>34.676000000000002</v>
      </c>
      <c r="J145" s="702">
        <v>22.482709793638001</v>
      </c>
      <c r="K145" s="705">
        <v>0.47397652606599999</v>
      </c>
    </row>
    <row r="146" spans="1:11" ht="14.4" customHeight="1" thickBot="1" x14ac:dyDescent="0.35">
      <c r="A146" s="722" t="s">
        <v>467</v>
      </c>
      <c r="B146" s="706">
        <v>0</v>
      </c>
      <c r="C146" s="706">
        <v>1.6516500000000001</v>
      </c>
      <c r="D146" s="707">
        <v>1.6516500000000001</v>
      </c>
      <c r="E146" s="708" t="s">
        <v>380</v>
      </c>
      <c r="F146" s="706">
        <v>0</v>
      </c>
      <c r="G146" s="707">
        <v>0</v>
      </c>
      <c r="H146" s="709">
        <v>0</v>
      </c>
      <c r="I146" s="706">
        <v>0</v>
      </c>
      <c r="J146" s="707">
        <v>0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1.6516500000000001</v>
      </c>
      <c r="D147" s="702">
        <v>1.6516500000000001</v>
      </c>
      <c r="E147" s="711" t="s">
        <v>380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136.15870000000001</v>
      </c>
      <c r="D148" s="707">
        <v>136.15870000000001</v>
      </c>
      <c r="E148" s="708" t="s">
        <v>329</v>
      </c>
      <c r="F148" s="706">
        <v>34.939935834857998</v>
      </c>
      <c r="G148" s="707">
        <v>5.823322639143</v>
      </c>
      <c r="H148" s="709">
        <v>2.15</v>
      </c>
      <c r="I148" s="706">
        <v>25.206</v>
      </c>
      <c r="J148" s="707">
        <v>19.382677360856999</v>
      </c>
      <c r="K148" s="714">
        <v>0.72140945304299997</v>
      </c>
    </row>
    <row r="149" spans="1:11" ht="14.4" customHeight="1" thickBot="1" x14ac:dyDescent="0.35">
      <c r="A149" s="723" t="s">
        <v>470</v>
      </c>
      <c r="B149" s="701">
        <v>0</v>
      </c>
      <c r="C149" s="701">
        <v>5.0099</v>
      </c>
      <c r="D149" s="702">
        <v>5.0099</v>
      </c>
      <c r="E149" s="711" t="s">
        <v>329</v>
      </c>
      <c r="F149" s="701">
        <v>34.939935834857998</v>
      </c>
      <c r="G149" s="702">
        <v>5.823322639143</v>
      </c>
      <c r="H149" s="704">
        <v>0</v>
      </c>
      <c r="I149" s="701">
        <v>0</v>
      </c>
      <c r="J149" s="702">
        <v>-5.823322639143</v>
      </c>
      <c r="K149" s="705">
        <v>0</v>
      </c>
    </row>
    <row r="150" spans="1:11" ht="14.4" customHeight="1" thickBot="1" x14ac:dyDescent="0.35">
      <c r="A150" s="723" t="s">
        <v>471</v>
      </c>
      <c r="B150" s="701">
        <v>0</v>
      </c>
      <c r="C150" s="701">
        <v>14.25</v>
      </c>
      <c r="D150" s="702">
        <v>14.25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116.5688</v>
      </c>
      <c r="D151" s="702">
        <v>116.5688</v>
      </c>
      <c r="E151" s="711" t="s">
        <v>329</v>
      </c>
      <c r="F151" s="701">
        <v>0</v>
      </c>
      <c r="G151" s="702">
        <v>0</v>
      </c>
      <c r="H151" s="704">
        <v>2.15</v>
      </c>
      <c r="I151" s="701">
        <v>25.206</v>
      </c>
      <c r="J151" s="702">
        <v>25.206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0.33</v>
      </c>
      <c r="D152" s="702">
        <v>0.33</v>
      </c>
      <c r="E152" s="711" t="s">
        <v>380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2" t="s">
        <v>474</v>
      </c>
      <c r="B153" s="706">
        <v>0.94384143463799997</v>
      </c>
      <c r="C153" s="706">
        <v>0</v>
      </c>
      <c r="D153" s="707">
        <v>-0.94384143463799997</v>
      </c>
      <c r="E153" s="713">
        <v>0</v>
      </c>
      <c r="F153" s="706">
        <v>0</v>
      </c>
      <c r="G153" s="707">
        <v>0</v>
      </c>
      <c r="H153" s="709">
        <v>0</v>
      </c>
      <c r="I153" s="706">
        <v>0</v>
      </c>
      <c r="J153" s="707">
        <v>0</v>
      </c>
      <c r="K153" s="714">
        <v>2</v>
      </c>
    </row>
    <row r="154" spans="1:11" ht="14.4" customHeight="1" thickBot="1" x14ac:dyDescent="0.35">
      <c r="A154" s="723" t="s">
        <v>475</v>
      </c>
      <c r="B154" s="701">
        <v>0.94384143463799997</v>
      </c>
      <c r="C154" s="701">
        <v>0</v>
      </c>
      <c r="D154" s="702">
        <v>-0.94384143463799997</v>
      </c>
      <c r="E154" s="703">
        <v>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05">
        <v>2</v>
      </c>
    </row>
    <row r="155" spans="1:11" ht="14.4" customHeight="1" thickBot="1" x14ac:dyDescent="0.35">
      <c r="A155" s="725" t="s">
        <v>476</v>
      </c>
      <c r="B155" s="701">
        <v>0</v>
      </c>
      <c r="C155" s="701">
        <v>33.587000000000003</v>
      </c>
      <c r="D155" s="702">
        <v>33.587000000000003</v>
      </c>
      <c r="E155" s="711" t="s">
        <v>329</v>
      </c>
      <c r="F155" s="701">
        <v>38.219805403308001</v>
      </c>
      <c r="G155" s="702">
        <v>6.3699675672179996</v>
      </c>
      <c r="H155" s="704">
        <v>0</v>
      </c>
      <c r="I155" s="701">
        <v>0</v>
      </c>
      <c r="J155" s="702">
        <v>-6.3699675672179996</v>
      </c>
      <c r="K155" s="705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33.587000000000003</v>
      </c>
      <c r="D156" s="702">
        <v>33.587000000000003</v>
      </c>
      <c r="E156" s="711" t="s">
        <v>329</v>
      </c>
      <c r="F156" s="701">
        <v>38.219805403308001</v>
      </c>
      <c r="G156" s="702">
        <v>6.3699675672179996</v>
      </c>
      <c r="H156" s="704">
        <v>0</v>
      </c>
      <c r="I156" s="701">
        <v>0</v>
      </c>
      <c r="J156" s="702">
        <v>-6.3699675672179996</v>
      </c>
      <c r="K156" s="705">
        <v>0</v>
      </c>
    </row>
    <row r="157" spans="1:11" ht="14.4" customHeight="1" thickBot="1" x14ac:dyDescent="0.35">
      <c r="A157" s="725" t="s">
        <v>478</v>
      </c>
      <c r="B157" s="701">
        <v>18.714709405120999</v>
      </c>
      <c r="C157" s="701">
        <v>19</v>
      </c>
      <c r="D157" s="702">
        <v>0.28529059487800001</v>
      </c>
      <c r="E157" s="703">
        <v>1.0152441904759999</v>
      </c>
      <c r="F157" s="701">
        <v>0</v>
      </c>
      <c r="G157" s="702">
        <v>0</v>
      </c>
      <c r="H157" s="704">
        <v>4.4000000000000004</v>
      </c>
      <c r="I157" s="701">
        <v>4.4000000000000004</v>
      </c>
      <c r="J157" s="702">
        <v>4.4000000000000004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18.714709405120999</v>
      </c>
      <c r="C158" s="701">
        <v>19</v>
      </c>
      <c r="D158" s="702">
        <v>0.28529059487800001</v>
      </c>
      <c r="E158" s="703">
        <v>1.0152441904759999</v>
      </c>
      <c r="F158" s="701">
        <v>0</v>
      </c>
      <c r="G158" s="702">
        <v>0</v>
      </c>
      <c r="H158" s="704">
        <v>4.4000000000000004</v>
      </c>
      <c r="I158" s="701">
        <v>4.4000000000000004</v>
      </c>
      <c r="J158" s="702">
        <v>4.4000000000000004</v>
      </c>
      <c r="K158" s="712" t="s">
        <v>329</v>
      </c>
    </row>
    <row r="159" spans="1:11" ht="14.4" customHeight="1" thickBot="1" x14ac:dyDescent="0.35">
      <c r="A159" s="725" t="s">
        <v>480</v>
      </c>
      <c r="B159" s="701">
        <v>0</v>
      </c>
      <c r="C159" s="701">
        <v>22.65</v>
      </c>
      <c r="D159" s="702">
        <v>22.65</v>
      </c>
      <c r="E159" s="711" t="s">
        <v>329</v>
      </c>
      <c r="F159" s="701">
        <v>0</v>
      </c>
      <c r="G159" s="702">
        <v>0</v>
      </c>
      <c r="H159" s="704">
        <v>1.22</v>
      </c>
      <c r="I159" s="701">
        <v>5.07</v>
      </c>
      <c r="J159" s="702">
        <v>5.07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22.65</v>
      </c>
      <c r="D160" s="702">
        <v>22.65</v>
      </c>
      <c r="E160" s="711" t="s">
        <v>329</v>
      </c>
      <c r="F160" s="701">
        <v>0</v>
      </c>
      <c r="G160" s="702">
        <v>0</v>
      </c>
      <c r="H160" s="704">
        <v>1.22</v>
      </c>
      <c r="I160" s="701">
        <v>5.07</v>
      </c>
      <c r="J160" s="702">
        <v>5.07</v>
      </c>
      <c r="K160" s="712" t="s">
        <v>329</v>
      </c>
    </row>
    <row r="161" spans="1:11" ht="14.4" customHeight="1" thickBot="1" x14ac:dyDescent="0.35">
      <c r="A161" s="720" t="s">
        <v>482</v>
      </c>
      <c r="B161" s="701">
        <v>5464.0566053304301</v>
      </c>
      <c r="C161" s="701">
        <v>6517.1323600000196</v>
      </c>
      <c r="D161" s="702">
        <v>1053.07575466959</v>
      </c>
      <c r="E161" s="703">
        <v>1.192727826729</v>
      </c>
      <c r="F161" s="701">
        <v>4879.6239262141698</v>
      </c>
      <c r="G161" s="702">
        <v>813.27065436902797</v>
      </c>
      <c r="H161" s="704">
        <v>337.48691000000099</v>
      </c>
      <c r="I161" s="701">
        <v>684.97980000000098</v>
      </c>
      <c r="J161" s="702">
        <v>-128.29085436902599</v>
      </c>
      <c r="K161" s="705">
        <v>0.14037553105600001</v>
      </c>
    </row>
    <row r="162" spans="1:11" ht="14.4" customHeight="1" thickBot="1" x14ac:dyDescent="0.35">
      <c r="A162" s="721" t="s">
        <v>483</v>
      </c>
      <c r="B162" s="701">
        <v>5100.0566053304301</v>
      </c>
      <c r="C162" s="701">
        <v>5773.6640000000098</v>
      </c>
      <c r="D162" s="702">
        <v>673.60739466958398</v>
      </c>
      <c r="E162" s="703">
        <v>1.1320784153579999</v>
      </c>
      <c r="F162" s="701">
        <v>4063.99999999994</v>
      </c>
      <c r="G162" s="702">
        <v>677.33333333332303</v>
      </c>
      <c r="H162" s="704">
        <v>337.48691000000099</v>
      </c>
      <c r="I162" s="701">
        <v>684.97980000000098</v>
      </c>
      <c r="J162" s="702">
        <v>7.6464666666780001</v>
      </c>
      <c r="K162" s="705">
        <v>0.16854817913299999</v>
      </c>
    </row>
    <row r="163" spans="1:11" ht="14.4" customHeight="1" thickBot="1" x14ac:dyDescent="0.35">
      <c r="A163" s="722" t="s">
        <v>484</v>
      </c>
      <c r="B163" s="706">
        <v>5100.0566053304301</v>
      </c>
      <c r="C163" s="706">
        <v>4009.43300000001</v>
      </c>
      <c r="D163" s="707">
        <v>-1090.6236053304201</v>
      </c>
      <c r="E163" s="713">
        <v>0.78615460773599999</v>
      </c>
      <c r="F163" s="706">
        <v>4063.99999999994</v>
      </c>
      <c r="G163" s="707">
        <v>677.33333333332303</v>
      </c>
      <c r="H163" s="709">
        <v>337.48691000000099</v>
      </c>
      <c r="I163" s="706">
        <v>684.97980000000098</v>
      </c>
      <c r="J163" s="707">
        <v>7.6464666666780001</v>
      </c>
      <c r="K163" s="714">
        <v>0.16854817913299999</v>
      </c>
    </row>
    <row r="164" spans="1:11" ht="14.4" customHeight="1" thickBot="1" x14ac:dyDescent="0.35">
      <c r="A164" s="723" t="s">
        <v>485</v>
      </c>
      <c r="B164" s="701">
        <v>593.17088779474705</v>
      </c>
      <c r="C164" s="701">
        <v>465.12000000000103</v>
      </c>
      <c r="D164" s="702">
        <v>-128.05088779474599</v>
      </c>
      <c r="E164" s="703">
        <v>0.78412479366400001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943.55410343392498</v>
      </c>
      <c r="C165" s="701">
        <v>1080.354</v>
      </c>
      <c r="D165" s="702">
        <v>136.799896566077</v>
      </c>
      <c r="E165" s="703">
        <v>1.144983627402</v>
      </c>
      <c r="F165" s="701">
        <v>1083.99999999998</v>
      </c>
      <c r="G165" s="702">
        <v>180.66666666666401</v>
      </c>
      <c r="H165" s="704">
        <v>90.365480000000005</v>
      </c>
      <c r="I165" s="701">
        <v>180.73097999999999</v>
      </c>
      <c r="J165" s="702">
        <v>6.4313333336000006E-2</v>
      </c>
      <c r="K165" s="705">
        <v>0.16672599630900001</v>
      </c>
    </row>
    <row r="166" spans="1:11" ht="14.4" customHeight="1" thickBot="1" x14ac:dyDescent="0.35">
      <c r="A166" s="723" t="s">
        <v>487</v>
      </c>
      <c r="B166" s="701">
        <v>3131.14169220239</v>
      </c>
      <c r="C166" s="701">
        <v>1762.038</v>
      </c>
      <c r="D166" s="702">
        <v>-1369.10369220239</v>
      </c>
      <c r="E166" s="703">
        <v>0.56274617159200002</v>
      </c>
      <c r="F166" s="701">
        <v>1369.99999999998</v>
      </c>
      <c r="G166" s="702">
        <v>228.33333333332999</v>
      </c>
      <c r="H166" s="704">
        <v>112.8327</v>
      </c>
      <c r="I166" s="701">
        <v>235.6704</v>
      </c>
      <c r="J166" s="702">
        <v>7.3370666666700002</v>
      </c>
      <c r="K166" s="705">
        <v>0.17202218978100001</v>
      </c>
    </row>
    <row r="167" spans="1:11" ht="14.4" customHeight="1" thickBot="1" x14ac:dyDescent="0.35">
      <c r="A167" s="723" t="s">
        <v>488</v>
      </c>
      <c r="B167" s="701">
        <v>321.73556476163498</v>
      </c>
      <c r="C167" s="701">
        <v>516.10800000000097</v>
      </c>
      <c r="D167" s="702">
        <v>194.372435238365</v>
      </c>
      <c r="E167" s="703">
        <v>1.6041372373060001</v>
      </c>
      <c r="F167" s="701">
        <v>644.99999999999102</v>
      </c>
      <c r="G167" s="702">
        <v>107.499999999998</v>
      </c>
      <c r="H167" s="704">
        <v>53.817999999999998</v>
      </c>
      <c r="I167" s="701">
        <v>107.637</v>
      </c>
      <c r="J167" s="702">
        <v>0.13700000000099999</v>
      </c>
      <c r="K167" s="705">
        <v>0.16687906976700001</v>
      </c>
    </row>
    <row r="168" spans="1:11" ht="14.4" customHeight="1" thickBot="1" x14ac:dyDescent="0.35">
      <c r="A168" s="723" t="s">
        <v>489</v>
      </c>
      <c r="B168" s="701">
        <v>3.596366321768</v>
      </c>
      <c r="C168" s="701">
        <v>23.105</v>
      </c>
      <c r="D168" s="702">
        <v>19.508633678231</v>
      </c>
      <c r="E168" s="703">
        <v>6.4245401977389998</v>
      </c>
      <c r="F168" s="701">
        <v>21.999999999999002</v>
      </c>
      <c r="G168" s="702">
        <v>3.6666666666659999</v>
      </c>
      <c r="H168" s="704">
        <v>1.9264300000000001</v>
      </c>
      <c r="I168" s="701">
        <v>3.8528199999999999</v>
      </c>
      <c r="J168" s="702">
        <v>0.18615333333299999</v>
      </c>
      <c r="K168" s="705">
        <v>0.17512818181799999</v>
      </c>
    </row>
    <row r="169" spans="1:11" ht="14.4" customHeight="1" thickBot="1" x14ac:dyDescent="0.35">
      <c r="A169" s="723" t="s">
        <v>490</v>
      </c>
      <c r="B169" s="701">
        <v>106.857990815965</v>
      </c>
      <c r="C169" s="701">
        <v>162.708</v>
      </c>
      <c r="D169" s="702">
        <v>55.850009184034</v>
      </c>
      <c r="E169" s="703">
        <v>1.522656366244</v>
      </c>
      <c r="F169" s="701">
        <v>942.99999999998602</v>
      </c>
      <c r="G169" s="702">
        <v>157.16666666666401</v>
      </c>
      <c r="H169" s="704">
        <v>78.544300000000007</v>
      </c>
      <c r="I169" s="701">
        <v>157.08860000000001</v>
      </c>
      <c r="J169" s="702">
        <v>-7.8066666664000001E-2</v>
      </c>
      <c r="K169" s="705">
        <v>0.16658388123000001</v>
      </c>
    </row>
    <row r="170" spans="1:11" ht="14.4" customHeight="1" thickBot="1" x14ac:dyDescent="0.35">
      <c r="A170" s="722" t="s">
        <v>491</v>
      </c>
      <c r="B170" s="706">
        <v>0</v>
      </c>
      <c r="C170" s="706">
        <v>1764.23100000001</v>
      </c>
      <c r="D170" s="707">
        <v>1764.23100000001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1764.23100000001</v>
      </c>
      <c r="D171" s="702">
        <v>1764.23100000001</v>
      </c>
      <c r="E171" s="711" t="s">
        <v>380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364</v>
      </c>
      <c r="C172" s="701">
        <v>743.46836000000098</v>
      </c>
      <c r="D172" s="702">
        <v>379.46836000000098</v>
      </c>
      <c r="E172" s="703">
        <v>2.0424954945049998</v>
      </c>
      <c r="F172" s="701">
        <v>815.62392621422498</v>
      </c>
      <c r="G172" s="702">
        <v>135.937321035704</v>
      </c>
      <c r="H172" s="704">
        <v>0</v>
      </c>
      <c r="I172" s="701">
        <v>0</v>
      </c>
      <c r="J172" s="702">
        <v>-135.937321035704</v>
      </c>
      <c r="K172" s="705">
        <v>0</v>
      </c>
    </row>
    <row r="173" spans="1:11" ht="14.4" customHeight="1" thickBot="1" x14ac:dyDescent="0.35">
      <c r="A173" s="722" t="s">
        <v>494</v>
      </c>
      <c r="B173" s="706">
        <v>364</v>
      </c>
      <c r="C173" s="706">
        <v>697.69446000000096</v>
      </c>
      <c r="D173" s="707">
        <v>333.69446000000102</v>
      </c>
      <c r="E173" s="713">
        <v>1.916743021978</v>
      </c>
      <c r="F173" s="706">
        <v>794.67235018198699</v>
      </c>
      <c r="G173" s="707">
        <v>132.445391696998</v>
      </c>
      <c r="H173" s="709">
        <v>0</v>
      </c>
      <c r="I173" s="706">
        <v>0</v>
      </c>
      <c r="J173" s="707">
        <v>-132.445391696998</v>
      </c>
      <c r="K173" s="714">
        <v>0</v>
      </c>
    </row>
    <row r="174" spans="1:11" ht="14.4" customHeight="1" thickBot="1" x14ac:dyDescent="0.35">
      <c r="A174" s="723" t="s">
        <v>495</v>
      </c>
      <c r="B174" s="701">
        <v>364</v>
      </c>
      <c r="C174" s="701">
        <v>664.69446000000096</v>
      </c>
      <c r="D174" s="702">
        <v>300.69446000000102</v>
      </c>
      <c r="E174" s="703">
        <v>1.8260836813179999</v>
      </c>
      <c r="F174" s="701">
        <v>794.67235018198699</v>
      </c>
      <c r="G174" s="702">
        <v>132.445391696998</v>
      </c>
      <c r="H174" s="704">
        <v>0</v>
      </c>
      <c r="I174" s="701">
        <v>0</v>
      </c>
      <c r="J174" s="702">
        <v>-132.445391696998</v>
      </c>
      <c r="K174" s="705">
        <v>0</v>
      </c>
    </row>
    <row r="175" spans="1:11" ht="14.4" customHeight="1" thickBot="1" x14ac:dyDescent="0.35">
      <c r="A175" s="723" t="s">
        <v>496</v>
      </c>
      <c r="B175" s="701">
        <v>0</v>
      </c>
      <c r="C175" s="701">
        <v>33</v>
      </c>
      <c r="D175" s="702">
        <v>33</v>
      </c>
      <c r="E175" s="711" t="s">
        <v>380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22.9709</v>
      </c>
      <c r="D176" s="707">
        <v>22.9709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17.658999999999999</v>
      </c>
      <c r="D177" s="702">
        <v>17.658999999999999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5.3118999999999996</v>
      </c>
      <c r="D178" s="702">
        <v>5.3118999999999996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14.0854</v>
      </c>
      <c r="D179" s="707">
        <v>14.0854</v>
      </c>
      <c r="E179" s="708" t="s">
        <v>329</v>
      </c>
      <c r="F179" s="706">
        <v>20.951576032237998</v>
      </c>
      <c r="G179" s="707">
        <v>3.491929338706</v>
      </c>
      <c r="H179" s="709">
        <v>0</v>
      </c>
      <c r="I179" s="706">
        <v>0</v>
      </c>
      <c r="J179" s="707">
        <v>-3.491929338706</v>
      </c>
      <c r="K179" s="714">
        <v>0</v>
      </c>
    </row>
    <row r="180" spans="1:11" ht="14.4" customHeight="1" thickBot="1" x14ac:dyDescent="0.35">
      <c r="A180" s="723" t="s">
        <v>501</v>
      </c>
      <c r="B180" s="701">
        <v>0</v>
      </c>
      <c r="C180" s="701">
        <v>13.6004</v>
      </c>
      <c r="D180" s="702">
        <v>13.6004</v>
      </c>
      <c r="E180" s="711" t="s">
        <v>329</v>
      </c>
      <c r="F180" s="701">
        <v>20.951576032237998</v>
      </c>
      <c r="G180" s="702">
        <v>3.491929338706</v>
      </c>
      <c r="H180" s="704">
        <v>0</v>
      </c>
      <c r="I180" s="701">
        <v>0</v>
      </c>
      <c r="J180" s="702">
        <v>-3.491929338706</v>
      </c>
      <c r="K180" s="705">
        <v>0</v>
      </c>
    </row>
    <row r="181" spans="1:11" ht="14.4" customHeight="1" thickBot="1" x14ac:dyDescent="0.35">
      <c r="A181" s="723" t="s">
        <v>502</v>
      </c>
      <c r="B181" s="701">
        <v>0</v>
      </c>
      <c r="C181" s="701">
        <v>0.48499999999999999</v>
      </c>
      <c r="D181" s="702">
        <v>0.48499999999999999</v>
      </c>
      <c r="E181" s="711" t="s">
        <v>380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2</v>
      </c>
    </row>
    <row r="182" spans="1:11" ht="14.4" customHeight="1" thickBot="1" x14ac:dyDescent="0.35">
      <c r="A182" s="722" t="s">
        <v>503</v>
      </c>
      <c r="B182" s="706">
        <v>0</v>
      </c>
      <c r="C182" s="706">
        <v>8.7175999999999991</v>
      </c>
      <c r="D182" s="707">
        <v>8.7175999999999991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6.5776000000000003</v>
      </c>
      <c r="D183" s="702">
        <v>6.5776000000000003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2.14</v>
      </c>
      <c r="D184" s="702">
        <v>2.14</v>
      </c>
      <c r="E184" s="711" t="s">
        <v>380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2</v>
      </c>
    </row>
    <row r="185" spans="1:11" ht="14.4" customHeight="1" thickBot="1" x14ac:dyDescent="0.35">
      <c r="A185" s="720" t="s">
        <v>506</v>
      </c>
      <c r="B185" s="701">
        <v>0</v>
      </c>
      <c r="C185" s="701">
        <v>0.12103</v>
      </c>
      <c r="D185" s="702">
        <v>0.12103</v>
      </c>
      <c r="E185" s="711" t="s">
        <v>380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1" t="s">
        <v>507</v>
      </c>
      <c r="B186" s="701">
        <v>0</v>
      </c>
      <c r="C186" s="701">
        <v>0.12103</v>
      </c>
      <c r="D186" s="702">
        <v>0.12103</v>
      </c>
      <c r="E186" s="711" t="s">
        <v>380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2" t="s">
        <v>508</v>
      </c>
      <c r="B187" s="706">
        <v>0</v>
      </c>
      <c r="C187" s="706">
        <v>0.12103</v>
      </c>
      <c r="D187" s="707">
        <v>0.12103</v>
      </c>
      <c r="E187" s="708" t="s">
        <v>380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0.12103</v>
      </c>
      <c r="D188" s="702">
        <v>0.12103</v>
      </c>
      <c r="E188" s="711" t="s">
        <v>380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19" t="s">
        <v>510</v>
      </c>
      <c r="B189" s="701">
        <v>679755.07345477899</v>
      </c>
      <c r="C189" s="701">
        <v>635889.93850000005</v>
      </c>
      <c r="D189" s="702">
        <v>-43865.134954779402</v>
      </c>
      <c r="E189" s="703">
        <v>0.93546920550000001</v>
      </c>
      <c r="F189" s="701">
        <v>642057.49588939396</v>
      </c>
      <c r="G189" s="702">
        <v>107009.582648232</v>
      </c>
      <c r="H189" s="704">
        <v>59907.462729999897</v>
      </c>
      <c r="I189" s="701">
        <v>112535.9716</v>
      </c>
      <c r="J189" s="702">
        <v>5526.3889517675598</v>
      </c>
      <c r="K189" s="705">
        <v>0.175273978297</v>
      </c>
    </row>
    <row r="190" spans="1:11" ht="14.4" customHeight="1" thickBot="1" x14ac:dyDescent="0.35">
      <c r="A190" s="720" t="s">
        <v>511</v>
      </c>
      <c r="B190" s="701">
        <v>679467.10755123198</v>
      </c>
      <c r="C190" s="701">
        <v>635509.04410000006</v>
      </c>
      <c r="D190" s="702">
        <v>-43958.063451231697</v>
      </c>
      <c r="E190" s="703">
        <v>0.93530508988100003</v>
      </c>
      <c r="F190" s="701">
        <v>641835.75115057896</v>
      </c>
      <c r="G190" s="702">
        <v>106972.625191763</v>
      </c>
      <c r="H190" s="704">
        <v>59869.244089999898</v>
      </c>
      <c r="I190" s="701">
        <v>112431.61749</v>
      </c>
      <c r="J190" s="702">
        <v>5458.9922982367398</v>
      </c>
      <c r="K190" s="705">
        <v>0.17517194591900001</v>
      </c>
    </row>
    <row r="191" spans="1:11" ht="14.4" customHeight="1" thickBot="1" x14ac:dyDescent="0.35">
      <c r="A191" s="721" t="s">
        <v>512</v>
      </c>
      <c r="B191" s="701">
        <v>679467.10755123198</v>
      </c>
      <c r="C191" s="701">
        <v>635509.04410000006</v>
      </c>
      <c r="D191" s="702">
        <v>-43958.063451231697</v>
      </c>
      <c r="E191" s="703">
        <v>0.93530508988100003</v>
      </c>
      <c r="F191" s="701">
        <v>641835.75115057896</v>
      </c>
      <c r="G191" s="702">
        <v>106972.625191763</v>
      </c>
      <c r="H191" s="704">
        <v>59869.244089999898</v>
      </c>
      <c r="I191" s="701">
        <v>112431.61749</v>
      </c>
      <c r="J191" s="702">
        <v>5458.9922982367398</v>
      </c>
      <c r="K191" s="705">
        <v>0.17517194591900001</v>
      </c>
    </row>
    <row r="192" spans="1:11" ht="14.4" customHeight="1" thickBot="1" x14ac:dyDescent="0.35">
      <c r="A192" s="722" t="s">
        <v>513</v>
      </c>
      <c r="B192" s="706">
        <v>261.13210867953802</v>
      </c>
      <c r="C192" s="706">
        <v>259.05538000000001</v>
      </c>
      <c r="D192" s="707">
        <v>-2.0767286795380002</v>
      </c>
      <c r="E192" s="713">
        <v>0.99204721054699996</v>
      </c>
      <c r="F192" s="706">
        <v>277.40648639634099</v>
      </c>
      <c r="G192" s="707">
        <v>46.234414399389998</v>
      </c>
      <c r="H192" s="709">
        <v>15.587899999999999</v>
      </c>
      <c r="I192" s="706">
        <v>28.137170000000001</v>
      </c>
      <c r="J192" s="707">
        <v>-18.09724439939</v>
      </c>
      <c r="K192" s="714">
        <v>0.101429387486</v>
      </c>
    </row>
    <row r="193" spans="1:11" ht="14.4" customHeight="1" thickBot="1" x14ac:dyDescent="0.35">
      <c r="A193" s="723" t="s">
        <v>514</v>
      </c>
      <c r="B193" s="701">
        <v>140.95450165485201</v>
      </c>
      <c r="C193" s="701">
        <v>110.67247</v>
      </c>
      <c r="D193" s="702">
        <v>-30.282031654851998</v>
      </c>
      <c r="E193" s="703">
        <v>0.78516449422000001</v>
      </c>
      <c r="F193" s="701">
        <v>113.547795922139</v>
      </c>
      <c r="G193" s="702">
        <v>18.924632653688999</v>
      </c>
      <c r="H193" s="704">
        <v>6.1974199999990001</v>
      </c>
      <c r="I193" s="701">
        <v>14.48831</v>
      </c>
      <c r="J193" s="702">
        <v>-4.4363226536890004</v>
      </c>
      <c r="K193" s="705">
        <v>0.12759657624599999</v>
      </c>
    </row>
    <row r="194" spans="1:11" ht="14.4" customHeight="1" thickBot="1" x14ac:dyDescent="0.35">
      <c r="A194" s="723" t="s">
        <v>515</v>
      </c>
      <c r="B194" s="701">
        <v>0.67425166242000001</v>
      </c>
      <c r="C194" s="701">
        <v>0.28820000000000001</v>
      </c>
      <c r="D194" s="702">
        <v>-0.38605166242</v>
      </c>
      <c r="E194" s="703">
        <v>0.42743684007400001</v>
      </c>
      <c r="F194" s="701">
        <v>0.30131349299499999</v>
      </c>
      <c r="G194" s="702">
        <v>5.0218915498999997E-2</v>
      </c>
      <c r="H194" s="704">
        <v>0</v>
      </c>
      <c r="I194" s="701">
        <v>0</v>
      </c>
      <c r="J194" s="702">
        <v>-5.0218915498999997E-2</v>
      </c>
      <c r="K194" s="705">
        <v>0</v>
      </c>
    </row>
    <row r="195" spans="1:11" ht="14.4" customHeight="1" thickBot="1" x14ac:dyDescent="0.35">
      <c r="A195" s="723" t="s">
        <v>516</v>
      </c>
      <c r="B195" s="701">
        <v>112.936053178229</v>
      </c>
      <c r="C195" s="701">
        <v>140.20832999999999</v>
      </c>
      <c r="D195" s="702">
        <v>27.272276821769999</v>
      </c>
      <c r="E195" s="703">
        <v>1.2414842386839999</v>
      </c>
      <c r="F195" s="701">
        <v>156.52591395201699</v>
      </c>
      <c r="G195" s="702">
        <v>26.087652325335998</v>
      </c>
      <c r="H195" s="704">
        <v>9.3904799999990001</v>
      </c>
      <c r="I195" s="701">
        <v>13.492760000000001</v>
      </c>
      <c r="J195" s="702">
        <v>-12.594892325336</v>
      </c>
      <c r="K195" s="705">
        <v>8.6201445237999996E-2</v>
      </c>
    </row>
    <row r="196" spans="1:11" ht="14.4" customHeight="1" thickBot="1" x14ac:dyDescent="0.35">
      <c r="A196" s="723" t="s">
        <v>517</v>
      </c>
      <c r="B196" s="701">
        <v>6.5673021840360004</v>
      </c>
      <c r="C196" s="701">
        <v>7.8863799999999999</v>
      </c>
      <c r="D196" s="702">
        <v>1.3190778159630001</v>
      </c>
      <c r="E196" s="703">
        <v>1.200855355669</v>
      </c>
      <c r="F196" s="701">
        <v>7.0314630291900002</v>
      </c>
      <c r="G196" s="702">
        <v>1.171910504865</v>
      </c>
      <c r="H196" s="704">
        <v>0</v>
      </c>
      <c r="I196" s="701">
        <v>0.15609999999999999</v>
      </c>
      <c r="J196" s="702">
        <v>-1.0158105048649999</v>
      </c>
      <c r="K196" s="705">
        <v>2.2200216278E-2</v>
      </c>
    </row>
    <row r="197" spans="1:11" ht="14.4" customHeight="1" thickBot="1" x14ac:dyDescent="0.35">
      <c r="A197" s="722" t="s">
        <v>518</v>
      </c>
      <c r="B197" s="706">
        <v>3.6850115188600001</v>
      </c>
      <c r="C197" s="706">
        <v>163.82164</v>
      </c>
      <c r="D197" s="707">
        <v>160.13662848113901</v>
      </c>
      <c r="E197" s="713">
        <v>44.456208389451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156.78447</v>
      </c>
      <c r="D198" s="702">
        <v>156.78447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3.6850115188600001</v>
      </c>
      <c r="C199" s="701">
        <v>7.0371699999999997</v>
      </c>
      <c r="D199" s="702">
        <v>3.3521584811389999</v>
      </c>
      <c r="E199" s="703">
        <v>1.9096738134960001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5" t="s">
        <v>521</v>
      </c>
      <c r="B200" s="701">
        <v>73.048240483670995</v>
      </c>
      <c r="C200" s="701">
        <v>234.10211000000001</v>
      </c>
      <c r="D200" s="702">
        <v>161.053869516329</v>
      </c>
      <c r="E200" s="703">
        <v>3.2047604220160002</v>
      </c>
      <c r="F200" s="701">
        <v>125.877609311637</v>
      </c>
      <c r="G200" s="702">
        <v>20.979601551938998</v>
      </c>
      <c r="H200" s="704">
        <v>15.41405</v>
      </c>
      <c r="I200" s="701">
        <v>38.159469999999999</v>
      </c>
      <c r="J200" s="702">
        <v>17.179868448059999</v>
      </c>
      <c r="K200" s="705">
        <v>0.30314740015000002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2.6627498104959999</v>
      </c>
      <c r="G201" s="702">
        <v>0.44379163508199998</v>
      </c>
      <c r="H201" s="704">
        <v>0.362099999999</v>
      </c>
      <c r="I201" s="701">
        <v>0.62763999999999998</v>
      </c>
      <c r="J201" s="702">
        <v>0.18384836491699999</v>
      </c>
      <c r="K201" s="705">
        <v>0.235711217601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123.21485950114</v>
      </c>
      <c r="G202" s="702">
        <v>20.535809916856</v>
      </c>
      <c r="H202" s="704">
        <v>15.05195</v>
      </c>
      <c r="I202" s="701">
        <v>37.531829999999999</v>
      </c>
      <c r="J202" s="702">
        <v>16.996020083143002</v>
      </c>
      <c r="K202" s="705">
        <v>0.304604738032</v>
      </c>
    </row>
    <row r="203" spans="1:11" ht="14.4" customHeight="1" thickBot="1" x14ac:dyDescent="0.35">
      <c r="A203" s="723" t="s">
        <v>524</v>
      </c>
      <c r="B203" s="701">
        <v>22.157542459306999</v>
      </c>
      <c r="C203" s="701">
        <v>7.3100100000000001</v>
      </c>
      <c r="D203" s="702">
        <v>-14.847532459307001</v>
      </c>
      <c r="E203" s="703">
        <v>0.32991068451799999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50.890698024362997</v>
      </c>
      <c r="C204" s="701">
        <v>226.7921</v>
      </c>
      <c r="D204" s="702">
        <v>175.90140197563599</v>
      </c>
      <c r="E204" s="703">
        <v>4.4564548886989996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0</v>
      </c>
      <c r="C205" s="706">
        <v>-29.9405</v>
      </c>
      <c r="D205" s="707">
        <v>-29.9405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-29.9405</v>
      </c>
      <c r="D206" s="702">
        <v>-29.9405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3.4420822974580001</v>
      </c>
      <c r="C207" s="706">
        <v>2.6886000000000001</v>
      </c>
      <c r="D207" s="707">
        <v>-0.75348229745799999</v>
      </c>
      <c r="E207" s="713">
        <v>0.78109695459100004</v>
      </c>
      <c r="F207" s="706">
        <v>1.8707744471700001</v>
      </c>
      <c r="G207" s="707">
        <v>0.31179574119499998</v>
      </c>
      <c r="H207" s="709">
        <v>8.0999999998999997E-2</v>
      </c>
      <c r="I207" s="706">
        <v>0.1782</v>
      </c>
      <c r="J207" s="707">
        <v>-0.13359574119500001</v>
      </c>
      <c r="K207" s="714">
        <v>9.5254668604999995E-2</v>
      </c>
    </row>
    <row r="208" spans="1:11" ht="14.4" customHeight="1" thickBot="1" x14ac:dyDescent="0.35">
      <c r="A208" s="723" t="s">
        <v>529</v>
      </c>
      <c r="B208" s="701">
        <v>3.4420822974580001</v>
      </c>
      <c r="C208" s="701">
        <v>2.6886000000000001</v>
      </c>
      <c r="D208" s="702">
        <v>-0.75348229745799999</v>
      </c>
      <c r="E208" s="703">
        <v>0.78109695459100004</v>
      </c>
      <c r="F208" s="701">
        <v>1.8707744471700001</v>
      </c>
      <c r="G208" s="702">
        <v>0.31179574119499998</v>
      </c>
      <c r="H208" s="704">
        <v>8.0999999998999997E-2</v>
      </c>
      <c r="I208" s="701">
        <v>0.1782</v>
      </c>
      <c r="J208" s="702">
        <v>-0.13359574119500001</v>
      </c>
      <c r="K208" s="705">
        <v>9.5254668604999995E-2</v>
      </c>
    </row>
    <row r="209" spans="1:11" ht="14.4" customHeight="1" thickBot="1" x14ac:dyDescent="0.35">
      <c r="A209" s="722" t="s">
        <v>530</v>
      </c>
      <c r="B209" s="706">
        <v>679125.80010825198</v>
      </c>
      <c r="C209" s="706">
        <v>617720.91546000005</v>
      </c>
      <c r="D209" s="707">
        <v>-61404.884648252199</v>
      </c>
      <c r="E209" s="713">
        <v>0.90958245933399995</v>
      </c>
      <c r="F209" s="706">
        <v>641430.59628042404</v>
      </c>
      <c r="G209" s="707">
        <v>106905.099380071</v>
      </c>
      <c r="H209" s="709">
        <v>53716.598309999899</v>
      </c>
      <c r="I209" s="706">
        <v>105763.22276</v>
      </c>
      <c r="J209" s="707">
        <v>-1141.87662007067</v>
      </c>
      <c r="K209" s="714">
        <v>0.164886463747</v>
      </c>
    </row>
    <row r="210" spans="1:11" ht="14.4" customHeight="1" thickBot="1" x14ac:dyDescent="0.35">
      <c r="A210" s="723" t="s">
        <v>531</v>
      </c>
      <c r="B210" s="701">
        <v>200895.57008159999</v>
      </c>
      <c r="C210" s="701">
        <v>199864.26063999999</v>
      </c>
      <c r="D210" s="702">
        <v>-1031.3094416001099</v>
      </c>
      <c r="E210" s="703">
        <v>0.99486644010500003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225200.73069191899</v>
      </c>
      <c r="C211" s="701">
        <v>235225.12516</v>
      </c>
      <c r="D211" s="702">
        <v>10024.3944680814</v>
      </c>
      <c r="E211" s="703">
        <v>1.044513152498</v>
      </c>
      <c r="F211" s="701">
        <v>455307.93368384102</v>
      </c>
      <c r="G211" s="702">
        <v>75884.655613973606</v>
      </c>
      <c r="H211" s="704">
        <v>32529.599109999901</v>
      </c>
      <c r="I211" s="701">
        <v>64536.429519999998</v>
      </c>
      <c r="J211" s="702">
        <v>-11348.226093973601</v>
      </c>
      <c r="K211" s="705">
        <v>0.14174237860899999</v>
      </c>
    </row>
    <row r="212" spans="1:11" ht="14.4" customHeight="1" thickBot="1" x14ac:dyDescent="0.35">
      <c r="A212" s="723" t="s">
        <v>533</v>
      </c>
      <c r="B212" s="701">
        <v>116916.523259289</v>
      </c>
      <c r="C212" s="701">
        <v>89631.117710000006</v>
      </c>
      <c r="D212" s="702">
        <v>-27285.405549288502</v>
      </c>
      <c r="E212" s="703">
        <v>0.76662489792999999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136112.97607544501</v>
      </c>
      <c r="C213" s="701">
        <v>93000.411949999994</v>
      </c>
      <c r="D213" s="702">
        <v>-43112.564125445002</v>
      </c>
      <c r="E213" s="703">
        <v>0.68325897082999998</v>
      </c>
      <c r="F213" s="701">
        <v>186122.662596582</v>
      </c>
      <c r="G213" s="702">
        <v>31020.443766097102</v>
      </c>
      <c r="H213" s="704">
        <v>21186.999199999998</v>
      </c>
      <c r="I213" s="701">
        <v>41226.793239999999</v>
      </c>
      <c r="J213" s="702">
        <v>10206.349473902899</v>
      </c>
      <c r="K213" s="705">
        <v>0.22150334980600001</v>
      </c>
    </row>
    <row r="214" spans="1:11" ht="14.4" customHeight="1" thickBot="1" x14ac:dyDescent="0.35">
      <c r="A214" s="722" t="s">
        <v>535</v>
      </c>
      <c r="B214" s="706">
        <v>0</v>
      </c>
      <c r="C214" s="706">
        <v>17158.401409999999</v>
      </c>
      <c r="D214" s="707">
        <v>17158.401409999999</v>
      </c>
      <c r="E214" s="708" t="s">
        <v>329</v>
      </c>
      <c r="F214" s="706">
        <v>0</v>
      </c>
      <c r="G214" s="707">
        <v>0</v>
      </c>
      <c r="H214" s="709">
        <v>6121.5628299999898</v>
      </c>
      <c r="I214" s="706">
        <v>6601.9198899999901</v>
      </c>
      <c r="J214" s="707">
        <v>6601.9198899999901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6032.63915</v>
      </c>
      <c r="D215" s="702">
        <v>6032.63915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11125.76226</v>
      </c>
      <c r="D216" s="702">
        <v>11125.76226</v>
      </c>
      <c r="E216" s="711" t="s">
        <v>329</v>
      </c>
      <c r="F216" s="701">
        <v>0</v>
      </c>
      <c r="G216" s="702">
        <v>0</v>
      </c>
      <c r="H216" s="704">
        <v>6121.5628299999898</v>
      </c>
      <c r="I216" s="701">
        <v>6601.9198899999901</v>
      </c>
      <c r="J216" s="702">
        <v>6601.9198899999901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140.94493375559699</v>
      </c>
      <c r="C217" s="701">
        <v>239.68692999999999</v>
      </c>
      <c r="D217" s="702">
        <v>98.741996244402003</v>
      </c>
      <c r="E217" s="703">
        <v>1.7005714473960001</v>
      </c>
      <c r="F217" s="701">
        <v>84.271029686044997</v>
      </c>
      <c r="G217" s="702">
        <v>14.045171614339999</v>
      </c>
      <c r="H217" s="704">
        <v>27.223130000000001</v>
      </c>
      <c r="I217" s="701">
        <v>82.361090000000004</v>
      </c>
      <c r="J217" s="702">
        <v>68.315918385659003</v>
      </c>
      <c r="K217" s="705">
        <v>0.97733574998200001</v>
      </c>
    </row>
    <row r="218" spans="1:11" ht="14.4" customHeight="1" thickBot="1" x14ac:dyDescent="0.35">
      <c r="A218" s="721" t="s">
        <v>539</v>
      </c>
      <c r="B218" s="701">
        <v>0</v>
      </c>
      <c r="C218" s="701">
        <v>80.5</v>
      </c>
      <c r="D218" s="702">
        <v>80.5</v>
      </c>
      <c r="E218" s="711" t="s">
        <v>329</v>
      </c>
      <c r="F218" s="701">
        <v>83.622538665939004</v>
      </c>
      <c r="G218" s="702">
        <v>13.937089777656</v>
      </c>
      <c r="H218" s="704">
        <v>0</v>
      </c>
      <c r="I218" s="701">
        <v>50</v>
      </c>
      <c r="J218" s="702">
        <v>36.062910222343</v>
      </c>
      <c r="K218" s="705">
        <v>0.59792492308400003</v>
      </c>
    </row>
    <row r="219" spans="1:11" ht="14.4" customHeight="1" thickBot="1" x14ac:dyDescent="0.35">
      <c r="A219" s="722" t="s">
        <v>540</v>
      </c>
      <c r="B219" s="706">
        <v>0</v>
      </c>
      <c r="C219" s="706">
        <v>80.5</v>
      </c>
      <c r="D219" s="707">
        <v>80.5</v>
      </c>
      <c r="E219" s="708" t="s">
        <v>329</v>
      </c>
      <c r="F219" s="706">
        <v>83.622538665939004</v>
      </c>
      <c r="G219" s="707">
        <v>13.937089777656</v>
      </c>
      <c r="H219" s="709">
        <v>0</v>
      </c>
      <c r="I219" s="706">
        <v>50</v>
      </c>
      <c r="J219" s="707">
        <v>36.062910222343</v>
      </c>
      <c r="K219" s="714">
        <v>0.59792492308400003</v>
      </c>
    </row>
    <row r="220" spans="1:11" ht="14.4" customHeight="1" thickBot="1" x14ac:dyDescent="0.35">
      <c r="A220" s="723" t="s">
        <v>541</v>
      </c>
      <c r="B220" s="701">
        <v>0</v>
      </c>
      <c r="C220" s="701">
        <v>80.5</v>
      </c>
      <c r="D220" s="702">
        <v>80.5</v>
      </c>
      <c r="E220" s="711" t="s">
        <v>329</v>
      </c>
      <c r="F220" s="701">
        <v>83.622538665939004</v>
      </c>
      <c r="G220" s="702">
        <v>13.937089777656</v>
      </c>
      <c r="H220" s="704">
        <v>0</v>
      </c>
      <c r="I220" s="701">
        <v>50</v>
      </c>
      <c r="J220" s="702">
        <v>36.062910222343</v>
      </c>
      <c r="K220" s="705">
        <v>0.59792492308400003</v>
      </c>
    </row>
    <row r="221" spans="1:11" ht="14.4" customHeight="1" thickBot="1" x14ac:dyDescent="0.35">
      <c r="A221" s="726" t="s">
        <v>542</v>
      </c>
      <c r="B221" s="706">
        <v>140.94493375559699</v>
      </c>
      <c r="C221" s="706">
        <v>159.18692999999999</v>
      </c>
      <c r="D221" s="707">
        <v>18.241996244401999</v>
      </c>
      <c r="E221" s="713">
        <v>1.1294264061729999</v>
      </c>
      <c r="F221" s="706">
        <v>0.64849102010500004</v>
      </c>
      <c r="G221" s="707">
        <v>0.108081836684</v>
      </c>
      <c r="H221" s="709">
        <v>27.223130000000001</v>
      </c>
      <c r="I221" s="706">
        <v>32.361089999999997</v>
      </c>
      <c r="J221" s="707">
        <v>32.253008163315002</v>
      </c>
      <c r="K221" s="714">
        <v>49.902140502648002</v>
      </c>
    </row>
    <row r="222" spans="1:11" ht="14.4" customHeight="1" thickBot="1" x14ac:dyDescent="0.35">
      <c r="A222" s="722" t="s">
        <v>543</v>
      </c>
      <c r="B222" s="706">
        <v>0</v>
      </c>
      <c r="C222" s="706">
        <v>19.998419999999999</v>
      </c>
      <c r="D222" s="707">
        <v>19.998419999999999</v>
      </c>
      <c r="E222" s="708" t="s">
        <v>329</v>
      </c>
      <c r="F222" s="706">
        <v>-1.000906476E-3</v>
      </c>
      <c r="G222" s="707">
        <v>-1.6681774600000001E-4</v>
      </c>
      <c r="H222" s="709">
        <v>-9.9999999999999907E-6</v>
      </c>
      <c r="I222" s="706">
        <v>-5.0000000000000002E-5</v>
      </c>
      <c r="J222" s="707">
        <v>1.16817746E-4</v>
      </c>
      <c r="K222" s="714">
        <v>4.9954717237999997E-2</v>
      </c>
    </row>
    <row r="223" spans="1:11" ht="14.4" customHeight="1" thickBot="1" x14ac:dyDescent="0.35">
      <c r="A223" s="723" t="s">
        <v>544</v>
      </c>
      <c r="B223" s="701">
        <v>0</v>
      </c>
      <c r="C223" s="701">
        <v>-1.58E-3</v>
      </c>
      <c r="D223" s="702">
        <v>-1.58E-3</v>
      </c>
      <c r="E223" s="711" t="s">
        <v>329</v>
      </c>
      <c r="F223" s="701">
        <v>-1.000906476E-3</v>
      </c>
      <c r="G223" s="702">
        <v>-1.6681774600000001E-4</v>
      </c>
      <c r="H223" s="704">
        <v>-9.9999999999999907E-6</v>
      </c>
      <c r="I223" s="701">
        <v>-5.0000000000000002E-5</v>
      </c>
      <c r="J223" s="702">
        <v>1.16817746E-4</v>
      </c>
      <c r="K223" s="705">
        <v>4.9954717237999997E-2</v>
      </c>
    </row>
    <row r="224" spans="1:11" ht="14.4" customHeight="1" thickBot="1" x14ac:dyDescent="0.35">
      <c r="A224" s="723" t="s">
        <v>545</v>
      </c>
      <c r="B224" s="701">
        <v>0</v>
      </c>
      <c r="C224" s="701">
        <v>20</v>
      </c>
      <c r="D224" s="702">
        <v>20</v>
      </c>
      <c r="E224" s="711" t="s">
        <v>380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140.94493375559699</v>
      </c>
      <c r="C225" s="706">
        <v>95.894509999999997</v>
      </c>
      <c r="D225" s="707">
        <v>-45.050423755597002</v>
      </c>
      <c r="E225" s="713">
        <v>0.68036861946500005</v>
      </c>
      <c r="F225" s="706">
        <v>0.64949192658099997</v>
      </c>
      <c r="G225" s="707">
        <v>0.10824865442999999</v>
      </c>
      <c r="H225" s="709">
        <v>27.223140000000001</v>
      </c>
      <c r="I225" s="706">
        <v>32.361139999999999</v>
      </c>
      <c r="J225" s="707">
        <v>32.252891345568997</v>
      </c>
      <c r="K225" s="714">
        <v>49.825315258849002</v>
      </c>
    </row>
    <row r="226" spans="1:11" ht="14.4" customHeight="1" thickBot="1" x14ac:dyDescent="0.35">
      <c r="A226" s="723" t="s">
        <v>547</v>
      </c>
      <c r="B226" s="701">
        <v>0.97231309947599998</v>
      </c>
      <c r="C226" s="701">
        <v>0.33</v>
      </c>
      <c r="D226" s="702">
        <v>-0.64231309947600002</v>
      </c>
      <c r="E226" s="703">
        <v>0.33939684673300002</v>
      </c>
      <c r="F226" s="701">
        <v>0.436390901778</v>
      </c>
      <c r="G226" s="702">
        <v>7.2731816963000004E-2</v>
      </c>
      <c r="H226" s="704">
        <v>0</v>
      </c>
      <c r="I226" s="701">
        <v>1.4E-2</v>
      </c>
      <c r="J226" s="702">
        <v>-5.8731816962999998E-2</v>
      </c>
      <c r="K226" s="705">
        <v>3.2081328786999999E-2</v>
      </c>
    </row>
    <row r="227" spans="1:11" ht="14.4" customHeight="1" thickBot="1" x14ac:dyDescent="0.35">
      <c r="A227" s="723" t="s">
        <v>548</v>
      </c>
      <c r="B227" s="701">
        <v>0</v>
      </c>
      <c r="C227" s="701">
        <v>0.1</v>
      </c>
      <c r="D227" s="702">
        <v>0.1</v>
      </c>
      <c r="E227" s="711" t="s">
        <v>380</v>
      </c>
      <c r="F227" s="701">
        <v>0.21310102480199999</v>
      </c>
      <c r="G227" s="702">
        <v>3.5516837466999997E-2</v>
      </c>
      <c r="H227" s="704">
        <v>0</v>
      </c>
      <c r="I227" s="701">
        <v>0</v>
      </c>
      <c r="J227" s="702">
        <v>-3.5516837466999997E-2</v>
      </c>
      <c r="K227" s="705">
        <v>0</v>
      </c>
    </row>
    <row r="228" spans="1:11" ht="14.4" customHeight="1" thickBot="1" x14ac:dyDescent="0.35">
      <c r="A228" s="723" t="s">
        <v>549</v>
      </c>
      <c r="B228" s="701">
        <v>139.97262065612099</v>
      </c>
      <c r="C228" s="701">
        <v>95.464510000000004</v>
      </c>
      <c r="D228" s="702">
        <v>-44.508110656120998</v>
      </c>
      <c r="E228" s="703">
        <v>0.68202273810699998</v>
      </c>
      <c r="F228" s="701">
        <v>0</v>
      </c>
      <c r="G228" s="702">
        <v>0</v>
      </c>
      <c r="H228" s="704">
        <v>27.223140000000001</v>
      </c>
      <c r="I228" s="701">
        <v>32.347140000000003</v>
      </c>
      <c r="J228" s="702">
        <v>32.347140000000003</v>
      </c>
      <c r="K228" s="712" t="s">
        <v>329</v>
      </c>
    </row>
    <row r="229" spans="1:11" ht="14.4" customHeight="1" thickBot="1" x14ac:dyDescent="0.35">
      <c r="A229" s="722" t="s">
        <v>550</v>
      </c>
      <c r="B229" s="706">
        <v>0</v>
      </c>
      <c r="C229" s="706">
        <v>43.293999999999997</v>
      </c>
      <c r="D229" s="707">
        <v>43.293999999999997</v>
      </c>
      <c r="E229" s="708" t="s">
        <v>380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43.293999999999997</v>
      </c>
      <c r="D230" s="702">
        <v>43.293999999999997</v>
      </c>
      <c r="E230" s="711" t="s">
        <v>380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0" t="s">
        <v>552</v>
      </c>
      <c r="B231" s="701">
        <v>0</v>
      </c>
      <c r="C231" s="701">
        <v>0.23247000000000001</v>
      </c>
      <c r="D231" s="702">
        <v>0.23247000000000001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0.23247000000000001</v>
      </c>
      <c r="D232" s="707">
        <v>0.23247000000000001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0" t="s">
        <v>329</v>
      </c>
    </row>
    <row r="233" spans="1:11" ht="14.4" customHeight="1" thickBot="1" x14ac:dyDescent="0.35">
      <c r="A233" s="722" t="s">
        <v>554</v>
      </c>
      <c r="B233" s="706">
        <v>0</v>
      </c>
      <c r="C233" s="706">
        <v>0.23247000000000001</v>
      </c>
      <c r="D233" s="707">
        <v>0.23247000000000001</v>
      </c>
      <c r="E233" s="708" t="s">
        <v>329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0.23247000000000001</v>
      </c>
      <c r="D234" s="702">
        <v>0.23247000000000001</v>
      </c>
      <c r="E234" s="711" t="s">
        <v>329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" customHeight="1" thickBot="1" x14ac:dyDescent="0.35">
      <c r="A235" s="720" t="s">
        <v>556</v>
      </c>
      <c r="B235" s="701">
        <v>147.02096979196801</v>
      </c>
      <c r="C235" s="701">
        <v>140.97499999999999</v>
      </c>
      <c r="D235" s="702">
        <v>-6.045969791968</v>
      </c>
      <c r="E235" s="703">
        <v>0.95887682008499997</v>
      </c>
      <c r="F235" s="701">
        <v>137.473709129236</v>
      </c>
      <c r="G235" s="702">
        <v>22.912284854871999</v>
      </c>
      <c r="H235" s="704">
        <v>10.995509999999999</v>
      </c>
      <c r="I235" s="701">
        <v>21.993020000000001</v>
      </c>
      <c r="J235" s="702">
        <v>-0.91926485487200005</v>
      </c>
      <c r="K235" s="705">
        <v>0.159979825519</v>
      </c>
    </row>
    <row r="236" spans="1:11" ht="14.4" customHeight="1" thickBot="1" x14ac:dyDescent="0.35">
      <c r="A236" s="726" t="s">
        <v>557</v>
      </c>
      <c r="B236" s="706">
        <v>147.02096979196801</v>
      </c>
      <c r="C236" s="706">
        <v>140.97499999999999</v>
      </c>
      <c r="D236" s="707">
        <v>-6.045969791968</v>
      </c>
      <c r="E236" s="713">
        <v>0.95887682008499997</v>
      </c>
      <c r="F236" s="706">
        <v>137.473709129236</v>
      </c>
      <c r="G236" s="707">
        <v>22.912284854871999</v>
      </c>
      <c r="H236" s="709">
        <v>10.995509999999999</v>
      </c>
      <c r="I236" s="706">
        <v>21.993020000000001</v>
      </c>
      <c r="J236" s="707">
        <v>-0.91926485487200005</v>
      </c>
      <c r="K236" s="714">
        <v>0.159979825519</v>
      </c>
    </row>
    <row r="237" spans="1:11" ht="14.4" customHeight="1" thickBot="1" x14ac:dyDescent="0.35">
      <c r="A237" s="722" t="s">
        <v>558</v>
      </c>
      <c r="B237" s="706">
        <v>147.02096979196801</v>
      </c>
      <c r="C237" s="706">
        <v>9.0280000000000005</v>
      </c>
      <c r="D237" s="707">
        <v>-137.99296979196799</v>
      </c>
      <c r="E237" s="713">
        <v>6.1406206289000002E-2</v>
      </c>
      <c r="F237" s="706">
        <v>8.5026502730669993</v>
      </c>
      <c r="G237" s="707">
        <v>1.417108378844</v>
      </c>
      <c r="H237" s="709">
        <v>0</v>
      </c>
      <c r="I237" s="706">
        <v>0</v>
      </c>
      <c r="J237" s="707">
        <v>-1.417108378844</v>
      </c>
      <c r="K237" s="714">
        <v>0</v>
      </c>
    </row>
    <row r="238" spans="1:11" ht="14.4" customHeight="1" thickBot="1" x14ac:dyDescent="0.35">
      <c r="A238" s="723" t="s">
        <v>559</v>
      </c>
      <c r="B238" s="701">
        <v>147.02096979196801</v>
      </c>
      <c r="C238" s="701">
        <v>9.0280000000000005</v>
      </c>
      <c r="D238" s="702">
        <v>-137.99296979196799</v>
      </c>
      <c r="E238" s="703">
        <v>6.1406206289000002E-2</v>
      </c>
      <c r="F238" s="701">
        <v>8.5026502730669993</v>
      </c>
      <c r="G238" s="702">
        <v>1.417108378844</v>
      </c>
      <c r="H238" s="704">
        <v>0</v>
      </c>
      <c r="I238" s="701">
        <v>0</v>
      </c>
      <c r="J238" s="702">
        <v>-1.417108378844</v>
      </c>
      <c r="K238" s="705">
        <v>0</v>
      </c>
    </row>
    <row r="239" spans="1:11" ht="14.4" customHeight="1" thickBot="1" x14ac:dyDescent="0.35">
      <c r="A239" s="725" t="s">
        <v>560</v>
      </c>
      <c r="B239" s="701">
        <v>0</v>
      </c>
      <c r="C239" s="701">
        <v>131.947</v>
      </c>
      <c r="D239" s="702">
        <v>131.947</v>
      </c>
      <c r="E239" s="711" t="s">
        <v>329</v>
      </c>
      <c r="F239" s="701">
        <v>128.97105885616901</v>
      </c>
      <c r="G239" s="702">
        <v>21.495176476028</v>
      </c>
      <c r="H239" s="704">
        <v>10.995509999999999</v>
      </c>
      <c r="I239" s="701">
        <v>21.993020000000001</v>
      </c>
      <c r="J239" s="702">
        <v>0.49784352397100001</v>
      </c>
      <c r="K239" s="705">
        <v>0.17052678480700001</v>
      </c>
    </row>
    <row r="240" spans="1:11" ht="14.4" customHeight="1" thickBot="1" x14ac:dyDescent="0.35">
      <c r="A240" s="723" t="s">
        <v>561</v>
      </c>
      <c r="B240" s="701">
        <v>0</v>
      </c>
      <c r="C240" s="701">
        <v>131.947</v>
      </c>
      <c r="D240" s="702">
        <v>131.947</v>
      </c>
      <c r="E240" s="711" t="s">
        <v>329</v>
      </c>
      <c r="F240" s="701">
        <v>128.97105885616901</v>
      </c>
      <c r="G240" s="702">
        <v>21.495176476028</v>
      </c>
      <c r="H240" s="704">
        <v>10.995509999999999</v>
      </c>
      <c r="I240" s="701">
        <v>21.993020000000001</v>
      </c>
      <c r="J240" s="702">
        <v>0.49784352397100001</v>
      </c>
      <c r="K240" s="705">
        <v>0.17052678480700001</v>
      </c>
    </row>
    <row r="241" spans="1:11" ht="14.4" customHeight="1" thickBot="1" x14ac:dyDescent="0.35">
      <c r="A241" s="719" t="s">
        <v>562</v>
      </c>
      <c r="B241" s="701">
        <v>17675.433024415801</v>
      </c>
      <c r="C241" s="701">
        <v>22542.382010000001</v>
      </c>
      <c r="D241" s="702">
        <v>4866.9489855841903</v>
      </c>
      <c r="E241" s="703">
        <v>1.2753510467810001</v>
      </c>
      <c r="F241" s="701">
        <v>0</v>
      </c>
      <c r="G241" s="702">
        <v>0</v>
      </c>
      <c r="H241" s="704">
        <v>2077.0650000000001</v>
      </c>
      <c r="I241" s="701">
        <v>3943.8899099999999</v>
      </c>
      <c r="J241" s="702">
        <v>3943.8899099999999</v>
      </c>
      <c r="K241" s="712" t="s">
        <v>380</v>
      </c>
    </row>
    <row r="242" spans="1:11" ht="14.4" customHeight="1" thickBot="1" x14ac:dyDescent="0.35">
      <c r="A242" s="724" t="s">
        <v>563</v>
      </c>
      <c r="B242" s="706">
        <v>17675.433024415801</v>
      </c>
      <c r="C242" s="706">
        <v>22542.382010000001</v>
      </c>
      <c r="D242" s="707">
        <v>4866.9489855841903</v>
      </c>
      <c r="E242" s="713">
        <v>1.2753510467810001</v>
      </c>
      <c r="F242" s="706">
        <v>0</v>
      </c>
      <c r="G242" s="707">
        <v>0</v>
      </c>
      <c r="H242" s="709">
        <v>2077.0650000000001</v>
      </c>
      <c r="I242" s="706">
        <v>3943.8899099999999</v>
      </c>
      <c r="J242" s="707">
        <v>3943.8899099999999</v>
      </c>
      <c r="K242" s="710" t="s">
        <v>380</v>
      </c>
    </row>
    <row r="243" spans="1:11" ht="14.4" customHeight="1" thickBot="1" x14ac:dyDescent="0.35">
      <c r="A243" s="726" t="s">
        <v>54</v>
      </c>
      <c r="B243" s="706">
        <v>17675.433024415801</v>
      </c>
      <c r="C243" s="706">
        <v>22542.382010000001</v>
      </c>
      <c r="D243" s="707">
        <v>4866.9489855841903</v>
      </c>
      <c r="E243" s="713">
        <v>1.2753510467810001</v>
      </c>
      <c r="F243" s="706">
        <v>0</v>
      </c>
      <c r="G243" s="707">
        <v>0</v>
      </c>
      <c r="H243" s="709">
        <v>2077.0650000000001</v>
      </c>
      <c r="I243" s="706">
        <v>3943.8899099999999</v>
      </c>
      <c r="J243" s="707">
        <v>3943.8899099999999</v>
      </c>
      <c r="K243" s="710" t="s">
        <v>380</v>
      </c>
    </row>
    <row r="244" spans="1:11" ht="14.4" customHeight="1" thickBot="1" x14ac:dyDescent="0.35">
      <c r="A244" s="725" t="s">
        <v>564</v>
      </c>
      <c r="B244" s="701">
        <v>0</v>
      </c>
      <c r="C244" s="701">
        <v>687.10814000000005</v>
      </c>
      <c r="D244" s="702">
        <v>687.10814000000005</v>
      </c>
      <c r="E244" s="711" t="s">
        <v>380</v>
      </c>
      <c r="F244" s="701">
        <v>0</v>
      </c>
      <c r="G244" s="702">
        <v>0</v>
      </c>
      <c r="H244" s="704">
        <v>71.45899</v>
      </c>
      <c r="I244" s="701">
        <v>126.27856</v>
      </c>
      <c r="J244" s="702">
        <v>126.27856</v>
      </c>
      <c r="K244" s="712" t="s">
        <v>380</v>
      </c>
    </row>
    <row r="245" spans="1:11" ht="14.4" customHeight="1" thickBot="1" x14ac:dyDescent="0.35">
      <c r="A245" s="723" t="s">
        <v>565</v>
      </c>
      <c r="B245" s="701">
        <v>0</v>
      </c>
      <c r="C245" s="701">
        <v>16.86</v>
      </c>
      <c r="D245" s="702">
        <v>16.86</v>
      </c>
      <c r="E245" s="711" t="s">
        <v>380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2</v>
      </c>
    </row>
    <row r="246" spans="1:11" ht="14.4" customHeight="1" thickBot="1" x14ac:dyDescent="0.35">
      <c r="A246" s="723" t="s">
        <v>566</v>
      </c>
      <c r="B246" s="701">
        <v>0</v>
      </c>
      <c r="C246" s="701">
        <v>670.24814000000003</v>
      </c>
      <c r="D246" s="702">
        <v>670.24814000000003</v>
      </c>
      <c r="E246" s="711" t="s">
        <v>380</v>
      </c>
      <c r="F246" s="701">
        <v>0</v>
      </c>
      <c r="G246" s="702">
        <v>0</v>
      </c>
      <c r="H246" s="704">
        <v>71.45899</v>
      </c>
      <c r="I246" s="701">
        <v>126.27856</v>
      </c>
      <c r="J246" s="702">
        <v>126.27856</v>
      </c>
      <c r="K246" s="712" t="s">
        <v>380</v>
      </c>
    </row>
    <row r="247" spans="1:11" ht="14.4" customHeight="1" thickBot="1" x14ac:dyDescent="0.35">
      <c r="A247" s="722" t="s">
        <v>567</v>
      </c>
      <c r="B247" s="706">
        <v>261.55563661719799</v>
      </c>
      <c r="C247" s="706">
        <v>134.018</v>
      </c>
      <c r="D247" s="707">
        <v>-127.537636617198</v>
      </c>
      <c r="E247" s="713">
        <v>0.51238811647600002</v>
      </c>
      <c r="F247" s="706">
        <v>0</v>
      </c>
      <c r="G247" s="707">
        <v>0</v>
      </c>
      <c r="H247" s="709">
        <v>5.39</v>
      </c>
      <c r="I247" s="706">
        <v>20.9025</v>
      </c>
      <c r="J247" s="707">
        <v>20.9025</v>
      </c>
      <c r="K247" s="710" t="s">
        <v>380</v>
      </c>
    </row>
    <row r="248" spans="1:11" ht="14.4" customHeight="1" thickBot="1" x14ac:dyDescent="0.35">
      <c r="A248" s="723" t="s">
        <v>568</v>
      </c>
      <c r="B248" s="701">
        <v>261.55563661719799</v>
      </c>
      <c r="C248" s="701">
        <v>134.018</v>
      </c>
      <c r="D248" s="702">
        <v>-127.537636617198</v>
      </c>
      <c r="E248" s="703">
        <v>0.51238811647600002</v>
      </c>
      <c r="F248" s="701">
        <v>0</v>
      </c>
      <c r="G248" s="702">
        <v>0</v>
      </c>
      <c r="H248" s="704">
        <v>5.39</v>
      </c>
      <c r="I248" s="701">
        <v>20.9025</v>
      </c>
      <c r="J248" s="702">
        <v>20.9025</v>
      </c>
      <c r="K248" s="712" t="s">
        <v>380</v>
      </c>
    </row>
    <row r="249" spans="1:11" ht="14.4" customHeight="1" thickBot="1" x14ac:dyDescent="0.35">
      <c r="A249" s="722" t="s">
        <v>569</v>
      </c>
      <c r="B249" s="706">
        <v>1760.62982384825</v>
      </c>
      <c r="C249" s="706">
        <v>1334.3163</v>
      </c>
      <c r="D249" s="707">
        <v>-426.313523848253</v>
      </c>
      <c r="E249" s="713">
        <v>0.757863056689</v>
      </c>
      <c r="F249" s="706">
        <v>0</v>
      </c>
      <c r="G249" s="707">
        <v>0</v>
      </c>
      <c r="H249" s="709">
        <v>109.24214000000001</v>
      </c>
      <c r="I249" s="706">
        <v>202.13785999999999</v>
      </c>
      <c r="J249" s="707">
        <v>202.13785999999999</v>
      </c>
      <c r="K249" s="710" t="s">
        <v>380</v>
      </c>
    </row>
    <row r="250" spans="1:11" ht="14.4" customHeight="1" thickBot="1" x14ac:dyDescent="0.35">
      <c r="A250" s="723" t="s">
        <v>570</v>
      </c>
      <c r="B250" s="701">
        <v>1695.0476029501499</v>
      </c>
      <c r="C250" s="701">
        <v>1280.6379999999999</v>
      </c>
      <c r="D250" s="702">
        <v>-414.40960295015202</v>
      </c>
      <c r="E250" s="703">
        <v>0.75551742486200002</v>
      </c>
      <c r="F250" s="701">
        <v>0</v>
      </c>
      <c r="G250" s="702">
        <v>0</v>
      </c>
      <c r="H250" s="704">
        <v>103.97</v>
      </c>
      <c r="I250" s="701">
        <v>192.93199999999999</v>
      </c>
      <c r="J250" s="702">
        <v>192.93199999999999</v>
      </c>
      <c r="K250" s="712" t="s">
        <v>380</v>
      </c>
    </row>
    <row r="251" spans="1:11" ht="14.4" customHeight="1" thickBot="1" x14ac:dyDescent="0.35">
      <c r="A251" s="723" t="s">
        <v>571</v>
      </c>
      <c r="B251" s="701">
        <v>5.760036863661</v>
      </c>
      <c r="C251" s="701">
        <v>5.5358000000000001</v>
      </c>
      <c r="D251" s="702">
        <v>-0.22423686366100001</v>
      </c>
      <c r="E251" s="703">
        <v>0.96107023809500003</v>
      </c>
      <c r="F251" s="701">
        <v>0</v>
      </c>
      <c r="G251" s="702">
        <v>0</v>
      </c>
      <c r="H251" s="704">
        <v>1.5501</v>
      </c>
      <c r="I251" s="701">
        <v>1.5501</v>
      </c>
      <c r="J251" s="702">
        <v>1.5501</v>
      </c>
      <c r="K251" s="712" t="s">
        <v>380</v>
      </c>
    </row>
    <row r="252" spans="1:11" ht="14.4" customHeight="1" thickBot="1" x14ac:dyDescent="0.35">
      <c r="A252" s="723" t="s">
        <v>572</v>
      </c>
      <c r="B252" s="701">
        <v>59.822184034439999</v>
      </c>
      <c r="C252" s="701">
        <v>48.142499999999998</v>
      </c>
      <c r="D252" s="702">
        <v>-11.679684034439999</v>
      </c>
      <c r="E252" s="703">
        <v>0.80475998623300005</v>
      </c>
      <c r="F252" s="701">
        <v>0</v>
      </c>
      <c r="G252" s="702">
        <v>0</v>
      </c>
      <c r="H252" s="704">
        <v>3.7220399999999998</v>
      </c>
      <c r="I252" s="701">
        <v>7.6557599999999999</v>
      </c>
      <c r="J252" s="702">
        <v>7.6557599999999999</v>
      </c>
      <c r="K252" s="712" t="s">
        <v>380</v>
      </c>
    </row>
    <row r="253" spans="1:11" ht="14.4" customHeight="1" thickBot="1" x14ac:dyDescent="0.35">
      <c r="A253" s="722" t="s">
        <v>573</v>
      </c>
      <c r="B253" s="706">
        <v>1226.8768906304599</v>
      </c>
      <c r="C253" s="706">
        <v>1361.98009</v>
      </c>
      <c r="D253" s="707">
        <v>135.10319936953999</v>
      </c>
      <c r="E253" s="713">
        <v>1.1101196056430001</v>
      </c>
      <c r="F253" s="706">
        <v>0</v>
      </c>
      <c r="G253" s="707">
        <v>0</v>
      </c>
      <c r="H253" s="709">
        <v>110.20377999999999</v>
      </c>
      <c r="I253" s="706">
        <v>221.56384</v>
      </c>
      <c r="J253" s="707">
        <v>221.56384</v>
      </c>
      <c r="K253" s="710" t="s">
        <v>380</v>
      </c>
    </row>
    <row r="254" spans="1:11" ht="14.4" customHeight="1" thickBot="1" x14ac:dyDescent="0.35">
      <c r="A254" s="723" t="s">
        <v>574</v>
      </c>
      <c r="B254" s="701">
        <v>1226.8768906304599</v>
      </c>
      <c r="C254" s="701">
        <v>1361.98009</v>
      </c>
      <c r="D254" s="702">
        <v>135.10319936953999</v>
      </c>
      <c r="E254" s="703">
        <v>1.1101196056430001</v>
      </c>
      <c r="F254" s="701">
        <v>0</v>
      </c>
      <c r="G254" s="702">
        <v>0</v>
      </c>
      <c r="H254" s="704">
        <v>110.20377999999999</v>
      </c>
      <c r="I254" s="701">
        <v>221.56384</v>
      </c>
      <c r="J254" s="702">
        <v>221.56384</v>
      </c>
      <c r="K254" s="712" t="s">
        <v>380</v>
      </c>
    </row>
    <row r="255" spans="1:11" ht="14.4" customHeight="1" thickBot="1" x14ac:dyDescent="0.35">
      <c r="A255" s="722" t="s">
        <v>575</v>
      </c>
      <c r="B255" s="706">
        <v>0</v>
      </c>
      <c r="C255" s="706">
        <v>1.6439999999999999</v>
      </c>
      <c r="D255" s="707">
        <v>1.6439999999999999</v>
      </c>
      <c r="E255" s="708" t="s">
        <v>380</v>
      </c>
      <c r="F255" s="706">
        <v>0</v>
      </c>
      <c r="G255" s="707">
        <v>0</v>
      </c>
      <c r="H255" s="709">
        <v>0.19600000000000001</v>
      </c>
      <c r="I255" s="706">
        <v>0.308</v>
      </c>
      <c r="J255" s="707">
        <v>0.308</v>
      </c>
      <c r="K255" s="710" t="s">
        <v>380</v>
      </c>
    </row>
    <row r="256" spans="1:11" ht="14.4" customHeight="1" thickBot="1" x14ac:dyDescent="0.35">
      <c r="A256" s="723" t="s">
        <v>576</v>
      </c>
      <c r="B256" s="701">
        <v>0</v>
      </c>
      <c r="C256" s="701">
        <v>1.6439999999999999</v>
      </c>
      <c r="D256" s="702">
        <v>1.6439999999999999</v>
      </c>
      <c r="E256" s="711" t="s">
        <v>380</v>
      </c>
      <c r="F256" s="701">
        <v>0</v>
      </c>
      <c r="G256" s="702">
        <v>0</v>
      </c>
      <c r="H256" s="704">
        <v>0.19600000000000001</v>
      </c>
      <c r="I256" s="701">
        <v>0.308</v>
      </c>
      <c r="J256" s="702">
        <v>0.308</v>
      </c>
      <c r="K256" s="712" t="s">
        <v>380</v>
      </c>
    </row>
    <row r="257" spans="1:11" ht="14.4" customHeight="1" thickBot="1" x14ac:dyDescent="0.35">
      <c r="A257" s="722" t="s">
        <v>577</v>
      </c>
      <c r="B257" s="706">
        <v>3824.2217454778001</v>
      </c>
      <c r="C257" s="706">
        <v>3202.9816700000001</v>
      </c>
      <c r="D257" s="707">
        <v>-621.24007547779695</v>
      </c>
      <c r="E257" s="713">
        <v>0.83755124131699998</v>
      </c>
      <c r="F257" s="706">
        <v>0</v>
      </c>
      <c r="G257" s="707">
        <v>0</v>
      </c>
      <c r="H257" s="709">
        <v>308.33938999999998</v>
      </c>
      <c r="I257" s="706">
        <v>687.66457000000105</v>
      </c>
      <c r="J257" s="707">
        <v>687.66457000000105</v>
      </c>
      <c r="K257" s="710" t="s">
        <v>380</v>
      </c>
    </row>
    <row r="258" spans="1:11" ht="14.4" customHeight="1" thickBot="1" x14ac:dyDescent="0.35">
      <c r="A258" s="723" t="s">
        <v>578</v>
      </c>
      <c r="B258" s="701">
        <v>3824.2217454778001</v>
      </c>
      <c r="C258" s="701">
        <v>3202.9816700000001</v>
      </c>
      <c r="D258" s="702">
        <v>-621.24007547779695</v>
      </c>
      <c r="E258" s="703">
        <v>0.83755124131699998</v>
      </c>
      <c r="F258" s="701">
        <v>0</v>
      </c>
      <c r="G258" s="702">
        <v>0</v>
      </c>
      <c r="H258" s="704">
        <v>308.33938999999998</v>
      </c>
      <c r="I258" s="701">
        <v>687.66457000000105</v>
      </c>
      <c r="J258" s="702">
        <v>687.66457000000105</v>
      </c>
      <c r="K258" s="712" t="s">
        <v>380</v>
      </c>
    </row>
    <row r="259" spans="1:11" ht="14.4" customHeight="1" thickBot="1" x14ac:dyDescent="0.35">
      <c r="A259" s="722" t="s">
        <v>579</v>
      </c>
      <c r="B259" s="706">
        <v>0</v>
      </c>
      <c r="C259" s="706">
        <v>3894.9630699999998</v>
      </c>
      <c r="D259" s="707">
        <v>3894.9630699999998</v>
      </c>
      <c r="E259" s="708" t="s">
        <v>380</v>
      </c>
      <c r="F259" s="706">
        <v>0</v>
      </c>
      <c r="G259" s="707">
        <v>0</v>
      </c>
      <c r="H259" s="709">
        <v>370.66133000000002</v>
      </c>
      <c r="I259" s="706">
        <v>691.58749000000103</v>
      </c>
      <c r="J259" s="707">
        <v>691.58749000000103</v>
      </c>
      <c r="K259" s="710" t="s">
        <v>380</v>
      </c>
    </row>
    <row r="260" spans="1:11" ht="14.4" customHeight="1" thickBot="1" x14ac:dyDescent="0.35">
      <c r="A260" s="723" t="s">
        <v>580</v>
      </c>
      <c r="B260" s="701">
        <v>0</v>
      </c>
      <c r="C260" s="701">
        <v>238.48154</v>
      </c>
      <c r="D260" s="702">
        <v>238.48154</v>
      </c>
      <c r="E260" s="711" t="s">
        <v>380</v>
      </c>
      <c r="F260" s="701">
        <v>0</v>
      </c>
      <c r="G260" s="702">
        <v>0</v>
      </c>
      <c r="H260" s="704">
        <v>23.149979999999999</v>
      </c>
      <c r="I260" s="701">
        <v>42.625360000000001</v>
      </c>
      <c r="J260" s="702">
        <v>42.625360000000001</v>
      </c>
      <c r="K260" s="712" t="s">
        <v>380</v>
      </c>
    </row>
    <row r="261" spans="1:11" ht="14.4" customHeight="1" thickBot="1" x14ac:dyDescent="0.35">
      <c r="A261" s="723" t="s">
        <v>581</v>
      </c>
      <c r="B261" s="701">
        <v>0</v>
      </c>
      <c r="C261" s="701">
        <v>3640.68075</v>
      </c>
      <c r="D261" s="702">
        <v>3640.68075</v>
      </c>
      <c r="E261" s="711" t="s">
        <v>380</v>
      </c>
      <c r="F261" s="701">
        <v>0</v>
      </c>
      <c r="G261" s="702">
        <v>0</v>
      </c>
      <c r="H261" s="704">
        <v>347.51134999999999</v>
      </c>
      <c r="I261" s="701">
        <v>648.96213000000103</v>
      </c>
      <c r="J261" s="702">
        <v>648.96213000000103</v>
      </c>
      <c r="K261" s="712" t="s">
        <v>380</v>
      </c>
    </row>
    <row r="262" spans="1:11" ht="14.4" customHeight="1" thickBot="1" x14ac:dyDescent="0.35">
      <c r="A262" s="723" t="s">
        <v>582</v>
      </c>
      <c r="B262" s="701">
        <v>0</v>
      </c>
      <c r="C262" s="701">
        <v>15.80078</v>
      </c>
      <c r="D262" s="702">
        <v>15.80078</v>
      </c>
      <c r="E262" s="711" t="s">
        <v>380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05">
        <v>2</v>
      </c>
    </row>
    <row r="263" spans="1:11" ht="14.4" customHeight="1" thickBot="1" x14ac:dyDescent="0.35">
      <c r="A263" s="722" t="s">
        <v>583</v>
      </c>
      <c r="B263" s="706">
        <v>10602.1489278421</v>
      </c>
      <c r="C263" s="706">
        <v>11925.37074</v>
      </c>
      <c r="D263" s="707">
        <v>1323.2218121579001</v>
      </c>
      <c r="E263" s="713">
        <v>1.1248069444369999</v>
      </c>
      <c r="F263" s="706">
        <v>0</v>
      </c>
      <c r="G263" s="707">
        <v>0</v>
      </c>
      <c r="H263" s="709">
        <v>1101.5733700000001</v>
      </c>
      <c r="I263" s="706">
        <v>1993.4470899999999</v>
      </c>
      <c r="J263" s="707">
        <v>1993.4470899999999</v>
      </c>
      <c r="K263" s="710" t="s">
        <v>380</v>
      </c>
    </row>
    <row r="264" spans="1:11" ht="14.4" customHeight="1" thickBot="1" x14ac:dyDescent="0.35">
      <c r="A264" s="723" t="s">
        <v>584</v>
      </c>
      <c r="B264" s="701">
        <v>10602.1489278421</v>
      </c>
      <c r="C264" s="701">
        <v>11925.37074</v>
      </c>
      <c r="D264" s="702">
        <v>1323.2218121579001</v>
      </c>
      <c r="E264" s="703">
        <v>1.1248069444369999</v>
      </c>
      <c r="F264" s="701">
        <v>0</v>
      </c>
      <c r="G264" s="702">
        <v>0</v>
      </c>
      <c r="H264" s="704">
        <v>1101.5733700000001</v>
      </c>
      <c r="I264" s="701">
        <v>1993.4470899999999</v>
      </c>
      <c r="J264" s="702">
        <v>1993.4470899999999</v>
      </c>
      <c r="K264" s="712" t="s">
        <v>380</v>
      </c>
    </row>
    <row r="265" spans="1:11" ht="14.4" customHeight="1" thickBot="1" x14ac:dyDescent="0.35">
      <c r="A265" s="719" t="s">
        <v>585</v>
      </c>
      <c r="B265" s="701">
        <v>0</v>
      </c>
      <c r="C265" s="701">
        <v>7405.9594500000003</v>
      </c>
      <c r="D265" s="702">
        <v>7405.9594500000003</v>
      </c>
      <c r="E265" s="711" t="s">
        <v>329</v>
      </c>
      <c r="F265" s="701">
        <v>0</v>
      </c>
      <c r="G265" s="702">
        <v>0</v>
      </c>
      <c r="H265" s="704">
        <v>700.87672999999995</v>
      </c>
      <c r="I265" s="701">
        <v>1264.7685899999999</v>
      </c>
      <c r="J265" s="702">
        <v>1264.7685899999999</v>
      </c>
      <c r="K265" s="712" t="s">
        <v>380</v>
      </c>
    </row>
    <row r="266" spans="1:11" ht="14.4" customHeight="1" thickBot="1" x14ac:dyDescent="0.35">
      <c r="A266" s="724" t="s">
        <v>586</v>
      </c>
      <c r="B266" s="706">
        <v>0</v>
      </c>
      <c r="C266" s="706">
        <v>7405.9594500000003</v>
      </c>
      <c r="D266" s="707">
        <v>7405.9594500000003</v>
      </c>
      <c r="E266" s="708" t="s">
        <v>329</v>
      </c>
      <c r="F266" s="706">
        <v>0</v>
      </c>
      <c r="G266" s="707">
        <v>0</v>
      </c>
      <c r="H266" s="709">
        <v>700.87672999999995</v>
      </c>
      <c r="I266" s="706">
        <v>1264.7685899999999</v>
      </c>
      <c r="J266" s="707">
        <v>1264.7685899999999</v>
      </c>
      <c r="K266" s="710" t="s">
        <v>380</v>
      </c>
    </row>
    <row r="267" spans="1:11" ht="14.4" customHeight="1" thickBot="1" x14ac:dyDescent="0.35">
      <c r="A267" s="726" t="s">
        <v>587</v>
      </c>
      <c r="B267" s="706">
        <v>0</v>
      </c>
      <c r="C267" s="706">
        <v>7405.9594500000003</v>
      </c>
      <c r="D267" s="707">
        <v>7405.9594500000003</v>
      </c>
      <c r="E267" s="708" t="s">
        <v>329</v>
      </c>
      <c r="F267" s="706">
        <v>0</v>
      </c>
      <c r="G267" s="707">
        <v>0</v>
      </c>
      <c r="H267" s="709">
        <v>700.87672999999995</v>
      </c>
      <c r="I267" s="706">
        <v>1264.7685899999999</v>
      </c>
      <c r="J267" s="707">
        <v>1264.7685899999999</v>
      </c>
      <c r="K267" s="710" t="s">
        <v>380</v>
      </c>
    </row>
    <row r="268" spans="1:11" ht="14.4" customHeight="1" thickBot="1" x14ac:dyDescent="0.35">
      <c r="A268" s="722" t="s">
        <v>588</v>
      </c>
      <c r="B268" s="706">
        <v>0</v>
      </c>
      <c r="C268" s="706">
        <v>7405.9594500000003</v>
      </c>
      <c r="D268" s="707">
        <v>7405.9594500000003</v>
      </c>
      <c r="E268" s="708" t="s">
        <v>380</v>
      </c>
      <c r="F268" s="706">
        <v>0</v>
      </c>
      <c r="G268" s="707">
        <v>0</v>
      </c>
      <c r="H268" s="709">
        <v>700.87672999999995</v>
      </c>
      <c r="I268" s="706">
        <v>1264.7685899999999</v>
      </c>
      <c r="J268" s="707">
        <v>1264.7685899999999</v>
      </c>
      <c r="K268" s="710" t="s">
        <v>380</v>
      </c>
    </row>
    <row r="269" spans="1:11" ht="14.4" customHeight="1" thickBot="1" x14ac:dyDescent="0.35">
      <c r="A269" s="723" t="s">
        <v>589</v>
      </c>
      <c r="B269" s="701">
        <v>0</v>
      </c>
      <c r="C269" s="701">
        <v>78.650999999999996</v>
      </c>
      <c r="D269" s="702">
        <v>78.650999999999996</v>
      </c>
      <c r="E269" s="711" t="s">
        <v>380</v>
      </c>
      <c r="F269" s="701">
        <v>0</v>
      </c>
      <c r="G269" s="702">
        <v>0</v>
      </c>
      <c r="H269" s="704">
        <v>0</v>
      </c>
      <c r="I269" s="701">
        <v>0</v>
      </c>
      <c r="J269" s="702">
        <v>0</v>
      </c>
      <c r="K269" s="705">
        <v>2</v>
      </c>
    </row>
    <row r="270" spans="1:11" ht="14.4" customHeight="1" thickBot="1" x14ac:dyDescent="0.35">
      <c r="A270" s="723" t="s">
        <v>590</v>
      </c>
      <c r="B270" s="701">
        <v>0</v>
      </c>
      <c r="C270" s="701">
        <v>6203.2676199999996</v>
      </c>
      <c r="D270" s="702">
        <v>6203.2676199999996</v>
      </c>
      <c r="E270" s="711" t="s">
        <v>380</v>
      </c>
      <c r="F270" s="701">
        <v>0</v>
      </c>
      <c r="G270" s="702">
        <v>0</v>
      </c>
      <c r="H270" s="704">
        <v>551.90093000000002</v>
      </c>
      <c r="I270" s="701">
        <v>1107.7231899999999</v>
      </c>
      <c r="J270" s="702">
        <v>1107.7231899999999</v>
      </c>
      <c r="K270" s="712" t="s">
        <v>380</v>
      </c>
    </row>
    <row r="271" spans="1:11" ht="14.4" customHeight="1" thickBot="1" x14ac:dyDescent="0.35">
      <c r="A271" s="723" t="s">
        <v>591</v>
      </c>
      <c r="B271" s="701">
        <v>0</v>
      </c>
      <c r="C271" s="701">
        <v>4.8792</v>
      </c>
      <c r="D271" s="702">
        <v>4.8792</v>
      </c>
      <c r="E271" s="711" t="s">
        <v>380</v>
      </c>
      <c r="F271" s="701">
        <v>0</v>
      </c>
      <c r="G271" s="702">
        <v>0</v>
      </c>
      <c r="H271" s="704">
        <v>0</v>
      </c>
      <c r="I271" s="701">
        <v>0</v>
      </c>
      <c r="J271" s="702">
        <v>0</v>
      </c>
      <c r="K271" s="705">
        <v>2</v>
      </c>
    </row>
    <row r="272" spans="1:11" ht="14.4" customHeight="1" thickBot="1" x14ac:dyDescent="0.35">
      <c r="A272" s="723" t="s">
        <v>592</v>
      </c>
      <c r="B272" s="701">
        <v>0</v>
      </c>
      <c r="C272" s="701">
        <v>1119.1616300000001</v>
      </c>
      <c r="D272" s="702">
        <v>1119.1616300000001</v>
      </c>
      <c r="E272" s="711" t="s">
        <v>380</v>
      </c>
      <c r="F272" s="701">
        <v>0</v>
      </c>
      <c r="G272" s="702">
        <v>0</v>
      </c>
      <c r="H272" s="704">
        <v>148.97579999999999</v>
      </c>
      <c r="I272" s="701">
        <v>157.0454</v>
      </c>
      <c r="J272" s="702">
        <v>157.0454</v>
      </c>
      <c r="K272" s="712" t="s">
        <v>380</v>
      </c>
    </row>
    <row r="273" spans="1:11" ht="14.4" customHeight="1" thickBot="1" x14ac:dyDescent="0.35">
      <c r="A273" s="727"/>
      <c r="B273" s="701">
        <v>134119.43216257199</v>
      </c>
      <c r="C273" s="701">
        <v>84153.7314099988</v>
      </c>
      <c r="D273" s="702">
        <v>-49965.700752573401</v>
      </c>
      <c r="E273" s="703">
        <v>0.62745368104400001</v>
      </c>
      <c r="F273" s="701">
        <v>136218.65199594299</v>
      </c>
      <c r="G273" s="702">
        <v>22703.108665990399</v>
      </c>
      <c r="H273" s="704">
        <v>13671.895269999801</v>
      </c>
      <c r="I273" s="701">
        <v>15646.1305499998</v>
      </c>
      <c r="J273" s="702">
        <v>-7056.9781159906697</v>
      </c>
      <c r="K273" s="705">
        <v>0.114860412437</v>
      </c>
    </row>
    <row r="274" spans="1:11" ht="14.4" customHeight="1" thickBot="1" x14ac:dyDescent="0.35">
      <c r="A274" s="728" t="s">
        <v>66</v>
      </c>
      <c r="B274" s="715">
        <v>134119.43216257199</v>
      </c>
      <c r="C274" s="715">
        <v>84153.7314099988</v>
      </c>
      <c r="D274" s="716">
        <v>-49965.700752573401</v>
      </c>
      <c r="E274" s="717" t="s">
        <v>329</v>
      </c>
      <c r="F274" s="715">
        <v>136218.65199594299</v>
      </c>
      <c r="G274" s="716">
        <v>22703.108665990399</v>
      </c>
      <c r="H274" s="715">
        <v>13671.895269999801</v>
      </c>
      <c r="I274" s="715">
        <v>15646.1305499998</v>
      </c>
      <c r="J274" s="716">
        <v>-7056.9781159906697</v>
      </c>
      <c r="K274" s="718">
        <v>0.114860412437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596</v>
      </c>
      <c r="C6" s="731">
        <v>3617.6132499999994</v>
      </c>
      <c r="D6" s="731">
        <v>4419.6668199999986</v>
      </c>
      <c r="E6" s="731"/>
      <c r="F6" s="731">
        <v>5160.4395199999999</v>
      </c>
      <c r="G6" s="731">
        <v>5049.9998941497806</v>
      </c>
      <c r="H6" s="731">
        <v>110.43962585021927</v>
      </c>
      <c r="I6" s="732">
        <v>1.0218692333000163</v>
      </c>
      <c r="J6" s="733" t="s">
        <v>1</v>
      </c>
    </row>
    <row r="7" spans="1:10" ht="14.4" customHeight="1" x14ac:dyDescent="0.3">
      <c r="A7" s="729" t="s">
        <v>593</v>
      </c>
      <c r="B7" s="730" t="s">
        <v>597</v>
      </c>
      <c r="C7" s="731">
        <v>56.105410000000006</v>
      </c>
      <c r="D7" s="731">
        <v>116.96436</v>
      </c>
      <c r="E7" s="731"/>
      <c r="F7" s="731">
        <v>34.630790000000005</v>
      </c>
      <c r="G7" s="731">
        <v>83.333332031250009</v>
      </c>
      <c r="H7" s="731">
        <v>-48.702542031250005</v>
      </c>
      <c r="I7" s="732">
        <v>0.41556948649327324</v>
      </c>
      <c r="J7" s="733" t="s">
        <v>1</v>
      </c>
    </row>
    <row r="8" spans="1:10" ht="14.4" customHeight="1" x14ac:dyDescent="0.3">
      <c r="A8" s="729" t="s">
        <v>593</v>
      </c>
      <c r="B8" s="730" t="s">
        <v>598</v>
      </c>
      <c r="C8" s="731">
        <v>7.8668500000000003</v>
      </c>
      <c r="D8" s="731">
        <v>13.493020000000001</v>
      </c>
      <c r="E8" s="731"/>
      <c r="F8" s="731">
        <v>13.563149999999998</v>
      </c>
      <c r="G8" s="731">
        <v>12.499999755859376</v>
      </c>
      <c r="H8" s="731">
        <v>1.0631502441406226</v>
      </c>
      <c r="I8" s="732">
        <v>1.0850520211924222</v>
      </c>
      <c r="J8" s="733" t="s">
        <v>1</v>
      </c>
    </row>
    <row r="9" spans="1:10" ht="14.4" customHeight="1" x14ac:dyDescent="0.3">
      <c r="A9" s="729" t="s">
        <v>593</v>
      </c>
      <c r="B9" s="730" t="s">
        <v>599</v>
      </c>
      <c r="C9" s="731">
        <v>12.44502</v>
      </c>
      <c r="D9" s="731">
        <v>0</v>
      </c>
      <c r="E9" s="731"/>
      <c r="F9" s="731">
        <v>0</v>
      </c>
      <c r="G9" s="731">
        <v>55.000001617431643</v>
      </c>
      <c r="H9" s="731">
        <v>-55.000001617431643</v>
      </c>
      <c r="I9" s="732">
        <v>0</v>
      </c>
      <c r="J9" s="733" t="s">
        <v>1</v>
      </c>
    </row>
    <row r="10" spans="1:10" ht="14.4" customHeight="1" x14ac:dyDescent="0.3">
      <c r="A10" s="729" t="s">
        <v>593</v>
      </c>
      <c r="B10" s="730" t="s">
        <v>600</v>
      </c>
      <c r="C10" s="731">
        <v>4715.8653400000003</v>
      </c>
      <c r="D10" s="731">
        <v>2050.5956999999999</v>
      </c>
      <c r="E10" s="731"/>
      <c r="F10" s="731">
        <v>2815.9346999999998</v>
      </c>
      <c r="G10" s="731">
        <v>3100</v>
      </c>
      <c r="H10" s="731">
        <v>-284.06530000000021</v>
      </c>
      <c r="I10" s="732">
        <v>0.90836603225806445</v>
      </c>
      <c r="J10" s="733" t="s">
        <v>1</v>
      </c>
    </row>
    <row r="11" spans="1:10" ht="14.4" customHeight="1" x14ac:dyDescent="0.3">
      <c r="A11" s="729" t="s">
        <v>593</v>
      </c>
      <c r="B11" s="730" t="s">
        <v>601</v>
      </c>
      <c r="C11" s="731">
        <v>1573.47352</v>
      </c>
      <c r="D11" s="731">
        <v>2574.7608700000001</v>
      </c>
      <c r="E11" s="731"/>
      <c r="F11" s="731">
        <v>3349.0457199999987</v>
      </c>
      <c r="G11" s="731">
        <v>2176.6222714843752</v>
      </c>
      <c r="H11" s="731">
        <v>1172.4234485156235</v>
      </c>
      <c r="I11" s="732">
        <v>1.5386435046059115</v>
      </c>
      <c r="J11" s="733" t="s">
        <v>1</v>
      </c>
    </row>
    <row r="12" spans="1:10" ht="14.4" customHeight="1" x14ac:dyDescent="0.3">
      <c r="A12" s="729" t="s">
        <v>593</v>
      </c>
      <c r="B12" s="730" t="s">
        <v>602</v>
      </c>
      <c r="C12" s="731">
        <v>0</v>
      </c>
      <c r="D12" s="731">
        <v>0</v>
      </c>
      <c r="E12" s="731"/>
      <c r="F12" s="731">
        <v>9.8633199999999999</v>
      </c>
      <c r="G12" s="731">
        <v>6.6666665039062503</v>
      </c>
      <c r="H12" s="731">
        <v>3.1966534960937496</v>
      </c>
      <c r="I12" s="732">
        <v>1.4794980361205574</v>
      </c>
      <c r="J12" s="733" t="s">
        <v>1</v>
      </c>
    </row>
    <row r="13" spans="1:10" ht="14.4" customHeight="1" x14ac:dyDescent="0.3">
      <c r="A13" s="729" t="s">
        <v>593</v>
      </c>
      <c r="B13" s="730" t="s">
        <v>603</v>
      </c>
      <c r="C13" s="731">
        <v>454.36461999999989</v>
      </c>
      <c r="D13" s="731">
        <v>716.58275000000003</v>
      </c>
      <c r="E13" s="731"/>
      <c r="F13" s="731">
        <v>257.68611000000004</v>
      </c>
      <c r="G13" s="731">
        <v>683.27415625000003</v>
      </c>
      <c r="H13" s="731">
        <v>-425.58804624999999</v>
      </c>
      <c r="I13" s="732">
        <v>0.37713428444923719</v>
      </c>
      <c r="J13" s="733" t="s">
        <v>1</v>
      </c>
    </row>
    <row r="14" spans="1:10" ht="14.4" customHeight="1" x14ac:dyDescent="0.3">
      <c r="A14" s="729" t="s">
        <v>593</v>
      </c>
      <c r="B14" s="730" t="s">
        <v>604</v>
      </c>
      <c r="C14" s="731">
        <v>245.20219</v>
      </c>
      <c r="D14" s="731">
        <v>852.80998999999997</v>
      </c>
      <c r="E14" s="731"/>
      <c r="F14" s="731">
        <v>847.48817000000008</v>
      </c>
      <c r="G14" s="731">
        <v>1339.9753975524904</v>
      </c>
      <c r="H14" s="731">
        <v>-492.48722755249037</v>
      </c>
      <c r="I14" s="732">
        <v>0.63246547029741396</v>
      </c>
      <c r="J14" s="733" t="s">
        <v>1</v>
      </c>
    </row>
    <row r="15" spans="1:10" ht="14.4" customHeight="1" x14ac:dyDescent="0.3">
      <c r="A15" s="729" t="s">
        <v>593</v>
      </c>
      <c r="B15" s="730" t="s">
        <v>605</v>
      </c>
      <c r="C15" s="731">
        <v>36718.162259999997</v>
      </c>
      <c r="D15" s="731">
        <v>28397.639050000002</v>
      </c>
      <c r="E15" s="731"/>
      <c r="F15" s="731">
        <v>43255.472519999988</v>
      </c>
      <c r="G15" s="731">
        <v>34366.667999999998</v>
      </c>
      <c r="H15" s="731">
        <v>8888.8045199999906</v>
      </c>
      <c r="I15" s="732">
        <v>1.2586460962697923</v>
      </c>
      <c r="J15" s="733" t="s">
        <v>1</v>
      </c>
    </row>
    <row r="16" spans="1:10" ht="14.4" customHeight="1" x14ac:dyDescent="0.3">
      <c r="A16" s="729" t="s">
        <v>593</v>
      </c>
      <c r="B16" s="730" t="s">
        <v>606</v>
      </c>
      <c r="C16" s="731">
        <v>10900.910440000001</v>
      </c>
      <c r="D16" s="731">
        <v>13610.360740000004</v>
      </c>
      <c r="E16" s="731"/>
      <c r="F16" s="731">
        <v>3735.4784400000008</v>
      </c>
      <c r="G16" s="731">
        <v>3333.3332500000001</v>
      </c>
      <c r="H16" s="731">
        <v>402.14519000000064</v>
      </c>
      <c r="I16" s="732">
        <v>1.1206435600160891</v>
      </c>
      <c r="J16" s="733" t="s">
        <v>1</v>
      </c>
    </row>
    <row r="17" spans="1:10" ht="14.4" customHeight="1" x14ac:dyDescent="0.3">
      <c r="A17" s="729" t="s">
        <v>593</v>
      </c>
      <c r="B17" s="730" t="s">
        <v>607</v>
      </c>
      <c r="C17" s="731">
        <v>13.73846</v>
      </c>
      <c r="D17" s="731">
        <v>9.3076800000000013</v>
      </c>
      <c r="E17" s="731"/>
      <c r="F17" s="731">
        <v>8.3828800000000019</v>
      </c>
      <c r="G17" s="731">
        <v>12.500000961303712</v>
      </c>
      <c r="H17" s="731">
        <v>-4.1171209613037103</v>
      </c>
      <c r="I17" s="732">
        <v>0.67063034842564473</v>
      </c>
      <c r="J17" s="733" t="s">
        <v>1</v>
      </c>
    </row>
    <row r="18" spans="1:10" ht="14.4" customHeight="1" x14ac:dyDescent="0.3">
      <c r="A18" s="729" t="s">
        <v>593</v>
      </c>
      <c r="B18" s="730" t="s">
        <v>608</v>
      </c>
      <c r="C18" s="731">
        <v>58315.747359999994</v>
      </c>
      <c r="D18" s="731">
        <v>52762.180980000005</v>
      </c>
      <c r="E18" s="731"/>
      <c r="F18" s="731">
        <v>59487.985319999985</v>
      </c>
      <c r="G18" s="731">
        <v>50219.872970306402</v>
      </c>
      <c r="H18" s="731">
        <v>9268.1123496935834</v>
      </c>
      <c r="I18" s="732">
        <v>1.1845506928138501</v>
      </c>
      <c r="J18" s="733" t="s">
        <v>609</v>
      </c>
    </row>
    <row r="20" spans="1:10" ht="14.4" customHeight="1" x14ac:dyDescent="0.3">
      <c r="A20" s="729" t="s">
        <v>593</v>
      </c>
      <c r="B20" s="730" t="s">
        <v>594</v>
      </c>
      <c r="C20" s="731" t="s">
        <v>595</v>
      </c>
      <c r="D20" s="731" t="s">
        <v>595</v>
      </c>
      <c r="E20" s="731"/>
      <c r="F20" s="731" t="s">
        <v>595</v>
      </c>
      <c r="G20" s="731" t="s">
        <v>595</v>
      </c>
      <c r="H20" s="731" t="s">
        <v>595</v>
      </c>
      <c r="I20" s="732" t="s">
        <v>595</v>
      </c>
      <c r="J20" s="733" t="s">
        <v>73</v>
      </c>
    </row>
    <row r="21" spans="1:10" ht="14.4" customHeight="1" x14ac:dyDescent="0.3">
      <c r="A21" s="729" t="s">
        <v>610</v>
      </c>
      <c r="B21" s="730" t="s">
        <v>611</v>
      </c>
      <c r="C21" s="731" t="s">
        <v>595</v>
      </c>
      <c r="D21" s="731" t="s">
        <v>595</v>
      </c>
      <c r="E21" s="731"/>
      <c r="F21" s="731" t="s">
        <v>595</v>
      </c>
      <c r="G21" s="731" t="s">
        <v>595</v>
      </c>
      <c r="H21" s="731" t="s">
        <v>595</v>
      </c>
      <c r="I21" s="732" t="s">
        <v>595</v>
      </c>
      <c r="J21" s="733" t="s">
        <v>0</v>
      </c>
    </row>
    <row r="22" spans="1:10" ht="14.4" customHeight="1" x14ac:dyDescent="0.3">
      <c r="A22" s="729" t="s">
        <v>610</v>
      </c>
      <c r="B22" s="730" t="s">
        <v>596</v>
      </c>
      <c r="C22" s="731">
        <v>555.10810999999978</v>
      </c>
      <c r="D22" s="731">
        <v>569.05522999999994</v>
      </c>
      <c r="E22" s="731"/>
      <c r="F22" s="731">
        <v>999.50059999999974</v>
      </c>
      <c r="G22" s="731">
        <v>768</v>
      </c>
      <c r="H22" s="731">
        <v>231.50059999999974</v>
      </c>
      <c r="I22" s="732">
        <v>1.3014330729166663</v>
      </c>
      <c r="J22" s="733" t="s">
        <v>1</v>
      </c>
    </row>
    <row r="23" spans="1:10" ht="14.4" customHeight="1" x14ac:dyDescent="0.3">
      <c r="A23" s="729" t="s">
        <v>610</v>
      </c>
      <c r="B23" s="730" t="s">
        <v>597</v>
      </c>
      <c r="C23" s="731">
        <v>5.0905800000000001</v>
      </c>
      <c r="D23" s="731">
        <v>47.688299999999998</v>
      </c>
      <c r="E23" s="731"/>
      <c r="F23" s="731">
        <v>4.2240000000000002</v>
      </c>
      <c r="G23" s="731">
        <v>18</v>
      </c>
      <c r="H23" s="731">
        <v>-13.776</v>
      </c>
      <c r="I23" s="732">
        <v>0.23466666666666669</v>
      </c>
      <c r="J23" s="733" t="s">
        <v>1</v>
      </c>
    </row>
    <row r="24" spans="1:10" ht="14.4" customHeight="1" x14ac:dyDescent="0.3">
      <c r="A24" s="729" t="s">
        <v>610</v>
      </c>
      <c r="B24" s="730" t="s">
        <v>598</v>
      </c>
      <c r="C24" s="731">
        <v>5.6416599999999999</v>
      </c>
      <c r="D24" s="731">
        <v>10.062760000000001</v>
      </c>
      <c r="E24" s="731"/>
      <c r="F24" s="731">
        <v>11.670119999999999</v>
      </c>
      <c r="G24" s="731">
        <v>7</v>
      </c>
      <c r="H24" s="731">
        <v>4.6701199999999989</v>
      </c>
      <c r="I24" s="732">
        <v>1.6671599999999998</v>
      </c>
      <c r="J24" s="733" t="s">
        <v>1</v>
      </c>
    </row>
    <row r="25" spans="1:10" ht="14.4" customHeight="1" x14ac:dyDescent="0.3">
      <c r="A25" s="729" t="s">
        <v>610</v>
      </c>
      <c r="B25" s="730" t="s">
        <v>599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595</v>
      </c>
      <c r="J25" s="733" t="s">
        <v>1</v>
      </c>
    </row>
    <row r="26" spans="1:10" ht="14.4" customHeight="1" x14ac:dyDescent="0.3">
      <c r="A26" s="729" t="s">
        <v>610</v>
      </c>
      <c r="B26" s="730" t="s">
        <v>600</v>
      </c>
      <c r="C26" s="731">
        <v>763.07730000000004</v>
      </c>
      <c r="D26" s="731">
        <v>640.03196000000003</v>
      </c>
      <c r="E26" s="731"/>
      <c r="F26" s="731">
        <v>737.10746999999981</v>
      </c>
      <c r="G26" s="731">
        <v>535</v>
      </c>
      <c r="H26" s="731">
        <v>202.10746999999981</v>
      </c>
      <c r="I26" s="732">
        <v>1.3777709719626166</v>
      </c>
      <c r="J26" s="733" t="s">
        <v>1</v>
      </c>
    </row>
    <row r="27" spans="1:10" ht="14.4" customHeight="1" x14ac:dyDescent="0.3">
      <c r="A27" s="729" t="s">
        <v>610</v>
      </c>
      <c r="B27" s="730" t="s">
        <v>601</v>
      </c>
      <c r="C27" s="731">
        <v>327.39580000000007</v>
      </c>
      <c r="D27" s="731">
        <v>0</v>
      </c>
      <c r="E27" s="731"/>
      <c r="F27" s="731">
        <v>74.839579999999998</v>
      </c>
      <c r="G27" s="731">
        <v>95</v>
      </c>
      <c r="H27" s="731">
        <v>-20.160420000000002</v>
      </c>
      <c r="I27" s="732">
        <v>0.78778505263157894</v>
      </c>
      <c r="J27" s="733" t="s">
        <v>1</v>
      </c>
    </row>
    <row r="28" spans="1:10" ht="14.4" customHeight="1" x14ac:dyDescent="0.3">
      <c r="A28" s="729" t="s">
        <v>610</v>
      </c>
      <c r="B28" s="730" t="s">
        <v>603</v>
      </c>
      <c r="C28" s="731">
        <v>71.801090000000002</v>
      </c>
      <c r="D28" s="731">
        <v>244.27549000000002</v>
      </c>
      <c r="E28" s="731"/>
      <c r="F28" s="731">
        <v>25.724409999999999</v>
      </c>
      <c r="G28" s="731">
        <v>130</v>
      </c>
      <c r="H28" s="731">
        <v>-104.27558999999999</v>
      </c>
      <c r="I28" s="732">
        <v>0.19788007692307691</v>
      </c>
      <c r="J28" s="733" t="s">
        <v>1</v>
      </c>
    </row>
    <row r="29" spans="1:10" ht="14.4" customHeight="1" x14ac:dyDescent="0.3">
      <c r="A29" s="729" t="s">
        <v>610</v>
      </c>
      <c r="B29" s="730" t="s">
        <v>604</v>
      </c>
      <c r="C29" s="731">
        <v>0.74909999999999988</v>
      </c>
      <c r="D29" s="731">
        <v>238.01636000000008</v>
      </c>
      <c r="E29" s="731"/>
      <c r="F29" s="731">
        <v>53.16987000000001</v>
      </c>
      <c r="G29" s="731">
        <v>149</v>
      </c>
      <c r="H29" s="731">
        <v>-95.830129999999997</v>
      </c>
      <c r="I29" s="732">
        <v>0.3568447651006712</v>
      </c>
      <c r="J29" s="733" t="s">
        <v>1</v>
      </c>
    </row>
    <row r="30" spans="1:10" ht="14.4" customHeight="1" x14ac:dyDescent="0.3">
      <c r="A30" s="729" t="s">
        <v>610</v>
      </c>
      <c r="B30" s="730" t="s">
        <v>606</v>
      </c>
      <c r="C30" s="731">
        <v>71.430480000000003</v>
      </c>
      <c r="D30" s="731">
        <v>370.05086000000011</v>
      </c>
      <c r="E30" s="731"/>
      <c r="F30" s="731">
        <v>3.63</v>
      </c>
      <c r="G30" s="731">
        <v>0</v>
      </c>
      <c r="H30" s="731">
        <v>3.63</v>
      </c>
      <c r="I30" s="732" t="s">
        <v>595</v>
      </c>
      <c r="J30" s="733" t="s">
        <v>1</v>
      </c>
    </row>
    <row r="31" spans="1:10" ht="14.4" customHeight="1" x14ac:dyDescent="0.3">
      <c r="A31" s="729" t="s">
        <v>610</v>
      </c>
      <c r="B31" s="730" t="s">
        <v>607</v>
      </c>
      <c r="C31" s="731">
        <v>6.4552299999999994</v>
      </c>
      <c r="D31" s="731">
        <v>4.3150400000000007</v>
      </c>
      <c r="E31" s="731"/>
      <c r="F31" s="731">
        <v>4.1914400000000009</v>
      </c>
      <c r="G31" s="731">
        <v>6</v>
      </c>
      <c r="H31" s="731">
        <v>-1.8085599999999991</v>
      </c>
      <c r="I31" s="732">
        <v>0.69857333333333349</v>
      </c>
      <c r="J31" s="733" t="s">
        <v>1</v>
      </c>
    </row>
    <row r="32" spans="1:10" ht="14.4" customHeight="1" x14ac:dyDescent="0.3">
      <c r="A32" s="729" t="s">
        <v>610</v>
      </c>
      <c r="B32" s="730" t="s">
        <v>612</v>
      </c>
      <c r="C32" s="731">
        <v>1809.6943799999997</v>
      </c>
      <c r="D32" s="731">
        <v>2123.4960000000001</v>
      </c>
      <c r="E32" s="731"/>
      <c r="F32" s="731">
        <v>1914.0574899999999</v>
      </c>
      <c r="G32" s="731">
        <v>1707</v>
      </c>
      <c r="H32" s="731">
        <v>207.05748999999992</v>
      </c>
      <c r="I32" s="732">
        <v>1.1212990568248389</v>
      </c>
      <c r="J32" s="733" t="s">
        <v>613</v>
      </c>
    </row>
    <row r="33" spans="1:10" ht="14.4" customHeight="1" x14ac:dyDescent="0.3">
      <c r="A33" s="729" t="s">
        <v>595</v>
      </c>
      <c r="B33" s="730" t="s">
        <v>595</v>
      </c>
      <c r="C33" s="731" t="s">
        <v>595</v>
      </c>
      <c r="D33" s="731" t="s">
        <v>595</v>
      </c>
      <c r="E33" s="731"/>
      <c r="F33" s="731" t="s">
        <v>595</v>
      </c>
      <c r="G33" s="731" t="s">
        <v>595</v>
      </c>
      <c r="H33" s="731" t="s">
        <v>595</v>
      </c>
      <c r="I33" s="732" t="s">
        <v>595</v>
      </c>
      <c r="J33" s="733" t="s">
        <v>614</v>
      </c>
    </row>
    <row r="34" spans="1:10" ht="14.4" customHeight="1" x14ac:dyDescent="0.3">
      <c r="A34" s="729" t="s">
        <v>615</v>
      </c>
      <c r="B34" s="730" t="s">
        <v>616</v>
      </c>
      <c r="C34" s="731" t="s">
        <v>595</v>
      </c>
      <c r="D34" s="731" t="s">
        <v>595</v>
      </c>
      <c r="E34" s="731"/>
      <c r="F34" s="731" t="s">
        <v>595</v>
      </c>
      <c r="G34" s="731" t="s">
        <v>595</v>
      </c>
      <c r="H34" s="731" t="s">
        <v>595</v>
      </c>
      <c r="I34" s="732" t="s">
        <v>595</v>
      </c>
      <c r="J34" s="733" t="s">
        <v>0</v>
      </c>
    </row>
    <row r="35" spans="1:10" ht="14.4" customHeight="1" x14ac:dyDescent="0.3">
      <c r="A35" s="729" t="s">
        <v>615</v>
      </c>
      <c r="B35" s="730" t="s">
        <v>596</v>
      </c>
      <c r="C35" s="731">
        <v>898.40576999999973</v>
      </c>
      <c r="D35" s="731">
        <v>1079.8195699999999</v>
      </c>
      <c r="E35" s="731"/>
      <c r="F35" s="731">
        <v>1058.41365</v>
      </c>
      <c r="G35" s="731">
        <v>1281</v>
      </c>
      <c r="H35" s="731">
        <v>-222.58635000000004</v>
      </c>
      <c r="I35" s="732">
        <v>0.82624016393442623</v>
      </c>
      <c r="J35" s="733" t="s">
        <v>1</v>
      </c>
    </row>
    <row r="36" spans="1:10" ht="14.4" customHeight="1" x14ac:dyDescent="0.3">
      <c r="A36" s="729" t="s">
        <v>615</v>
      </c>
      <c r="B36" s="730" t="s">
        <v>599</v>
      </c>
      <c r="C36" s="731">
        <v>0</v>
      </c>
      <c r="D36" s="731">
        <v>0</v>
      </c>
      <c r="E36" s="731"/>
      <c r="F36" s="731">
        <v>0</v>
      </c>
      <c r="G36" s="731">
        <v>55</v>
      </c>
      <c r="H36" s="731">
        <v>-55</v>
      </c>
      <c r="I36" s="732">
        <v>0</v>
      </c>
      <c r="J36" s="733" t="s">
        <v>1</v>
      </c>
    </row>
    <row r="37" spans="1:10" ht="14.4" customHeight="1" x14ac:dyDescent="0.3">
      <c r="A37" s="729" t="s">
        <v>615</v>
      </c>
      <c r="B37" s="730" t="s">
        <v>600</v>
      </c>
      <c r="C37" s="731">
        <v>707.35149999999999</v>
      </c>
      <c r="D37" s="731">
        <v>599.93449999999996</v>
      </c>
      <c r="E37" s="731"/>
      <c r="F37" s="731">
        <v>1005.5360199999998</v>
      </c>
      <c r="G37" s="731">
        <v>827</v>
      </c>
      <c r="H37" s="731">
        <v>178.53601999999978</v>
      </c>
      <c r="I37" s="732">
        <v>1.2158839419588874</v>
      </c>
      <c r="J37" s="733" t="s">
        <v>1</v>
      </c>
    </row>
    <row r="38" spans="1:10" ht="14.4" customHeight="1" x14ac:dyDescent="0.3">
      <c r="A38" s="729" t="s">
        <v>615</v>
      </c>
      <c r="B38" s="730" t="s">
        <v>601</v>
      </c>
      <c r="C38" s="731">
        <v>1246.07772</v>
      </c>
      <c r="D38" s="731">
        <v>2574.7608700000001</v>
      </c>
      <c r="E38" s="731"/>
      <c r="F38" s="731">
        <v>3122.3506699999989</v>
      </c>
      <c r="G38" s="731">
        <v>2075</v>
      </c>
      <c r="H38" s="731">
        <v>1047.3506699999989</v>
      </c>
      <c r="I38" s="732">
        <v>1.5047473108433729</v>
      </c>
      <c r="J38" s="733" t="s">
        <v>1</v>
      </c>
    </row>
    <row r="39" spans="1:10" ht="14.4" customHeight="1" x14ac:dyDescent="0.3">
      <c r="A39" s="729" t="s">
        <v>615</v>
      </c>
      <c r="B39" s="730" t="s">
        <v>604</v>
      </c>
      <c r="C39" s="731">
        <v>9.9297000000000004</v>
      </c>
      <c r="D39" s="731">
        <v>0</v>
      </c>
      <c r="E39" s="731"/>
      <c r="F39" s="731">
        <v>20.295000000000002</v>
      </c>
      <c r="G39" s="731">
        <v>0</v>
      </c>
      <c r="H39" s="731">
        <v>20.295000000000002</v>
      </c>
      <c r="I39" s="732" t="s">
        <v>595</v>
      </c>
      <c r="J39" s="733" t="s">
        <v>1</v>
      </c>
    </row>
    <row r="40" spans="1:10" ht="14.4" customHeight="1" x14ac:dyDescent="0.3">
      <c r="A40" s="729" t="s">
        <v>615</v>
      </c>
      <c r="B40" s="730" t="s">
        <v>606</v>
      </c>
      <c r="C40" s="731">
        <v>10721.33424</v>
      </c>
      <c r="D40" s="731">
        <v>13104.306160000004</v>
      </c>
      <c r="E40" s="731"/>
      <c r="F40" s="731">
        <v>3730.8584400000009</v>
      </c>
      <c r="G40" s="731">
        <v>3333</v>
      </c>
      <c r="H40" s="731">
        <v>397.85844000000088</v>
      </c>
      <c r="I40" s="732">
        <v>1.1193694689468949</v>
      </c>
      <c r="J40" s="733" t="s">
        <v>1</v>
      </c>
    </row>
    <row r="41" spans="1:10" ht="14.4" customHeight="1" x14ac:dyDescent="0.3">
      <c r="A41" s="729" t="s">
        <v>615</v>
      </c>
      <c r="B41" s="730" t="s">
        <v>607</v>
      </c>
      <c r="C41" s="731">
        <v>0.82799999999999996</v>
      </c>
      <c r="D41" s="731">
        <v>0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615</v>
      </c>
      <c r="B42" s="730" t="s">
        <v>617</v>
      </c>
      <c r="C42" s="731">
        <v>13583.92693</v>
      </c>
      <c r="D42" s="731">
        <v>17358.821100000005</v>
      </c>
      <c r="E42" s="731"/>
      <c r="F42" s="731">
        <v>8937.4537799999998</v>
      </c>
      <c r="G42" s="731">
        <v>7572</v>
      </c>
      <c r="H42" s="731">
        <v>1365.4537799999998</v>
      </c>
      <c r="I42" s="732">
        <v>1.1803293423137877</v>
      </c>
      <c r="J42" s="733" t="s">
        <v>613</v>
      </c>
    </row>
    <row r="43" spans="1:10" ht="14.4" customHeight="1" x14ac:dyDescent="0.3">
      <c r="A43" s="729" t="s">
        <v>595</v>
      </c>
      <c r="B43" s="730" t="s">
        <v>595</v>
      </c>
      <c r="C43" s="731" t="s">
        <v>595</v>
      </c>
      <c r="D43" s="731" t="s">
        <v>595</v>
      </c>
      <c r="E43" s="731"/>
      <c r="F43" s="731" t="s">
        <v>595</v>
      </c>
      <c r="G43" s="731" t="s">
        <v>595</v>
      </c>
      <c r="H43" s="731" t="s">
        <v>595</v>
      </c>
      <c r="I43" s="732" t="s">
        <v>595</v>
      </c>
      <c r="J43" s="733" t="s">
        <v>614</v>
      </c>
    </row>
    <row r="44" spans="1:10" ht="14.4" customHeight="1" x14ac:dyDescent="0.3">
      <c r="A44" s="729" t="s">
        <v>618</v>
      </c>
      <c r="B44" s="730" t="s">
        <v>619</v>
      </c>
      <c r="C44" s="731" t="s">
        <v>595</v>
      </c>
      <c r="D44" s="731" t="s">
        <v>595</v>
      </c>
      <c r="E44" s="731"/>
      <c r="F44" s="731" t="s">
        <v>595</v>
      </c>
      <c r="G44" s="731" t="s">
        <v>595</v>
      </c>
      <c r="H44" s="731" t="s">
        <v>595</v>
      </c>
      <c r="I44" s="732" t="s">
        <v>595</v>
      </c>
      <c r="J44" s="733" t="s">
        <v>0</v>
      </c>
    </row>
    <row r="45" spans="1:10" ht="14.4" customHeight="1" x14ac:dyDescent="0.3">
      <c r="A45" s="729" t="s">
        <v>618</v>
      </c>
      <c r="B45" s="730" t="s">
        <v>596</v>
      </c>
      <c r="C45" s="731">
        <v>987.87364999999954</v>
      </c>
      <c r="D45" s="731">
        <v>1572.1257299999993</v>
      </c>
      <c r="E45" s="731"/>
      <c r="F45" s="731">
        <v>1682.3705799999991</v>
      </c>
      <c r="G45" s="731">
        <v>1616</v>
      </c>
      <c r="H45" s="731">
        <v>66.370579999999109</v>
      </c>
      <c r="I45" s="732">
        <v>1.041070903465346</v>
      </c>
      <c r="J45" s="733" t="s">
        <v>1</v>
      </c>
    </row>
    <row r="46" spans="1:10" ht="14.4" customHeight="1" x14ac:dyDescent="0.3">
      <c r="A46" s="729" t="s">
        <v>618</v>
      </c>
      <c r="B46" s="730" t="s">
        <v>597</v>
      </c>
      <c r="C46" s="731">
        <v>15.344250000000001</v>
      </c>
      <c r="D46" s="731">
        <v>45.665660000000003</v>
      </c>
      <c r="E46" s="731"/>
      <c r="F46" s="731">
        <v>25.576540000000001</v>
      </c>
      <c r="G46" s="731">
        <v>33</v>
      </c>
      <c r="H46" s="731">
        <v>-7.4234599999999986</v>
      </c>
      <c r="I46" s="732">
        <v>0.77504666666666666</v>
      </c>
      <c r="J46" s="733" t="s">
        <v>1</v>
      </c>
    </row>
    <row r="47" spans="1:10" ht="14.4" customHeight="1" x14ac:dyDescent="0.3">
      <c r="A47" s="729" t="s">
        <v>618</v>
      </c>
      <c r="B47" s="730" t="s">
        <v>598</v>
      </c>
      <c r="C47" s="731">
        <v>0.54239999999999999</v>
      </c>
      <c r="D47" s="731">
        <v>2.7853699999999999</v>
      </c>
      <c r="E47" s="731"/>
      <c r="F47" s="731">
        <v>1.89303</v>
      </c>
      <c r="G47" s="731">
        <v>4</v>
      </c>
      <c r="H47" s="731">
        <v>-2.10697</v>
      </c>
      <c r="I47" s="732">
        <v>0.4732575</v>
      </c>
      <c r="J47" s="733" t="s">
        <v>1</v>
      </c>
    </row>
    <row r="48" spans="1:10" ht="14.4" customHeight="1" x14ac:dyDescent="0.3">
      <c r="A48" s="729" t="s">
        <v>618</v>
      </c>
      <c r="B48" s="730" t="s">
        <v>599</v>
      </c>
      <c r="C48" s="731">
        <v>9.4999900000000004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595</v>
      </c>
      <c r="J48" s="733" t="s">
        <v>1</v>
      </c>
    </row>
    <row r="49" spans="1:10" ht="14.4" customHeight="1" x14ac:dyDescent="0.3">
      <c r="A49" s="729" t="s">
        <v>618</v>
      </c>
      <c r="B49" s="730" t="s">
        <v>600</v>
      </c>
      <c r="C49" s="731">
        <v>812.87070000000006</v>
      </c>
      <c r="D49" s="731">
        <v>460.57391999999993</v>
      </c>
      <c r="E49" s="731"/>
      <c r="F49" s="731">
        <v>433.65247999999991</v>
      </c>
      <c r="G49" s="731">
        <v>885</v>
      </c>
      <c r="H49" s="731">
        <v>-451.34752000000009</v>
      </c>
      <c r="I49" s="732">
        <v>0.4900028022598869</v>
      </c>
      <c r="J49" s="733" t="s">
        <v>1</v>
      </c>
    </row>
    <row r="50" spans="1:10" ht="14.4" customHeight="1" x14ac:dyDescent="0.3">
      <c r="A50" s="729" t="s">
        <v>618</v>
      </c>
      <c r="B50" s="730" t="s">
        <v>601</v>
      </c>
      <c r="C50" s="731">
        <v>0</v>
      </c>
      <c r="D50" s="731">
        <v>0</v>
      </c>
      <c r="E50" s="731"/>
      <c r="F50" s="731">
        <v>11.868869999999999</v>
      </c>
      <c r="G50" s="731">
        <v>7</v>
      </c>
      <c r="H50" s="731">
        <v>4.8688699999999994</v>
      </c>
      <c r="I50" s="732">
        <v>1.6955528571428571</v>
      </c>
      <c r="J50" s="733" t="s">
        <v>1</v>
      </c>
    </row>
    <row r="51" spans="1:10" ht="14.4" customHeight="1" x14ac:dyDescent="0.3">
      <c r="A51" s="729" t="s">
        <v>618</v>
      </c>
      <c r="B51" s="730" t="s">
        <v>602</v>
      </c>
      <c r="C51" s="731">
        <v>0</v>
      </c>
      <c r="D51" s="731">
        <v>0</v>
      </c>
      <c r="E51" s="731"/>
      <c r="F51" s="731">
        <v>9.8633199999999999</v>
      </c>
      <c r="G51" s="731">
        <v>7</v>
      </c>
      <c r="H51" s="731">
        <v>2.8633199999999999</v>
      </c>
      <c r="I51" s="732">
        <v>1.4090457142857142</v>
      </c>
      <c r="J51" s="733" t="s">
        <v>1</v>
      </c>
    </row>
    <row r="52" spans="1:10" ht="14.4" customHeight="1" x14ac:dyDescent="0.3">
      <c r="A52" s="729" t="s">
        <v>618</v>
      </c>
      <c r="B52" s="730" t="s">
        <v>603</v>
      </c>
      <c r="C52" s="731">
        <v>234.97882999999993</v>
      </c>
      <c r="D52" s="731">
        <v>271.98608999999999</v>
      </c>
      <c r="E52" s="731"/>
      <c r="F52" s="731">
        <v>125.47913000000003</v>
      </c>
      <c r="G52" s="731">
        <v>265</v>
      </c>
      <c r="H52" s="731">
        <v>-139.52086999999997</v>
      </c>
      <c r="I52" s="732">
        <v>0.47350615094339632</v>
      </c>
      <c r="J52" s="733" t="s">
        <v>1</v>
      </c>
    </row>
    <row r="53" spans="1:10" ht="14.4" customHeight="1" x14ac:dyDescent="0.3">
      <c r="A53" s="729" t="s">
        <v>618</v>
      </c>
      <c r="B53" s="730" t="s">
        <v>604</v>
      </c>
      <c r="C53" s="731">
        <v>47.742070000000005</v>
      </c>
      <c r="D53" s="731">
        <v>452.68302</v>
      </c>
      <c r="E53" s="731"/>
      <c r="F53" s="731">
        <v>519.42136000000005</v>
      </c>
      <c r="G53" s="731">
        <v>681</v>
      </c>
      <c r="H53" s="731">
        <v>-161.57863999999995</v>
      </c>
      <c r="I53" s="732">
        <v>0.76273327459618212</v>
      </c>
      <c r="J53" s="733" t="s">
        <v>1</v>
      </c>
    </row>
    <row r="54" spans="1:10" ht="14.4" customHeight="1" x14ac:dyDescent="0.3">
      <c r="A54" s="729" t="s">
        <v>618</v>
      </c>
      <c r="B54" s="730" t="s">
        <v>606</v>
      </c>
      <c r="C54" s="731">
        <v>107.14572</v>
      </c>
      <c r="D54" s="731">
        <v>0</v>
      </c>
      <c r="E54" s="731"/>
      <c r="F54" s="731">
        <v>0.99</v>
      </c>
      <c r="G54" s="731">
        <v>0</v>
      </c>
      <c r="H54" s="731">
        <v>0.99</v>
      </c>
      <c r="I54" s="732" t="s">
        <v>595</v>
      </c>
      <c r="J54" s="733" t="s">
        <v>1</v>
      </c>
    </row>
    <row r="55" spans="1:10" ht="14.4" customHeight="1" x14ac:dyDescent="0.3">
      <c r="A55" s="729" t="s">
        <v>618</v>
      </c>
      <c r="B55" s="730" t="s">
        <v>607</v>
      </c>
      <c r="C55" s="731">
        <v>6.4552299999999994</v>
      </c>
      <c r="D55" s="731">
        <v>4.3150400000000007</v>
      </c>
      <c r="E55" s="731"/>
      <c r="F55" s="731">
        <v>4.1914400000000009</v>
      </c>
      <c r="G55" s="731">
        <v>6</v>
      </c>
      <c r="H55" s="731">
        <v>-1.8085599999999991</v>
      </c>
      <c r="I55" s="732">
        <v>0.69857333333333349</v>
      </c>
      <c r="J55" s="733" t="s">
        <v>1</v>
      </c>
    </row>
    <row r="56" spans="1:10" ht="14.4" customHeight="1" x14ac:dyDescent="0.3">
      <c r="A56" s="729" t="s">
        <v>618</v>
      </c>
      <c r="B56" s="730" t="s">
        <v>620</v>
      </c>
      <c r="C56" s="731">
        <v>2222.4528399999995</v>
      </c>
      <c r="D56" s="731">
        <v>2810.1348299999991</v>
      </c>
      <c r="E56" s="731"/>
      <c r="F56" s="731">
        <v>2815.3067499999984</v>
      </c>
      <c r="G56" s="731">
        <v>3504</v>
      </c>
      <c r="H56" s="731">
        <v>-688.69325000000163</v>
      </c>
      <c r="I56" s="732">
        <v>0.80345512271689457</v>
      </c>
      <c r="J56" s="733" t="s">
        <v>613</v>
      </c>
    </row>
    <row r="57" spans="1:10" ht="14.4" customHeight="1" x14ac:dyDescent="0.3">
      <c r="A57" s="729" t="s">
        <v>595</v>
      </c>
      <c r="B57" s="730" t="s">
        <v>595</v>
      </c>
      <c r="C57" s="731" t="s">
        <v>595</v>
      </c>
      <c r="D57" s="731" t="s">
        <v>595</v>
      </c>
      <c r="E57" s="731"/>
      <c r="F57" s="731" t="s">
        <v>595</v>
      </c>
      <c r="G57" s="731" t="s">
        <v>595</v>
      </c>
      <c r="H57" s="731" t="s">
        <v>595</v>
      </c>
      <c r="I57" s="732" t="s">
        <v>595</v>
      </c>
      <c r="J57" s="733" t="s">
        <v>614</v>
      </c>
    </row>
    <row r="58" spans="1:10" ht="14.4" customHeight="1" x14ac:dyDescent="0.3">
      <c r="A58" s="729" t="s">
        <v>621</v>
      </c>
      <c r="B58" s="730" t="s">
        <v>622</v>
      </c>
      <c r="C58" s="731" t="s">
        <v>595</v>
      </c>
      <c r="D58" s="731" t="s">
        <v>595</v>
      </c>
      <c r="E58" s="731"/>
      <c r="F58" s="731" t="s">
        <v>595</v>
      </c>
      <c r="G58" s="731" t="s">
        <v>595</v>
      </c>
      <c r="H58" s="731" t="s">
        <v>595</v>
      </c>
      <c r="I58" s="732" t="s">
        <v>595</v>
      </c>
      <c r="J58" s="733" t="s">
        <v>0</v>
      </c>
    </row>
    <row r="59" spans="1:10" ht="14.4" customHeight="1" x14ac:dyDescent="0.3">
      <c r="A59" s="729" t="s">
        <v>621</v>
      </c>
      <c r="B59" s="730" t="s">
        <v>596</v>
      </c>
      <c r="C59" s="731">
        <v>1135.8574700000001</v>
      </c>
      <c r="D59" s="731">
        <v>1178.1146800000001</v>
      </c>
      <c r="E59" s="731"/>
      <c r="F59" s="731">
        <v>1377.9392700000005</v>
      </c>
      <c r="G59" s="731">
        <v>1345</v>
      </c>
      <c r="H59" s="731">
        <v>32.939270000000533</v>
      </c>
      <c r="I59" s="732">
        <v>1.0244901635687735</v>
      </c>
      <c r="J59" s="733" t="s">
        <v>1</v>
      </c>
    </row>
    <row r="60" spans="1:10" ht="14.4" customHeight="1" x14ac:dyDescent="0.3">
      <c r="A60" s="729" t="s">
        <v>621</v>
      </c>
      <c r="B60" s="730" t="s">
        <v>597</v>
      </c>
      <c r="C60" s="731">
        <v>35.670580000000001</v>
      </c>
      <c r="D60" s="731">
        <v>23.610400000000002</v>
      </c>
      <c r="E60" s="731"/>
      <c r="F60" s="731">
        <v>4.8302500000000004</v>
      </c>
      <c r="G60" s="731">
        <v>33</v>
      </c>
      <c r="H60" s="731">
        <v>-28.169750000000001</v>
      </c>
      <c r="I60" s="732">
        <v>0.14637121212121212</v>
      </c>
      <c r="J60" s="733" t="s">
        <v>1</v>
      </c>
    </row>
    <row r="61" spans="1:10" ht="14.4" customHeight="1" x14ac:dyDescent="0.3">
      <c r="A61" s="729" t="s">
        <v>621</v>
      </c>
      <c r="B61" s="730" t="s">
        <v>598</v>
      </c>
      <c r="C61" s="731">
        <v>1.6827900000000002</v>
      </c>
      <c r="D61" s="731">
        <v>0.64488999999999996</v>
      </c>
      <c r="E61" s="731"/>
      <c r="F61" s="731">
        <v>0</v>
      </c>
      <c r="G61" s="731">
        <v>1</v>
      </c>
      <c r="H61" s="731">
        <v>-1</v>
      </c>
      <c r="I61" s="732">
        <v>0</v>
      </c>
      <c r="J61" s="733" t="s">
        <v>1</v>
      </c>
    </row>
    <row r="62" spans="1:10" ht="14.4" customHeight="1" x14ac:dyDescent="0.3">
      <c r="A62" s="729" t="s">
        <v>621</v>
      </c>
      <c r="B62" s="730" t="s">
        <v>599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595</v>
      </c>
      <c r="J62" s="733" t="s">
        <v>1</v>
      </c>
    </row>
    <row r="63" spans="1:10" ht="14.4" customHeight="1" x14ac:dyDescent="0.3">
      <c r="A63" s="729" t="s">
        <v>621</v>
      </c>
      <c r="B63" s="730" t="s">
        <v>600</v>
      </c>
      <c r="C63" s="731">
        <v>2432.5658399999998</v>
      </c>
      <c r="D63" s="731">
        <v>350.05531999999999</v>
      </c>
      <c r="E63" s="731"/>
      <c r="F63" s="731">
        <v>639.63873000000001</v>
      </c>
      <c r="G63" s="731">
        <v>853</v>
      </c>
      <c r="H63" s="731">
        <v>-213.36126999999999</v>
      </c>
      <c r="I63" s="732">
        <v>0.74986955451348181</v>
      </c>
      <c r="J63" s="733" t="s">
        <v>1</v>
      </c>
    </row>
    <row r="64" spans="1:10" ht="14.4" customHeight="1" x14ac:dyDescent="0.3">
      <c r="A64" s="729" t="s">
        <v>621</v>
      </c>
      <c r="B64" s="730" t="s">
        <v>601</v>
      </c>
      <c r="C64" s="731">
        <v>0</v>
      </c>
      <c r="D64" s="731">
        <v>0</v>
      </c>
      <c r="E64" s="731"/>
      <c r="F64" s="731">
        <v>139.98660000000001</v>
      </c>
      <c r="G64" s="731">
        <v>0</v>
      </c>
      <c r="H64" s="731">
        <v>139.98660000000001</v>
      </c>
      <c r="I64" s="732" t="s">
        <v>595</v>
      </c>
      <c r="J64" s="733" t="s">
        <v>1</v>
      </c>
    </row>
    <row r="65" spans="1:10" ht="14.4" customHeight="1" x14ac:dyDescent="0.3">
      <c r="A65" s="729" t="s">
        <v>621</v>
      </c>
      <c r="B65" s="730" t="s">
        <v>603</v>
      </c>
      <c r="C65" s="731">
        <v>147.5847</v>
      </c>
      <c r="D65" s="731">
        <v>200.32117000000002</v>
      </c>
      <c r="E65" s="731"/>
      <c r="F65" s="731">
        <v>106.48257000000001</v>
      </c>
      <c r="G65" s="731">
        <v>288</v>
      </c>
      <c r="H65" s="731">
        <v>-181.51742999999999</v>
      </c>
      <c r="I65" s="732">
        <v>0.36973114583333339</v>
      </c>
      <c r="J65" s="733" t="s">
        <v>1</v>
      </c>
    </row>
    <row r="66" spans="1:10" ht="14.4" customHeight="1" x14ac:dyDescent="0.3">
      <c r="A66" s="729" t="s">
        <v>621</v>
      </c>
      <c r="B66" s="730" t="s">
        <v>604</v>
      </c>
      <c r="C66" s="731">
        <v>186.78131999999999</v>
      </c>
      <c r="D66" s="731">
        <v>162.11060999999998</v>
      </c>
      <c r="E66" s="731"/>
      <c r="F66" s="731">
        <v>254.60194000000004</v>
      </c>
      <c r="G66" s="731">
        <v>510</v>
      </c>
      <c r="H66" s="731">
        <v>-255.39805999999996</v>
      </c>
      <c r="I66" s="732">
        <v>0.49921949019607853</v>
      </c>
      <c r="J66" s="733" t="s">
        <v>1</v>
      </c>
    </row>
    <row r="67" spans="1:10" ht="14.4" customHeight="1" x14ac:dyDescent="0.3">
      <c r="A67" s="729" t="s">
        <v>621</v>
      </c>
      <c r="B67" s="730" t="s">
        <v>606</v>
      </c>
      <c r="C67" s="731">
        <v>1</v>
      </c>
      <c r="D67" s="731">
        <v>136.00371999999999</v>
      </c>
      <c r="E67" s="731"/>
      <c r="F67" s="731">
        <v>0</v>
      </c>
      <c r="G67" s="731">
        <v>0</v>
      </c>
      <c r="H67" s="731">
        <v>0</v>
      </c>
      <c r="I67" s="732" t="s">
        <v>595</v>
      </c>
      <c r="J67" s="733" t="s">
        <v>1</v>
      </c>
    </row>
    <row r="68" spans="1:10" ht="14.4" customHeight="1" x14ac:dyDescent="0.3">
      <c r="A68" s="729" t="s">
        <v>621</v>
      </c>
      <c r="B68" s="730" t="s">
        <v>623</v>
      </c>
      <c r="C68" s="731">
        <v>3941.1426999999999</v>
      </c>
      <c r="D68" s="731">
        <v>2050.8607900000002</v>
      </c>
      <c r="E68" s="731"/>
      <c r="F68" s="731">
        <v>2523.4793600000007</v>
      </c>
      <c r="G68" s="731">
        <v>3030</v>
      </c>
      <c r="H68" s="731">
        <v>-506.52063999999928</v>
      </c>
      <c r="I68" s="732">
        <v>0.83283147194719498</v>
      </c>
      <c r="J68" s="733" t="s">
        <v>613</v>
      </c>
    </row>
    <row r="69" spans="1:10" ht="14.4" customHeight="1" x14ac:dyDescent="0.3">
      <c r="A69" s="729" t="s">
        <v>595</v>
      </c>
      <c r="B69" s="730" t="s">
        <v>595</v>
      </c>
      <c r="C69" s="731" t="s">
        <v>595</v>
      </c>
      <c r="D69" s="731" t="s">
        <v>595</v>
      </c>
      <c r="E69" s="731"/>
      <c r="F69" s="731" t="s">
        <v>595</v>
      </c>
      <c r="G69" s="731" t="s">
        <v>595</v>
      </c>
      <c r="H69" s="731" t="s">
        <v>595</v>
      </c>
      <c r="I69" s="732" t="s">
        <v>595</v>
      </c>
      <c r="J69" s="733" t="s">
        <v>614</v>
      </c>
    </row>
    <row r="70" spans="1:10" ht="14.4" customHeight="1" x14ac:dyDescent="0.3">
      <c r="A70" s="729" t="s">
        <v>624</v>
      </c>
      <c r="B70" s="730" t="s">
        <v>625</v>
      </c>
      <c r="C70" s="731" t="s">
        <v>595</v>
      </c>
      <c r="D70" s="731" t="s">
        <v>595</v>
      </c>
      <c r="E70" s="731"/>
      <c r="F70" s="731" t="s">
        <v>595</v>
      </c>
      <c r="G70" s="731" t="s">
        <v>595</v>
      </c>
      <c r="H70" s="731" t="s">
        <v>595</v>
      </c>
      <c r="I70" s="732" t="s">
        <v>595</v>
      </c>
      <c r="J70" s="733" t="s">
        <v>0</v>
      </c>
    </row>
    <row r="71" spans="1:10" ht="14.4" customHeight="1" x14ac:dyDescent="0.3">
      <c r="A71" s="729" t="s">
        <v>624</v>
      </c>
      <c r="B71" s="730" t="s">
        <v>596</v>
      </c>
      <c r="C71" s="731">
        <v>3.0872199999999999</v>
      </c>
      <c r="D71" s="731">
        <v>1.94967</v>
      </c>
      <c r="E71" s="731"/>
      <c r="F71" s="731">
        <v>2.0763499999999997</v>
      </c>
      <c r="G71" s="731">
        <v>2</v>
      </c>
      <c r="H71" s="731">
        <v>7.6349999999999696E-2</v>
      </c>
      <c r="I71" s="732">
        <v>1.0381749999999998</v>
      </c>
      <c r="J71" s="733" t="s">
        <v>1</v>
      </c>
    </row>
    <row r="72" spans="1:10" ht="14.4" customHeight="1" x14ac:dyDescent="0.3">
      <c r="A72" s="729" t="s">
        <v>624</v>
      </c>
      <c r="B72" s="730" t="s">
        <v>607</v>
      </c>
      <c r="C72" s="731">
        <v>0</v>
      </c>
      <c r="D72" s="731">
        <v>0.67759999999999998</v>
      </c>
      <c r="E72" s="731"/>
      <c r="F72" s="731">
        <v>0</v>
      </c>
      <c r="G72" s="731">
        <v>0</v>
      </c>
      <c r="H72" s="731">
        <v>0</v>
      </c>
      <c r="I72" s="732" t="s">
        <v>595</v>
      </c>
      <c r="J72" s="733" t="s">
        <v>1</v>
      </c>
    </row>
    <row r="73" spans="1:10" ht="14.4" customHeight="1" x14ac:dyDescent="0.3">
      <c r="A73" s="729" t="s">
        <v>624</v>
      </c>
      <c r="B73" s="730" t="s">
        <v>626</v>
      </c>
      <c r="C73" s="731">
        <v>3.0872199999999999</v>
      </c>
      <c r="D73" s="731">
        <v>2.6272700000000002</v>
      </c>
      <c r="E73" s="731"/>
      <c r="F73" s="731">
        <v>2.0763499999999997</v>
      </c>
      <c r="G73" s="731">
        <v>2</v>
      </c>
      <c r="H73" s="731">
        <v>7.6349999999999696E-2</v>
      </c>
      <c r="I73" s="732">
        <v>1.0381749999999998</v>
      </c>
      <c r="J73" s="733" t="s">
        <v>613</v>
      </c>
    </row>
    <row r="74" spans="1:10" ht="14.4" customHeight="1" x14ac:dyDescent="0.3">
      <c r="A74" s="729" t="s">
        <v>595</v>
      </c>
      <c r="B74" s="730" t="s">
        <v>595</v>
      </c>
      <c r="C74" s="731" t="s">
        <v>595</v>
      </c>
      <c r="D74" s="731" t="s">
        <v>595</v>
      </c>
      <c r="E74" s="731"/>
      <c r="F74" s="731" t="s">
        <v>595</v>
      </c>
      <c r="G74" s="731" t="s">
        <v>595</v>
      </c>
      <c r="H74" s="731" t="s">
        <v>595</v>
      </c>
      <c r="I74" s="732" t="s">
        <v>595</v>
      </c>
      <c r="J74" s="733" t="s">
        <v>614</v>
      </c>
    </row>
    <row r="75" spans="1:10" ht="14.4" customHeight="1" x14ac:dyDescent="0.3">
      <c r="A75" s="729" t="s">
        <v>627</v>
      </c>
      <c r="B75" s="730" t="s">
        <v>628</v>
      </c>
      <c r="C75" s="731" t="s">
        <v>595</v>
      </c>
      <c r="D75" s="731" t="s">
        <v>595</v>
      </c>
      <c r="E75" s="731"/>
      <c r="F75" s="731" t="s">
        <v>595</v>
      </c>
      <c r="G75" s="731" t="s">
        <v>595</v>
      </c>
      <c r="H75" s="731" t="s">
        <v>595</v>
      </c>
      <c r="I75" s="732" t="s">
        <v>595</v>
      </c>
      <c r="J75" s="733" t="s">
        <v>0</v>
      </c>
    </row>
    <row r="76" spans="1:10" ht="14.4" customHeight="1" x14ac:dyDescent="0.3">
      <c r="A76" s="729" t="s">
        <v>627</v>
      </c>
      <c r="B76" s="730" t="s">
        <v>596</v>
      </c>
      <c r="C76" s="731">
        <v>0.27622000000000002</v>
      </c>
      <c r="D76" s="731">
        <v>0.40625</v>
      </c>
      <c r="E76" s="731"/>
      <c r="F76" s="731">
        <v>0.38915999999999995</v>
      </c>
      <c r="G76" s="731">
        <v>0</v>
      </c>
      <c r="H76" s="731">
        <v>0.38915999999999995</v>
      </c>
      <c r="I76" s="732" t="s">
        <v>595</v>
      </c>
      <c r="J76" s="733" t="s">
        <v>1</v>
      </c>
    </row>
    <row r="77" spans="1:10" ht="14.4" customHeight="1" x14ac:dyDescent="0.3">
      <c r="A77" s="729" t="s">
        <v>627</v>
      </c>
      <c r="B77" s="730" t="s">
        <v>629</v>
      </c>
      <c r="C77" s="731">
        <v>0.27622000000000002</v>
      </c>
      <c r="D77" s="731">
        <v>0.40625</v>
      </c>
      <c r="E77" s="731"/>
      <c r="F77" s="731">
        <v>0.38915999999999995</v>
      </c>
      <c r="G77" s="731">
        <v>0</v>
      </c>
      <c r="H77" s="731">
        <v>0.38915999999999995</v>
      </c>
      <c r="I77" s="732" t="s">
        <v>595</v>
      </c>
      <c r="J77" s="733" t="s">
        <v>613</v>
      </c>
    </row>
    <row r="78" spans="1:10" ht="14.4" customHeight="1" x14ac:dyDescent="0.3">
      <c r="A78" s="729" t="s">
        <v>595</v>
      </c>
      <c r="B78" s="730" t="s">
        <v>595</v>
      </c>
      <c r="C78" s="731" t="s">
        <v>595</v>
      </c>
      <c r="D78" s="731" t="s">
        <v>595</v>
      </c>
      <c r="E78" s="731"/>
      <c r="F78" s="731" t="s">
        <v>595</v>
      </c>
      <c r="G78" s="731" t="s">
        <v>595</v>
      </c>
      <c r="H78" s="731" t="s">
        <v>595</v>
      </c>
      <c r="I78" s="732" t="s">
        <v>595</v>
      </c>
      <c r="J78" s="733" t="s">
        <v>614</v>
      </c>
    </row>
    <row r="79" spans="1:10" ht="14.4" customHeight="1" x14ac:dyDescent="0.3">
      <c r="A79" s="729" t="s">
        <v>630</v>
      </c>
      <c r="B79" s="730" t="s">
        <v>631</v>
      </c>
      <c r="C79" s="731" t="s">
        <v>595</v>
      </c>
      <c r="D79" s="731" t="s">
        <v>595</v>
      </c>
      <c r="E79" s="731"/>
      <c r="F79" s="731" t="s">
        <v>595</v>
      </c>
      <c r="G79" s="731" t="s">
        <v>595</v>
      </c>
      <c r="H79" s="731" t="s">
        <v>595</v>
      </c>
      <c r="I79" s="732" t="s">
        <v>595</v>
      </c>
      <c r="J79" s="733" t="s">
        <v>0</v>
      </c>
    </row>
    <row r="80" spans="1:10" ht="14.4" customHeight="1" x14ac:dyDescent="0.3">
      <c r="A80" s="729" t="s">
        <v>630</v>
      </c>
      <c r="B80" s="730" t="s">
        <v>596</v>
      </c>
      <c r="C80" s="731">
        <v>0.59351999999999994</v>
      </c>
      <c r="D80" s="731">
        <v>0.5363</v>
      </c>
      <c r="E80" s="731"/>
      <c r="F80" s="731">
        <v>0.91551000000000005</v>
      </c>
      <c r="G80" s="731">
        <v>1</v>
      </c>
      <c r="H80" s="731">
        <v>-8.4489999999999954E-2</v>
      </c>
      <c r="I80" s="732">
        <v>0.91551000000000005</v>
      </c>
      <c r="J80" s="733" t="s">
        <v>1</v>
      </c>
    </row>
    <row r="81" spans="1:10" ht="14.4" customHeight="1" x14ac:dyDescent="0.3">
      <c r="A81" s="729" t="s">
        <v>630</v>
      </c>
      <c r="B81" s="730" t="s">
        <v>632</v>
      </c>
      <c r="C81" s="731">
        <v>0.59351999999999994</v>
      </c>
      <c r="D81" s="731">
        <v>0.5363</v>
      </c>
      <c r="E81" s="731"/>
      <c r="F81" s="731">
        <v>0.91551000000000005</v>
      </c>
      <c r="G81" s="731">
        <v>1</v>
      </c>
      <c r="H81" s="731">
        <v>-8.4489999999999954E-2</v>
      </c>
      <c r="I81" s="732">
        <v>0.91551000000000005</v>
      </c>
      <c r="J81" s="733" t="s">
        <v>613</v>
      </c>
    </row>
    <row r="82" spans="1:10" ht="14.4" customHeight="1" x14ac:dyDescent="0.3">
      <c r="A82" s="729" t="s">
        <v>595</v>
      </c>
      <c r="B82" s="730" t="s">
        <v>595</v>
      </c>
      <c r="C82" s="731" t="s">
        <v>595</v>
      </c>
      <c r="D82" s="731" t="s">
        <v>595</v>
      </c>
      <c r="E82" s="731"/>
      <c r="F82" s="731" t="s">
        <v>595</v>
      </c>
      <c r="G82" s="731" t="s">
        <v>595</v>
      </c>
      <c r="H82" s="731" t="s">
        <v>595</v>
      </c>
      <c r="I82" s="732" t="s">
        <v>595</v>
      </c>
      <c r="J82" s="733" t="s">
        <v>614</v>
      </c>
    </row>
    <row r="83" spans="1:10" ht="14.4" customHeight="1" x14ac:dyDescent="0.3">
      <c r="A83" s="729" t="s">
        <v>633</v>
      </c>
      <c r="B83" s="730" t="s">
        <v>634</v>
      </c>
      <c r="C83" s="731" t="s">
        <v>595</v>
      </c>
      <c r="D83" s="731" t="s">
        <v>595</v>
      </c>
      <c r="E83" s="731"/>
      <c r="F83" s="731" t="s">
        <v>595</v>
      </c>
      <c r="G83" s="731" t="s">
        <v>595</v>
      </c>
      <c r="H83" s="731" t="s">
        <v>595</v>
      </c>
      <c r="I83" s="732" t="s">
        <v>595</v>
      </c>
      <c r="J83" s="733" t="s">
        <v>0</v>
      </c>
    </row>
    <row r="84" spans="1:10" ht="14.4" customHeight="1" x14ac:dyDescent="0.3">
      <c r="A84" s="729" t="s">
        <v>633</v>
      </c>
      <c r="B84" s="730" t="s">
        <v>596</v>
      </c>
      <c r="C84" s="731">
        <v>1.27925</v>
      </c>
      <c r="D84" s="731">
        <v>2.3491900000000001</v>
      </c>
      <c r="E84" s="731"/>
      <c r="F84" s="731">
        <v>1.3046200000000001</v>
      </c>
      <c r="G84" s="731">
        <v>3</v>
      </c>
      <c r="H84" s="731">
        <v>-1.6953799999999999</v>
      </c>
      <c r="I84" s="732">
        <v>0.43487333333333339</v>
      </c>
      <c r="J84" s="733" t="s">
        <v>1</v>
      </c>
    </row>
    <row r="85" spans="1:10" ht="14.4" customHeight="1" x14ac:dyDescent="0.3">
      <c r="A85" s="729" t="s">
        <v>633</v>
      </c>
      <c r="B85" s="730" t="s">
        <v>635</v>
      </c>
      <c r="C85" s="731">
        <v>1.27925</v>
      </c>
      <c r="D85" s="731">
        <v>2.3491900000000001</v>
      </c>
      <c r="E85" s="731"/>
      <c r="F85" s="731">
        <v>1.3046200000000001</v>
      </c>
      <c r="G85" s="731">
        <v>3</v>
      </c>
      <c r="H85" s="731">
        <v>-1.6953799999999999</v>
      </c>
      <c r="I85" s="732">
        <v>0.43487333333333339</v>
      </c>
      <c r="J85" s="733" t="s">
        <v>613</v>
      </c>
    </row>
    <row r="86" spans="1:10" ht="14.4" customHeight="1" x14ac:dyDescent="0.3">
      <c r="A86" s="729" t="s">
        <v>595</v>
      </c>
      <c r="B86" s="730" t="s">
        <v>595</v>
      </c>
      <c r="C86" s="731" t="s">
        <v>595</v>
      </c>
      <c r="D86" s="731" t="s">
        <v>595</v>
      </c>
      <c r="E86" s="731"/>
      <c r="F86" s="731" t="s">
        <v>595</v>
      </c>
      <c r="G86" s="731" t="s">
        <v>595</v>
      </c>
      <c r="H86" s="731" t="s">
        <v>595</v>
      </c>
      <c r="I86" s="732" t="s">
        <v>595</v>
      </c>
      <c r="J86" s="733" t="s">
        <v>614</v>
      </c>
    </row>
    <row r="87" spans="1:10" ht="14.4" customHeight="1" x14ac:dyDescent="0.3">
      <c r="A87" s="729" t="s">
        <v>636</v>
      </c>
      <c r="B87" s="730" t="s">
        <v>637</v>
      </c>
      <c r="C87" s="731" t="s">
        <v>595</v>
      </c>
      <c r="D87" s="731" t="s">
        <v>595</v>
      </c>
      <c r="E87" s="731"/>
      <c r="F87" s="731" t="s">
        <v>595</v>
      </c>
      <c r="G87" s="731" t="s">
        <v>595</v>
      </c>
      <c r="H87" s="731" t="s">
        <v>595</v>
      </c>
      <c r="I87" s="732" t="s">
        <v>595</v>
      </c>
      <c r="J87" s="733" t="s">
        <v>0</v>
      </c>
    </row>
    <row r="88" spans="1:10" ht="14.4" customHeight="1" x14ac:dyDescent="0.3">
      <c r="A88" s="729" t="s">
        <v>636</v>
      </c>
      <c r="B88" s="730" t="s">
        <v>596</v>
      </c>
      <c r="C88" s="731">
        <v>2.5898199999999996</v>
      </c>
      <c r="D88" s="731">
        <v>2.9771900000000002</v>
      </c>
      <c r="E88" s="731"/>
      <c r="F88" s="731">
        <v>4.8905099999999999</v>
      </c>
      <c r="G88" s="731">
        <v>3</v>
      </c>
      <c r="H88" s="731">
        <v>1.8905099999999999</v>
      </c>
      <c r="I88" s="732">
        <v>1.6301699999999999</v>
      </c>
      <c r="J88" s="733" t="s">
        <v>1</v>
      </c>
    </row>
    <row r="89" spans="1:10" ht="14.4" customHeight="1" x14ac:dyDescent="0.3">
      <c r="A89" s="729" t="s">
        <v>636</v>
      </c>
      <c r="B89" s="730" t="s">
        <v>638</v>
      </c>
      <c r="C89" s="731">
        <v>2.5898199999999996</v>
      </c>
      <c r="D89" s="731">
        <v>2.9771900000000002</v>
      </c>
      <c r="E89" s="731"/>
      <c r="F89" s="731">
        <v>4.8905099999999999</v>
      </c>
      <c r="G89" s="731">
        <v>3</v>
      </c>
      <c r="H89" s="731">
        <v>1.8905099999999999</v>
      </c>
      <c r="I89" s="732">
        <v>1.6301699999999999</v>
      </c>
      <c r="J89" s="733" t="s">
        <v>613</v>
      </c>
    </row>
    <row r="90" spans="1:10" ht="14.4" customHeight="1" x14ac:dyDescent="0.3">
      <c r="A90" s="729" t="s">
        <v>595</v>
      </c>
      <c r="B90" s="730" t="s">
        <v>595</v>
      </c>
      <c r="C90" s="731" t="s">
        <v>595</v>
      </c>
      <c r="D90" s="731" t="s">
        <v>595</v>
      </c>
      <c r="E90" s="731"/>
      <c r="F90" s="731" t="s">
        <v>595</v>
      </c>
      <c r="G90" s="731" t="s">
        <v>595</v>
      </c>
      <c r="H90" s="731" t="s">
        <v>595</v>
      </c>
      <c r="I90" s="732" t="s">
        <v>595</v>
      </c>
      <c r="J90" s="733" t="s">
        <v>614</v>
      </c>
    </row>
    <row r="91" spans="1:10" ht="14.4" customHeight="1" x14ac:dyDescent="0.3">
      <c r="A91" s="729" t="s">
        <v>639</v>
      </c>
      <c r="B91" s="730" t="s">
        <v>640</v>
      </c>
      <c r="C91" s="731" t="s">
        <v>595</v>
      </c>
      <c r="D91" s="731" t="s">
        <v>595</v>
      </c>
      <c r="E91" s="731"/>
      <c r="F91" s="731" t="s">
        <v>595</v>
      </c>
      <c r="G91" s="731" t="s">
        <v>595</v>
      </c>
      <c r="H91" s="731" t="s">
        <v>595</v>
      </c>
      <c r="I91" s="732" t="s">
        <v>595</v>
      </c>
      <c r="J91" s="733" t="s">
        <v>0</v>
      </c>
    </row>
    <row r="92" spans="1:10" ht="14.4" customHeight="1" x14ac:dyDescent="0.3">
      <c r="A92" s="729" t="s">
        <v>639</v>
      </c>
      <c r="B92" s="730" t="s">
        <v>596</v>
      </c>
      <c r="C92" s="731">
        <v>32.542220000000007</v>
      </c>
      <c r="D92" s="731">
        <v>12.333009999999998</v>
      </c>
      <c r="E92" s="731"/>
      <c r="F92" s="731">
        <v>32.639270000000003</v>
      </c>
      <c r="G92" s="731">
        <v>31</v>
      </c>
      <c r="H92" s="731">
        <v>1.6392700000000033</v>
      </c>
      <c r="I92" s="732">
        <v>1.052879677419355</v>
      </c>
      <c r="J92" s="733" t="s">
        <v>1</v>
      </c>
    </row>
    <row r="93" spans="1:10" ht="14.4" customHeight="1" x14ac:dyDescent="0.3">
      <c r="A93" s="729" t="s">
        <v>639</v>
      </c>
      <c r="B93" s="730" t="s">
        <v>641</v>
      </c>
      <c r="C93" s="731">
        <v>32.542220000000007</v>
      </c>
      <c r="D93" s="731">
        <v>12.333009999999998</v>
      </c>
      <c r="E93" s="731"/>
      <c r="F93" s="731">
        <v>32.639270000000003</v>
      </c>
      <c r="G93" s="731">
        <v>31</v>
      </c>
      <c r="H93" s="731">
        <v>1.6392700000000033</v>
      </c>
      <c r="I93" s="732">
        <v>1.052879677419355</v>
      </c>
      <c r="J93" s="733" t="s">
        <v>613</v>
      </c>
    </row>
    <row r="94" spans="1:10" ht="14.4" customHeight="1" x14ac:dyDescent="0.3">
      <c r="A94" s="729" t="s">
        <v>595</v>
      </c>
      <c r="B94" s="730" t="s">
        <v>595</v>
      </c>
      <c r="C94" s="731" t="s">
        <v>595</v>
      </c>
      <c r="D94" s="731" t="s">
        <v>595</v>
      </c>
      <c r="E94" s="731"/>
      <c r="F94" s="731" t="s">
        <v>595</v>
      </c>
      <c r="G94" s="731" t="s">
        <v>595</v>
      </c>
      <c r="H94" s="731" t="s">
        <v>595</v>
      </c>
      <c r="I94" s="732" t="s">
        <v>595</v>
      </c>
      <c r="J94" s="733" t="s">
        <v>614</v>
      </c>
    </row>
    <row r="95" spans="1:10" ht="14.4" customHeight="1" x14ac:dyDescent="0.3">
      <c r="A95" s="729" t="s">
        <v>642</v>
      </c>
      <c r="B95" s="730" t="s">
        <v>643</v>
      </c>
      <c r="C95" s="731" t="s">
        <v>595</v>
      </c>
      <c r="D95" s="731" t="s">
        <v>595</v>
      </c>
      <c r="E95" s="731"/>
      <c r="F95" s="731" t="s">
        <v>595</v>
      </c>
      <c r="G95" s="731" t="s">
        <v>595</v>
      </c>
      <c r="H95" s="731" t="s">
        <v>595</v>
      </c>
      <c r="I95" s="732" t="s">
        <v>595</v>
      </c>
      <c r="J95" s="733" t="s">
        <v>0</v>
      </c>
    </row>
    <row r="96" spans="1:10" ht="14.4" customHeight="1" x14ac:dyDescent="0.3">
      <c r="A96" s="729" t="s">
        <v>642</v>
      </c>
      <c r="B96" s="730" t="s">
        <v>596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595</v>
      </c>
      <c r="J96" s="733" t="s">
        <v>1</v>
      </c>
    </row>
    <row r="97" spans="1:10" ht="14.4" customHeight="1" x14ac:dyDescent="0.3">
      <c r="A97" s="729" t="s">
        <v>642</v>
      </c>
      <c r="B97" s="730" t="s">
        <v>605</v>
      </c>
      <c r="C97" s="731">
        <v>36718.162259999997</v>
      </c>
      <c r="D97" s="731">
        <v>28397.639050000002</v>
      </c>
      <c r="E97" s="731"/>
      <c r="F97" s="731">
        <v>43255.472519999988</v>
      </c>
      <c r="G97" s="731">
        <v>34367</v>
      </c>
      <c r="H97" s="731">
        <v>8888.4725199999884</v>
      </c>
      <c r="I97" s="732">
        <v>1.2586339372072042</v>
      </c>
      <c r="J97" s="733" t="s">
        <v>1</v>
      </c>
    </row>
    <row r="98" spans="1:10" ht="14.4" customHeight="1" x14ac:dyDescent="0.3">
      <c r="A98" s="729" t="s">
        <v>642</v>
      </c>
      <c r="B98" s="730" t="s">
        <v>644</v>
      </c>
      <c r="C98" s="731">
        <v>36718.162259999997</v>
      </c>
      <c r="D98" s="731">
        <v>28397.639050000002</v>
      </c>
      <c r="E98" s="731"/>
      <c r="F98" s="731">
        <v>43255.472519999988</v>
      </c>
      <c r="G98" s="731">
        <v>34367</v>
      </c>
      <c r="H98" s="731">
        <v>8888.4725199999884</v>
      </c>
      <c r="I98" s="732">
        <v>1.2586339372072042</v>
      </c>
      <c r="J98" s="733" t="s">
        <v>613</v>
      </c>
    </row>
    <row r="99" spans="1:10" ht="14.4" customHeight="1" x14ac:dyDescent="0.3">
      <c r="A99" s="729" t="s">
        <v>595</v>
      </c>
      <c r="B99" s="730" t="s">
        <v>595</v>
      </c>
      <c r="C99" s="731" t="s">
        <v>595</v>
      </c>
      <c r="D99" s="731" t="s">
        <v>595</v>
      </c>
      <c r="E99" s="731"/>
      <c r="F99" s="731" t="s">
        <v>595</v>
      </c>
      <c r="G99" s="731" t="s">
        <v>595</v>
      </c>
      <c r="H99" s="731" t="s">
        <v>595</v>
      </c>
      <c r="I99" s="732" t="s">
        <v>595</v>
      </c>
      <c r="J99" s="733" t="s">
        <v>614</v>
      </c>
    </row>
    <row r="100" spans="1:10" ht="14.4" customHeight="1" x14ac:dyDescent="0.3">
      <c r="A100" s="729" t="s">
        <v>593</v>
      </c>
      <c r="B100" s="730" t="s">
        <v>608</v>
      </c>
      <c r="C100" s="731">
        <v>58315.747359999994</v>
      </c>
      <c r="D100" s="731">
        <v>52762.180980000005</v>
      </c>
      <c r="E100" s="731"/>
      <c r="F100" s="731">
        <v>59487.985319999992</v>
      </c>
      <c r="G100" s="731">
        <v>50220</v>
      </c>
      <c r="H100" s="731">
        <v>9267.9853199999925</v>
      </c>
      <c r="I100" s="732">
        <v>1.1845476965352448</v>
      </c>
      <c r="J100" s="733" t="s">
        <v>609</v>
      </c>
    </row>
  </sheetData>
  <mergeCells count="3">
    <mergeCell ref="F3:I3"/>
    <mergeCell ref="C4:D4"/>
    <mergeCell ref="A1:I1"/>
  </mergeCells>
  <conditionalFormatting sqref="F19 F10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0">
    <cfRule type="expression" dxfId="66" priority="5">
      <formula>$H20&gt;0</formula>
    </cfRule>
  </conditionalFormatting>
  <conditionalFormatting sqref="A20:A100">
    <cfRule type="expression" dxfId="65" priority="2">
      <formula>AND($J20&lt;&gt;"mezeraKL",$J20&lt;&gt;"")</formula>
    </cfRule>
  </conditionalFormatting>
  <conditionalFormatting sqref="I20:I100">
    <cfRule type="expression" dxfId="64" priority="6">
      <formula>$I20&gt;1</formula>
    </cfRule>
  </conditionalFormatting>
  <conditionalFormatting sqref="B20:B100">
    <cfRule type="expression" dxfId="63" priority="1">
      <formula>OR($J20="NS",$J20="SumaNS",$J20="Účet")</formula>
    </cfRule>
  </conditionalFormatting>
  <conditionalFormatting sqref="A20:D100 F20:I100">
    <cfRule type="expression" dxfId="62" priority="8">
      <formula>AND($J20&lt;&gt;"",$J20&lt;&gt;"mezeraKL")</formula>
    </cfRule>
  </conditionalFormatting>
  <conditionalFormatting sqref="B20:D100 F20:I10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0 F20:I100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4756.8785160763136</v>
      </c>
      <c r="M3" s="203">
        <f>SUBTOTAL(9,M5:M1048576)</f>
        <v>12502.616439800004</v>
      </c>
      <c r="N3" s="204">
        <f>SUBTOTAL(9,N5:N1048576)</f>
        <v>59473427.537227169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593</v>
      </c>
      <c r="B5" s="741" t="s">
        <v>594</v>
      </c>
      <c r="C5" s="742" t="s">
        <v>610</v>
      </c>
      <c r="D5" s="743" t="s">
        <v>611</v>
      </c>
      <c r="E5" s="744">
        <v>50113001</v>
      </c>
      <c r="F5" s="743" t="s">
        <v>645</v>
      </c>
      <c r="G5" s="742" t="s">
        <v>646</v>
      </c>
      <c r="H5" s="742">
        <v>196885</v>
      </c>
      <c r="I5" s="742">
        <v>96885</v>
      </c>
      <c r="J5" s="742" t="s">
        <v>647</v>
      </c>
      <c r="K5" s="742" t="s">
        <v>648</v>
      </c>
      <c r="L5" s="745">
        <v>19.249937567705803</v>
      </c>
      <c r="M5" s="745">
        <v>19</v>
      </c>
      <c r="N5" s="746">
        <v>365.74881378641027</v>
      </c>
    </row>
    <row r="6" spans="1:14" ht="14.4" customHeight="1" x14ac:dyDescent="0.3">
      <c r="A6" s="747" t="s">
        <v>593</v>
      </c>
      <c r="B6" s="748" t="s">
        <v>594</v>
      </c>
      <c r="C6" s="749" t="s">
        <v>610</v>
      </c>
      <c r="D6" s="750" t="s">
        <v>611</v>
      </c>
      <c r="E6" s="751">
        <v>50113001</v>
      </c>
      <c r="F6" s="750" t="s">
        <v>645</v>
      </c>
      <c r="G6" s="749" t="s">
        <v>646</v>
      </c>
      <c r="H6" s="749">
        <v>196884</v>
      </c>
      <c r="I6" s="749">
        <v>96884</v>
      </c>
      <c r="J6" s="749" t="s">
        <v>649</v>
      </c>
      <c r="K6" s="749" t="s">
        <v>650</v>
      </c>
      <c r="L6" s="752">
        <v>9.3499942290281126</v>
      </c>
      <c r="M6" s="752">
        <v>239</v>
      </c>
      <c r="N6" s="753">
        <v>2234.6486207377188</v>
      </c>
    </row>
    <row r="7" spans="1:14" ht="14.4" customHeight="1" x14ac:dyDescent="0.3">
      <c r="A7" s="747" t="s">
        <v>593</v>
      </c>
      <c r="B7" s="748" t="s">
        <v>594</v>
      </c>
      <c r="C7" s="749" t="s">
        <v>610</v>
      </c>
      <c r="D7" s="750" t="s">
        <v>611</v>
      </c>
      <c r="E7" s="751">
        <v>50113001</v>
      </c>
      <c r="F7" s="750" t="s">
        <v>645</v>
      </c>
      <c r="G7" s="749" t="s">
        <v>651</v>
      </c>
      <c r="H7" s="749">
        <v>501927</v>
      </c>
      <c r="I7" s="749">
        <v>172774</v>
      </c>
      <c r="J7" s="749" t="s">
        <v>652</v>
      </c>
      <c r="K7" s="749" t="s">
        <v>653</v>
      </c>
      <c r="L7" s="752">
        <v>275.15999999999997</v>
      </c>
      <c r="M7" s="752">
        <v>26</v>
      </c>
      <c r="N7" s="753">
        <v>7154.16</v>
      </c>
    </row>
    <row r="8" spans="1:14" ht="14.4" customHeight="1" x14ac:dyDescent="0.3">
      <c r="A8" s="747" t="s">
        <v>593</v>
      </c>
      <c r="B8" s="748" t="s">
        <v>594</v>
      </c>
      <c r="C8" s="749" t="s">
        <v>610</v>
      </c>
      <c r="D8" s="750" t="s">
        <v>611</v>
      </c>
      <c r="E8" s="751">
        <v>50113001</v>
      </c>
      <c r="F8" s="750" t="s">
        <v>645</v>
      </c>
      <c r="G8" s="749" t="s">
        <v>646</v>
      </c>
      <c r="H8" s="749">
        <v>184256</v>
      </c>
      <c r="I8" s="749">
        <v>84256</v>
      </c>
      <c r="J8" s="749" t="s">
        <v>654</v>
      </c>
      <c r="K8" s="749" t="s">
        <v>655</v>
      </c>
      <c r="L8" s="752">
        <v>26.590000000000007</v>
      </c>
      <c r="M8" s="752">
        <v>1</v>
      </c>
      <c r="N8" s="753">
        <v>26.590000000000007</v>
      </c>
    </row>
    <row r="9" spans="1:14" ht="14.4" customHeight="1" x14ac:dyDescent="0.3">
      <c r="A9" s="747" t="s">
        <v>593</v>
      </c>
      <c r="B9" s="748" t="s">
        <v>594</v>
      </c>
      <c r="C9" s="749" t="s">
        <v>610</v>
      </c>
      <c r="D9" s="750" t="s">
        <v>611</v>
      </c>
      <c r="E9" s="751">
        <v>50113001</v>
      </c>
      <c r="F9" s="750" t="s">
        <v>645</v>
      </c>
      <c r="G9" s="749" t="s">
        <v>646</v>
      </c>
      <c r="H9" s="749">
        <v>100362</v>
      </c>
      <c r="I9" s="749">
        <v>362</v>
      </c>
      <c r="J9" s="749" t="s">
        <v>656</v>
      </c>
      <c r="K9" s="749" t="s">
        <v>657</v>
      </c>
      <c r="L9" s="752">
        <v>72.930000000000007</v>
      </c>
      <c r="M9" s="752">
        <v>1</v>
      </c>
      <c r="N9" s="753">
        <v>72.930000000000007</v>
      </c>
    </row>
    <row r="10" spans="1:14" ht="14.4" customHeight="1" x14ac:dyDescent="0.3">
      <c r="A10" s="747" t="s">
        <v>593</v>
      </c>
      <c r="B10" s="748" t="s">
        <v>594</v>
      </c>
      <c r="C10" s="749" t="s">
        <v>610</v>
      </c>
      <c r="D10" s="750" t="s">
        <v>611</v>
      </c>
      <c r="E10" s="751">
        <v>50113001</v>
      </c>
      <c r="F10" s="750" t="s">
        <v>645</v>
      </c>
      <c r="G10" s="749" t="s">
        <v>646</v>
      </c>
      <c r="H10" s="749">
        <v>845008</v>
      </c>
      <c r="I10" s="749">
        <v>107806</v>
      </c>
      <c r="J10" s="749" t="s">
        <v>658</v>
      </c>
      <c r="K10" s="749" t="s">
        <v>659</v>
      </c>
      <c r="L10" s="752">
        <v>64.062500000000014</v>
      </c>
      <c r="M10" s="752">
        <v>4</v>
      </c>
      <c r="N10" s="753">
        <v>256.25000000000006</v>
      </c>
    </row>
    <row r="11" spans="1:14" ht="14.4" customHeight="1" x14ac:dyDescent="0.3">
      <c r="A11" s="747" t="s">
        <v>593</v>
      </c>
      <c r="B11" s="748" t="s">
        <v>594</v>
      </c>
      <c r="C11" s="749" t="s">
        <v>610</v>
      </c>
      <c r="D11" s="750" t="s">
        <v>611</v>
      </c>
      <c r="E11" s="751">
        <v>50113001</v>
      </c>
      <c r="F11" s="750" t="s">
        <v>645</v>
      </c>
      <c r="G11" s="749" t="s">
        <v>646</v>
      </c>
      <c r="H11" s="749">
        <v>202701</v>
      </c>
      <c r="I11" s="749">
        <v>202701</v>
      </c>
      <c r="J11" s="749" t="s">
        <v>658</v>
      </c>
      <c r="K11" s="749" t="s">
        <v>660</v>
      </c>
      <c r="L11" s="752">
        <v>129.07000000000002</v>
      </c>
      <c r="M11" s="752">
        <v>1</v>
      </c>
      <c r="N11" s="753">
        <v>129.07000000000002</v>
      </c>
    </row>
    <row r="12" spans="1:14" ht="14.4" customHeight="1" x14ac:dyDescent="0.3">
      <c r="A12" s="747" t="s">
        <v>593</v>
      </c>
      <c r="B12" s="748" t="s">
        <v>594</v>
      </c>
      <c r="C12" s="749" t="s">
        <v>610</v>
      </c>
      <c r="D12" s="750" t="s">
        <v>611</v>
      </c>
      <c r="E12" s="751">
        <v>50113001</v>
      </c>
      <c r="F12" s="750" t="s">
        <v>645</v>
      </c>
      <c r="G12" s="749" t="s">
        <v>646</v>
      </c>
      <c r="H12" s="749">
        <v>185728</v>
      </c>
      <c r="I12" s="749">
        <v>185728</v>
      </c>
      <c r="J12" s="749" t="s">
        <v>661</v>
      </c>
      <c r="K12" s="749" t="s">
        <v>662</v>
      </c>
      <c r="L12" s="752">
        <v>68.95</v>
      </c>
      <c r="M12" s="752">
        <v>1</v>
      </c>
      <c r="N12" s="753">
        <v>68.95</v>
      </c>
    </row>
    <row r="13" spans="1:14" ht="14.4" customHeight="1" x14ac:dyDescent="0.3">
      <c r="A13" s="747" t="s">
        <v>593</v>
      </c>
      <c r="B13" s="748" t="s">
        <v>594</v>
      </c>
      <c r="C13" s="749" t="s">
        <v>610</v>
      </c>
      <c r="D13" s="750" t="s">
        <v>611</v>
      </c>
      <c r="E13" s="751">
        <v>50113001</v>
      </c>
      <c r="F13" s="750" t="s">
        <v>645</v>
      </c>
      <c r="G13" s="749" t="s">
        <v>651</v>
      </c>
      <c r="H13" s="749">
        <v>102954</v>
      </c>
      <c r="I13" s="749">
        <v>2954</v>
      </c>
      <c r="J13" s="749" t="s">
        <v>663</v>
      </c>
      <c r="K13" s="749" t="s">
        <v>664</v>
      </c>
      <c r="L13" s="752">
        <v>15.035000000000004</v>
      </c>
      <c r="M13" s="752">
        <v>2</v>
      </c>
      <c r="N13" s="753">
        <v>30.070000000000007</v>
      </c>
    </row>
    <row r="14" spans="1:14" ht="14.4" customHeight="1" x14ac:dyDescent="0.3">
      <c r="A14" s="747" t="s">
        <v>593</v>
      </c>
      <c r="B14" s="748" t="s">
        <v>594</v>
      </c>
      <c r="C14" s="749" t="s">
        <v>610</v>
      </c>
      <c r="D14" s="750" t="s">
        <v>611</v>
      </c>
      <c r="E14" s="751">
        <v>50113001</v>
      </c>
      <c r="F14" s="750" t="s">
        <v>645</v>
      </c>
      <c r="G14" s="749" t="s">
        <v>651</v>
      </c>
      <c r="H14" s="749">
        <v>102945</v>
      </c>
      <c r="I14" s="749">
        <v>2945</v>
      </c>
      <c r="J14" s="749" t="s">
        <v>665</v>
      </c>
      <c r="K14" s="749" t="s">
        <v>666</v>
      </c>
      <c r="L14" s="752">
        <v>8.66</v>
      </c>
      <c r="M14" s="752">
        <v>2</v>
      </c>
      <c r="N14" s="753">
        <v>17.32</v>
      </c>
    </row>
    <row r="15" spans="1:14" ht="14.4" customHeight="1" x14ac:dyDescent="0.3">
      <c r="A15" s="747" t="s">
        <v>593</v>
      </c>
      <c r="B15" s="748" t="s">
        <v>594</v>
      </c>
      <c r="C15" s="749" t="s">
        <v>610</v>
      </c>
      <c r="D15" s="750" t="s">
        <v>611</v>
      </c>
      <c r="E15" s="751">
        <v>50113001</v>
      </c>
      <c r="F15" s="750" t="s">
        <v>645</v>
      </c>
      <c r="G15" s="749" t="s">
        <v>646</v>
      </c>
      <c r="H15" s="749">
        <v>210492</v>
      </c>
      <c r="I15" s="749">
        <v>210492</v>
      </c>
      <c r="J15" s="749" t="s">
        <v>667</v>
      </c>
      <c r="K15" s="749" t="s">
        <v>668</v>
      </c>
      <c r="L15" s="752">
        <v>1456.44</v>
      </c>
      <c r="M15" s="752">
        <v>1</v>
      </c>
      <c r="N15" s="753">
        <v>1456.44</v>
      </c>
    </row>
    <row r="16" spans="1:14" ht="14.4" customHeight="1" x14ac:dyDescent="0.3">
      <c r="A16" s="747" t="s">
        <v>593</v>
      </c>
      <c r="B16" s="748" t="s">
        <v>594</v>
      </c>
      <c r="C16" s="749" t="s">
        <v>610</v>
      </c>
      <c r="D16" s="750" t="s">
        <v>611</v>
      </c>
      <c r="E16" s="751">
        <v>50113001</v>
      </c>
      <c r="F16" s="750" t="s">
        <v>645</v>
      </c>
      <c r="G16" s="749" t="s">
        <v>646</v>
      </c>
      <c r="H16" s="749">
        <v>176954</v>
      </c>
      <c r="I16" s="749">
        <v>176954</v>
      </c>
      <c r="J16" s="749" t="s">
        <v>669</v>
      </c>
      <c r="K16" s="749" t="s">
        <v>670</v>
      </c>
      <c r="L16" s="752">
        <v>94.550666666666672</v>
      </c>
      <c r="M16" s="752">
        <v>15</v>
      </c>
      <c r="N16" s="753">
        <v>1418.26</v>
      </c>
    </row>
    <row r="17" spans="1:14" ht="14.4" customHeight="1" x14ac:dyDescent="0.3">
      <c r="A17" s="747" t="s">
        <v>593</v>
      </c>
      <c r="B17" s="748" t="s">
        <v>594</v>
      </c>
      <c r="C17" s="749" t="s">
        <v>610</v>
      </c>
      <c r="D17" s="750" t="s">
        <v>611</v>
      </c>
      <c r="E17" s="751">
        <v>50113001</v>
      </c>
      <c r="F17" s="750" t="s">
        <v>645</v>
      </c>
      <c r="G17" s="749" t="s">
        <v>646</v>
      </c>
      <c r="H17" s="749">
        <v>192841</v>
      </c>
      <c r="I17" s="749">
        <v>192841</v>
      </c>
      <c r="J17" s="749" t="s">
        <v>671</v>
      </c>
      <c r="K17" s="749" t="s">
        <v>672</v>
      </c>
      <c r="L17" s="752">
        <v>4309.8</v>
      </c>
      <c r="M17" s="752">
        <v>6</v>
      </c>
      <c r="N17" s="753">
        <v>25858.800000000003</v>
      </c>
    </row>
    <row r="18" spans="1:14" ht="14.4" customHeight="1" x14ac:dyDescent="0.3">
      <c r="A18" s="747" t="s">
        <v>593</v>
      </c>
      <c r="B18" s="748" t="s">
        <v>594</v>
      </c>
      <c r="C18" s="749" t="s">
        <v>610</v>
      </c>
      <c r="D18" s="750" t="s">
        <v>611</v>
      </c>
      <c r="E18" s="751">
        <v>50113001</v>
      </c>
      <c r="F18" s="750" t="s">
        <v>645</v>
      </c>
      <c r="G18" s="749" t="s">
        <v>646</v>
      </c>
      <c r="H18" s="749">
        <v>167547</v>
      </c>
      <c r="I18" s="749">
        <v>67547</v>
      </c>
      <c r="J18" s="749" t="s">
        <v>673</v>
      </c>
      <c r="K18" s="749" t="s">
        <v>674</v>
      </c>
      <c r="L18" s="752">
        <v>47.12</v>
      </c>
      <c r="M18" s="752">
        <v>3</v>
      </c>
      <c r="N18" s="753">
        <v>141.35999999999999</v>
      </c>
    </row>
    <row r="19" spans="1:14" ht="14.4" customHeight="1" x14ac:dyDescent="0.3">
      <c r="A19" s="747" t="s">
        <v>593</v>
      </c>
      <c r="B19" s="748" t="s">
        <v>594</v>
      </c>
      <c r="C19" s="749" t="s">
        <v>610</v>
      </c>
      <c r="D19" s="750" t="s">
        <v>611</v>
      </c>
      <c r="E19" s="751">
        <v>50113001</v>
      </c>
      <c r="F19" s="750" t="s">
        <v>645</v>
      </c>
      <c r="G19" s="749" t="s">
        <v>651</v>
      </c>
      <c r="H19" s="749">
        <v>127263</v>
      </c>
      <c r="I19" s="749">
        <v>127263</v>
      </c>
      <c r="J19" s="749" t="s">
        <v>675</v>
      </c>
      <c r="K19" s="749" t="s">
        <v>676</v>
      </c>
      <c r="L19" s="752">
        <v>54.489999999999981</v>
      </c>
      <c r="M19" s="752">
        <v>2</v>
      </c>
      <c r="N19" s="753">
        <v>108.97999999999996</v>
      </c>
    </row>
    <row r="20" spans="1:14" ht="14.4" customHeight="1" x14ac:dyDescent="0.3">
      <c r="A20" s="747" t="s">
        <v>593</v>
      </c>
      <c r="B20" s="748" t="s">
        <v>594</v>
      </c>
      <c r="C20" s="749" t="s">
        <v>610</v>
      </c>
      <c r="D20" s="750" t="s">
        <v>611</v>
      </c>
      <c r="E20" s="751">
        <v>50113001</v>
      </c>
      <c r="F20" s="750" t="s">
        <v>645</v>
      </c>
      <c r="G20" s="749" t="s">
        <v>651</v>
      </c>
      <c r="H20" s="749">
        <v>127272</v>
      </c>
      <c r="I20" s="749">
        <v>127272</v>
      </c>
      <c r="J20" s="749" t="s">
        <v>675</v>
      </c>
      <c r="K20" s="749" t="s">
        <v>677</v>
      </c>
      <c r="L20" s="752">
        <v>48.430000000000007</v>
      </c>
      <c r="M20" s="752">
        <v>8</v>
      </c>
      <c r="N20" s="753">
        <v>387.44000000000005</v>
      </c>
    </row>
    <row r="21" spans="1:14" ht="14.4" customHeight="1" x14ac:dyDescent="0.3">
      <c r="A21" s="747" t="s">
        <v>593</v>
      </c>
      <c r="B21" s="748" t="s">
        <v>594</v>
      </c>
      <c r="C21" s="749" t="s">
        <v>610</v>
      </c>
      <c r="D21" s="750" t="s">
        <v>611</v>
      </c>
      <c r="E21" s="751">
        <v>50113001</v>
      </c>
      <c r="F21" s="750" t="s">
        <v>645</v>
      </c>
      <c r="G21" s="749" t="s">
        <v>646</v>
      </c>
      <c r="H21" s="749">
        <v>194920</v>
      </c>
      <c r="I21" s="749">
        <v>94920</v>
      </c>
      <c r="J21" s="749" t="s">
        <v>678</v>
      </c>
      <c r="K21" s="749" t="s">
        <v>679</v>
      </c>
      <c r="L21" s="752">
        <v>74.010000000000005</v>
      </c>
      <c r="M21" s="752">
        <v>4</v>
      </c>
      <c r="N21" s="753">
        <v>296.04000000000002</v>
      </c>
    </row>
    <row r="22" spans="1:14" ht="14.4" customHeight="1" x14ac:dyDescent="0.3">
      <c r="A22" s="747" t="s">
        <v>593</v>
      </c>
      <c r="B22" s="748" t="s">
        <v>594</v>
      </c>
      <c r="C22" s="749" t="s">
        <v>610</v>
      </c>
      <c r="D22" s="750" t="s">
        <v>611</v>
      </c>
      <c r="E22" s="751">
        <v>50113001</v>
      </c>
      <c r="F22" s="750" t="s">
        <v>645</v>
      </c>
      <c r="G22" s="749" t="s">
        <v>646</v>
      </c>
      <c r="H22" s="749">
        <v>10561</v>
      </c>
      <c r="I22" s="749">
        <v>10561</v>
      </c>
      <c r="J22" s="749" t="s">
        <v>680</v>
      </c>
      <c r="K22" s="749" t="s">
        <v>681</v>
      </c>
      <c r="L22" s="752">
        <v>250.8</v>
      </c>
      <c r="M22" s="752">
        <v>2</v>
      </c>
      <c r="N22" s="753">
        <v>501.6</v>
      </c>
    </row>
    <row r="23" spans="1:14" ht="14.4" customHeight="1" x14ac:dyDescent="0.3">
      <c r="A23" s="747" t="s">
        <v>593</v>
      </c>
      <c r="B23" s="748" t="s">
        <v>594</v>
      </c>
      <c r="C23" s="749" t="s">
        <v>610</v>
      </c>
      <c r="D23" s="750" t="s">
        <v>611</v>
      </c>
      <c r="E23" s="751">
        <v>50113001</v>
      </c>
      <c r="F23" s="750" t="s">
        <v>645</v>
      </c>
      <c r="G23" s="749" t="s">
        <v>646</v>
      </c>
      <c r="H23" s="749">
        <v>187764</v>
      </c>
      <c r="I23" s="749">
        <v>87764</v>
      </c>
      <c r="J23" s="749" t="s">
        <v>682</v>
      </c>
      <c r="K23" s="749" t="s">
        <v>683</v>
      </c>
      <c r="L23" s="752">
        <v>52.459833333333336</v>
      </c>
      <c r="M23" s="752">
        <v>120</v>
      </c>
      <c r="N23" s="753">
        <v>6295.18</v>
      </c>
    </row>
    <row r="24" spans="1:14" ht="14.4" customHeight="1" x14ac:dyDescent="0.3">
      <c r="A24" s="747" t="s">
        <v>593</v>
      </c>
      <c r="B24" s="748" t="s">
        <v>594</v>
      </c>
      <c r="C24" s="749" t="s">
        <v>610</v>
      </c>
      <c r="D24" s="750" t="s">
        <v>611</v>
      </c>
      <c r="E24" s="751">
        <v>50113001</v>
      </c>
      <c r="F24" s="750" t="s">
        <v>645</v>
      </c>
      <c r="G24" s="749" t="s">
        <v>646</v>
      </c>
      <c r="H24" s="749">
        <v>173390</v>
      </c>
      <c r="I24" s="749">
        <v>173390</v>
      </c>
      <c r="J24" s="749" t="s">
        <v>684</v>
      </c>
      <c r="K24" s="749" t="s">
        <v>685</v>
      </c>
      <c r="L24" s="752">
        <v>411.95</v>
      </c>
      <c r="M24" s="752">
        <v>0.3</v>
      </c>
      <c r="N24" s="753">
        <v>123.58499999999999</v>
      </c>
    </row>
    <row r="25" spans="1:14" ht="14.4" customHeight="1" x14ac:dyDescent="0.3">
      <c r="A25" s="747" t="s">
        <v>593</v>
      </c>
      <c r="B25" s="748" t="s">
        <v>594</v>
      </c>
      <c r="C25" s="749" t="s">
        <v>610</v>
      </c>
      <c r="D25" s="750" t="s">
        <v>611</v>
      </c>
      <c r="E25" s="751">
        <v>50113001</v>
      </c>
      <c r="F25" s="750" t="s">
        <v>645</v>
      </c>
      <c r="G25" s="749" t="s">
        <v>646</v>
      </c>
      <c r="H25" s="749">
        <v>185060</v>
      </c>
      <c r="I25" s="749">
        <v>85060</v>
      </c>
      <c r="J25" s="749" t="s">
        <v>686</v>
      </c>
      <c r="K25" s="749" t="s">
        <v>687</v>
      </c>
      <c r="L25" s="752">
        <v>66.19</v>
      </c>
      <c r="M25" s="752">
        <v>1</v>
      </c>
      <c r="N25" s="753">
        <v>66.19</v>
      </c>
    </row>
    <row r="26" spans="1:14" ht="14.4" customHeight="1" x14ac:dyDescent="0.3">
      <c r="A26" s="747" t="s">
        <v>593</v>
      </c>
      <c r="B26" s="748" t="s">
        <v>594</v>
      </c>
      <c r="C26" s="749" t="s">
        <v>610</v>
      </c>
      <c r="D26" s="750" t="s">
        <v>611</v>
      </c>
      <c r="E26" s="751">
        <v>50113001</v>
      </c>
      <c r="F26" s="750" t="s">
        <v>645</v>
      </c>
      <c r="G26" s="749" t="s">
        <v>646</v>
      </c>
      <c r="H26" s="749">
        <v>991086</v>
      </c>
      <c r="I26" s="749">
        <v>0</v>
      </c>
      <c r="J26" s="749" t="s">
        <v>688</v>
      </c>
      <c r="K26" s="749" t="s">
        <v>595</v>
      </c>
      <c r="L26" s="752">
        <v>64921.81</v>
      </c>
      <c r="M26" s="752">
        <v>6</v>
      </c>
      <c r="N26" s="753">
        <v>389530.86</v>
      </c>
    </row>
    <row r="27" spans="1:14" ht="14.4" customHeight="1" x14ac:dyDescent="0.3">
      <c r="A27" s="747" t="s">
        <v>593</v>
      </c>
      <c r="B27" s="748" t="s">
        <v>594</v>
      </c>
      <c r="C27" s="749" t="s">
        <v>610</v>
      </c>
      <c r="D27" s="750" t="s">
        <v>611</v>
      </c>
      <c r="E27" s="751">
        <v>50113001</v>
      </c>
      <c r="F27" s="750" t="s">
        <v>645</v>
      </c>
      <c r="G27" s="749" t="s">
        <v>646</v>
      </c>
      <c r="H27" s="749">
        <v>192351</v>
      </c>
      <c r="I27" s="749">
        <v>92351</v>
      </c>
      <c r="J27" s="749" t="s">
        <v>689</v>
      </c>
      <c r="K27" s="749" t="s">
        <v>690</v>
      </c>
      <c r="L27" s="752">
        <v>86.22</v>
      </c>
      <c r="M27" s="752">
        <v>1</v>
      </c>
      <c r="N27" s="753">
        <v>86.22</v>
      </c>
    </row>
    <row r="28" spans="1:14" ht="14.4" customHeight="1" x14ac:dyDescent="0.3">
      <c r="A28" s="747" t="s">
        <v>593</v>
      </c>
      <c r="B28" s="748" t="s">
        <v>594</v>
      </c>
      <c r="C28" s="749" t="s">
        <v>610</v>
      </c>
      <c r="D28" s="750" t="s">
        <v>611</v>
      </c>
      <c r="E28" s="751">
        <v>50113001</v>
      </c>
      <c r="F28" s="750" t="s">
        <v>645</v>
      </c>
      <c r="G28" s="749" t="s">
        <v>646</v>
      </c>
      <c r="H28" s="749">
        <v>112892</v>
      </c>
      <c r="I28" s="749">
        <v>12892</v>
      </c>
      <c r="J28" s="749" t="s">
        <v>691</v>
      </c>
      <c r="K28" s="749" t="s">
        <v>692</v>
      </c>
      <c r="L28" s="752">
        <v>103.31999999999996</v>
      </c>
      <c r="M28" s="752">
        <v>2</v>
      </c>
      <c r="N28" s="753">
        <v>206.63999999999993</v>
      </c>
    </row>
    <row r="29" spans="1:14" ht="14.4" customHeight="1" x14ac:dyDescent="0.3">
      <c r="A29" s="747" t="s">
        <v>593</v>
      </c>
      <c r="B29" s="748" t="s">
        <v>594</v>
      </c>
      <c r="C29" s="749" t="s">
        <v>610</v>
      </c>
      <c r="D29" s="750" t="s">
        <v>611</v>
      </c>
      <c r="E29" s="751">
        <v>50113001</v>
      </c>
      <c r="F29" s="750" t="s">
        <v>645</v>
      </c>
      <c r="G29" s="749" t="s">
        <v>646</v>
      </c>
      <c r="H29" s="749">
        <v>112891</v>
      </c>
      <c r="I29" s="749">
        <v>12891</v>
      </c>
      <c r="J29" s="749" t="s">
        <v>691</v>
      </c>
      <c r="K29" s="749" t="s">
        <v>693</v>
      </c>
      <c r="L29" s="752">
        <v>57.770000000000017</v>
      </c>
      <c r="M29" s="752">
        <v>2</v>
      </c>
      <c r="N29" s="753">
        <v>115.54000000000003</v>
      </c>
    </row>
    <row r="30" spans="1:14" ht="14.4" customHeight="1" x14ac:dyDescent="0.3">
      <c r="A30" s="747" t="s">
        <v>593</v>
      </c>
      <c r="B30" s="748" t="s">
        <v>594</v>
      </c>
      <c r="C30" s="749" t="s">
        <v>610</v>
      </c>
      <c r="D30" s="750" t="s">
        <v>611</v>
      </c>
      <c r="E30" s="751">
        <v>50113001</v>
      </c>
      <c r="F30" s="750" t="s">
        <v>645</v>
      </c>
      <c r="G30" s="749" t="s">
        <v>646</v>
      </c>
      <c r="H30" s="749">
        <v>197580</v>
      </c>
      <c r="I30" s="749">
        <v>97580</v>
      </c>
      <c r="J30" s="749" t="s">
        <v>694</v>
      </c>
      <c r="K30" s="749" t="s">
        <v>695</v>
      </c>
      <c r="L30" s="752">
        <v>118.66000000000003</v>
      </c>
      <c r="M30" s="752">
        <v>1</v>
      </c>
      <c r="N30" s="753">
        <v>118.66000000000003</v>
      </c>
    </row>
    <row r="31" spans="1:14" ht="14.4" customHeight="1" x14ac:dyDescent="0.3">
      <c r="A31" s="747" t="s">
        <v>593</v>
      </c>
      <c r="B31" s="748" t="s">
        <v>594</v>
      </c>
      <c r="C31" s="749" t="s">
        <v>610</v>
      </c>
      <c r="D31" s="750" t="s">
        <v>611</v>
      </c>
      <c r="E31" s="751">
        <v>50113001</v>
      </c>
      <c r="F31" s="750" t="s">
        <v>645</v>
      </c>
      <c r="G31" s="749" t="s">
        <v>646</v>
      </c>
      <c r="H31" s="749">
        <v>102679</v>
      </c>
      <c r="I31" s="749">
        <v>2679</v>
      </c>
      <c r="J31" s="749" t="s">
        <v>696</v>
      </c>
      <c r="K31" s="749" t="s">
        <v>697</v>
      </c>
      <c r="L31" s="752">
        <v>164.48</v>
      </c>
      <c r="M31" s="752">
        <v>1</v>
      </c>
      <c r="N31" s="753">
        <v>164.48</v>
      </c>
    </row>
    <row r="32" spans="1:14" ht="14.4" customHeight="1" x14ac:dyDescent="0.3">
      <c r="A32" s="747" t="s">
        <v>593</v>
      </c>
      <c r="B32" s="748" t="s">
        <v>594</v>
      </c>
      <c r="C32" s="749" t="s">
        <v>610</v>
      </c>
      <c r="D32" s="750" t="s">
        <v>611</v>
      </c>
      <c r="E32" s="751">
        <v>50113001</v>
      </c>
      <c r="F32" s="750" t="s">
        <v>645</v>
      </c>
      <c r="G32" s="749" t="s">
        <v>646</v>
      </c>
      <c r="H32" s="749">
        <v>231701</v>
      </c>
      <c r="I32" s="749">
        <v>231701</v>
      </c>
      <c r="J32" s="749" t="s">
        <v>698</v>
      </c>
      <c r="K32" s="749" t="s">
        <v>699</v>
      </c>
      <c r="L32" s="752">
        <v>93.86</v>
      </c>
      <c r="M32" s="752">
        <v>3</v>
      </c>
      <c r="N32" s="753">
        <v>281.58</v>
      </c>
    </row>
    <row r="33" spans="1:14" ht="14.4" customHeight="1" x14ac:dyDescent="0.3">
      <c r="A33" s="747" t="s">
        <v>593</v>
      </c>
      <c r="B33" s="748" t="s">
        <v>594</v>
      </c>
      <c r="C33" s="749" t="s">
        <v>610</v>
      </c>
      <c r="D33" s="750" t="s">
        <v>611</v>
      </c>
      <c r="E33" s="751">
        <v>50113001</v>
      </c>
      <c r="F33" s="750" t="s">
        <v>645</v>
      </c>
      <c r="G33" s="749" t="s">
        <v>646</v>
      </c>
      <c r="H33" s="749">
        <v>231697</v>
      </c>
      <c r="I33" s="749">
        <v>231697</v>
      </c>
      <c r="J33" s="749" t="s">
        <v>698</v>
      </c>
      <c r="K33" s="749" t="s">
        <v>700</v>
      </c>
      <c r="L33" s="752">
        <v>72.339999999999975</v>
      </c>
      <c r="M33" s="752">
        <v>1</v>
      </c>
      <c r="N33" s="753">
        <v>72.339999999999975</v>
      </c>
    </row>
    <row r="34" spans="1:14" ht="14.4" customHeight="1" x14ac:dyDescent="0.3">
      <c r="A34" s="747" t="s">
        <v>593</v>
      </c>
      <c r="B34" s="748" t="s">
        <v>594</v>
      </c>
      <c r="C34" s="749" t="s">
        <v>610</v>
      </c>
      <c r="D34" s="750" t="s">
        <v>611</v>
      </c>
      <c r="E34" s="751">
        <v>50113001</v>
      </c>
      <c r="F34" s="750" t="s">
        <v>645</v>
      </c>
      <c r="G34" s="749" t="s">
        <v>646</v>
      </c>
      <c r="H34" s="749">
        <v>168008</v>
      </c>
      <c r="I34" s="749">
        <v>168008</v>
      </c>
      <c r="J34" s="749" t="s">
        <v>701</v>
      </c>
      <c r="K34" s="749" t="s">
        <v>702</v>
      </c>
      <c r="L34" s="752">
        <v>801.73</v>
      </c>
      <c r="M34" s="752">
        <v>6</v>
      </c>
      <c r="N34" s="753">
        <v>4810.38</v>
      </c>
    </row>
    <row r="35" spans="1:14" ht="14.4" customHeight="1" x14ac:dyDescent="0.3">
      <c r="A35" s="747" t="s">
        <v>593</v>
      </c>
      <c r="B35" s="748" t="s">
        <v>594</v>
      </c>
      <c r="C35" s="749" t="s">
        <v>610</v>
      </c>
      <c r="D35" s="750" t="s">
        <v>611</v>
      </c>
      <c r="E35" s="751">
        <v>50113001</v>
      </c>
      <c r="F35" s="750" t="s">
        <v>645</v>
      </c>
      <c r="G35" s="749" t="s">
        <v>646</v>
      </c>
      <c r="H35" s="749">
        <v>993603</v>
      </c>
      <c r="I35" s="749">
        <v>0</v>
      </c>
      <c r="J35" s="749" t="s">
        <v>703</v>
      </c>
      <c r="K35" s="749" t="s">
        <v>595</v>
      </c>
      <c r="L35" s="752">
        <v>178.41000000000003</v>
      </c>
      <c r="M35" s="752">
        <v>2</v>
      </c>
      <c r="N35" s="753">
        <v>356.82000000000005</v>
      </c>
    </row>
    <row r="36" spans="1:14" ht="14.4" customHeight="1" x14ac:dyDescent="0.3">
      <c r="A36" s="747" t="s">
        <v>593</v>
      </c>
      <c r="B36" s="748" t="s">
        <v>594</v>
      </c>
      <c r="C36" s="749" t="s">
        <v>610</v>
      </c>
      <c r="D36" s="750" t="s">
        <v>611</v>
      </c>
      <c r="E36" s="751">
        <v>50113001</v>
      </c>
      <c r="F36" s="750" t="s">
        <v>645</v>
      </c>
      <c r="G36" s="749" t="s">
        <v>646</v>
      </c>
      <c r="H36" s="749">
        <v>215611</v>
      </c>
      <c r="I36" s="749">
        <v>215611</v>
      </c>
      <c r="J36" s="749" t="s">
        <v>704</v>
      </c>
      <c r="K36" s="749" t="s">
        <v>705</v>
      </c>
      <c r="L36" s="752">
        <v>1242.6804827545232</v>
      </c>
      <c r="M36" s="752">
        <v>9.6710914000000052</v>
      </c>
      <c r="N36" s="753">
        <v>12018.076529715123</v>
      </c>
    </row>
    <row r="37" spans="1:14" ht="14.4" customHeight="1" x14ac:dyDescent="0.3">
      <c r="A37" s="747" t="s">
        <v>593</v>
      </c>
      <c r="B37" s="748" t="s">
        <v>594</v>
      </c>
      <c r="C37" s="749" t="s">
        <v>610</v>
      </c>
      <c r="D37" s="750" t="s">
        <v>611</v>
      </c>
      <c r="E37" s="751">
        <v>50113001</v>
      </c>
      <c r="F37" s="750" t="s">
        <v>645</v>
      </c>
      <c r="G37" s="749" t="s">
        <v>646</v>
      </c>
      <c r="H37" s="749">
        <v>191565</v>
      </c>
      <c r="I37" s="749">
        <v>191565</v>
      </c>
      <c r="J37" s="749" t="s">
        <v>706</v>
      </c>
      <c r="K37" s="749" t="s">
        <v>707</v>
      </c>
      <c r="L37" s="752">
        <v>621.34966250075604</v>
      </c>
      <c r="M37" s="752">
        <v>6.9539919000000001</v>
      </c>
      <c r="N37" s="753">
        <v>4320.860520097991</v>
      </c>
    </row>
    <row r="38" spans="1:14" ht="14.4" customHeight="1" x14ac:dyDescent="0.3">
      <c r="A38" s="747" t="s">
        <v>593</v>
      </c>
      <c r="B38" s="748" t="s">
        <v>594</v>
      </c>
      <c r="C38" s="749" t="s">
        <v>610</v>
      </c>
      <c r="D38" s="750" t="s">
        <v>611</v>
      </c>
      <c r="E38" s="751">
        <v>50113001</v>
      </c>
      <c r="F38" s="750" t="s">
        <v>645</v>
      </c>
      <c r="G38" s="749" t="s">
        <v>646</v>
      </c>
      <c r="H38" s="749">
        <v>143996</v>
      </c>
      <c r="I38" s="749">
        <v>43996</v>
      </c>
      <c r="J38" s="749" t="s">
        <v>708</v>
      </c>
      <c r="K38" s="749" t="s">
        <v>709</v>
      </c>
      <c r="L38" s="752">
        <v>76.449999999999989</v>
      </c>
      <c r="M38" s="752">
        <v>3</v>
      </c>
      <c r="N38" s="753">
        <v>229.34999999999997</v>
      </c>
    </row>
    <row r="39" spans="1:14" ht="14.4" customHeight="1" x14ac:dyDescent="0.3">
      <c r="A39" s="747" t="s">
        <v>593</v>
      </c>
      <c r="B39" s="748" t="s">
        <v>594</v>
      </c>
      <c r="C39" s="749" t="s">
        <v>610</v>
      </c>
      <c r="D39" s="750" t="s">
        <v>611</v>
      </c>
      <c r="E39" s="751">
        <v>50113001</v>
      </c>
      <c r="F39" s="750" t="s">
        <v>645</v>
      </c>
      <c r="G39" s="749" t="s">
        <v>646</v>
      </c>
      <c r="H39" s="749">
        <v>132105</v>
      </c>
      <c r="I39" s="749">
        <v>132105</v>
      </c>
      <c r="J39" s="749" t="s">
        <v>710</v>
      </c>
      <c r="K39" s="749" t="s">
        <v>711</v>
      </c>
      <c r="L39" s="752">
        <v>288.102798592223</v>
      </c>
      <c r="M39" s="752">
        <v>0.91799999999999993</v>
      </c>
      <c r="N39" s="753">
        <v>264.47836910766068</v>
      </c>
    </row>
    <row r="40" spans="1:14" ht="14.4" customHeight="1" x14ac:dyDescent="0.3">
      <c r="A40" s="747" t="s">
        <v>593</v>
      </c>
      <c r="B40" s="748" t="s">
        <v>594</v>
      </c>
      <c r="C40" s="749" t="s">
        <v>610</v>
      </c>
      <c r="D40" s="750" t="s">
        <v>611</v>
      </c>
      <c r="E40" s="751">
        <v>50113001</v>
      </c>
      <c r="F40" s="750" t="s">
        <v>645</v>
      </c>
      <c r="G40" s="749" t="s">
        <v>646</v>
      </c>
      <c r="H40" s="749">
        <v>132101</v>
      </c>
      <c r="I40" s="749">
        <v>132101</v>
      </c>
      <c r="J40" s="749" t="s">
        <v>712</v>
      </c>
      <c r="K40" s="749" t="s">
        <v>713</v>
      </c>
      <c r="L40" s="752">
        <v>111.00006551335738</v>
      </c>
      <c r="M40" s="752">
        <v>24.570999999999998</v>
      </c>
      <c r="N40" s="753">
        <v>2727.3826097287042</v>
      </c>
    </row>
    <row r="41" spans="1:14" ht="14.4" customHeight="1" x14ac:dyDescent="0.3">
      <c r="A41" s="747" t="s">
        <v>593</v>
      </c>
      <c r="B41" s="748" t="s">
        <v>594</v>
      </c>
      <c r="C41" s="749" t="s">
        <v>610</v>
      </c>
      <c r="D41" s="750" t="s">
        <v>611</v>
      </c>
      <c r="E41" s="751">
        <v>50113001</v>
      </c>
      <c r="F41" s="750" t="s">
        <v>645</v>
      </c>
      <c r="G41" s="749" t="s">
        <v>646</v>
      </c>
      <c r="H41" s="749">
        <v>100409</v>
      </c>
      <c r="I41" s="749">
        <v>409</v>
      </c>
      <c r="J41" s="749" t="s">
        <v>714</v>
      </c>
      <c r="K41" s="749" t="s">
        <v>715</v>
      </c>
      <c r="L41" s="752">
        <v>79.75</v>
      </c>
      <c r="M41" s="752">
        <v>5</v>
      </c>
      <c r="N41" s="753">
        <v>398.75</v>
      </c>
    </row>
    <row r="42" spans="1:14" ht="14.4" customHeight="1" x14ac:dyDescent="0.3">
      <c r="A42" s="747" t="s">
        <v>593</v>
      </c>
      <c r="B42" s="748" t="s">
        <v>594</v>
      </c>
      <c r="C42" s="749" t="s">
        <v>610</v>
      </c>
      <c r="D42" s="750" t="s">
        <v>611</v>
      </c>
      <c r="E42" s="751">
        <v>50113001</v>
      </c>
      <c r="F42" s="750" t="s">
        <v>645</v>
      </c>
      <c r="G42" s="749" t="s">
        <v>646</v>
      </c>
      <c r="H42" s="749">
        <v>500936</v>
      </c>
      <c r="I42" s="749">
        <v>185321</v>
      </c>
      <c r="J42" s="749" t="s">
        <v>716</v>
      </c>
      <c r="K42" s="749" t="s">
        <v>717</v>
      </c>
      <c r="L42" s="752">
        <v>1.1000000000000001</v>
      </c>
      <c r="M42" s="752">
        <v>1.3333332</v>
      </c>
      <c r="N42" s="753">
        <v>1.4666665200000002</v>
      </c>
    </row>
    <row r="43" spans="1:14" ht="14.4" customHeight="1" x14ac:dyDescent="0.3">
      <c r="A43" s="747" t="s">
        <v>593</v>
      </c>
      <c r="B43" s="748" t="s">
        <v>594</v>
      </c>
      <c r="C43" s="749" t="s">
        <v>610</v>
      </c>
      <c r="D43" s="750" t="s">
        <v>611</v>
      </c>
      <c r="E43" s="751">
        <v>50113001</v>
      </c>
      <c r="F43" s="750" t="s">
        <v>645</v>
      </c>
      <c r="G43" s="749" t="s">
        <v>646</v>
      </c>
      <c r="H43" s="749">
        <v>177660</v>
      </c>
      <c r="I43" s="749">
        <v>177660</v>
      </c>
      <c r="J43" s="749" t="s">
        <v>718</v>
      </c>
      <c r="K43" s="749" t="s">
        <v>719</v>
      </c>
      <c r="L43" s="752">
        <v>734.8</v>
      </c>
      <c r="M43" s="752">
        <v>1</v>
      </c>
      <c r="N43" s="753">
        <v>734.8</v>
      </c>
    </row>
    <row r="44" spans="1:14" ht="14.4" customHeight="1" x14ac:dyDescent="0.3">
      <c r="A44" s="747" t="s">
        <v>593</v>
      </c>
      <c r="B44" s="748" t="s">
        <v>594</v>
      </c>
      <c r="C44" s="749" t="s">
        <v>610</v>
      </c>
      <c r="D44" s="750" t="s">
        <v>611</v>
      </c>
      <c r="E44" s="751">
        <v>50113001</v>
      </c>
      <c r="F44" s="750" t="s">
        <v>645</v>
      </c>
      <c r="G44" s="749" t="s">
        <v>646</v>
      </c>
      <c r="H44" s="749">
        <v>189992</v>
      </c>
      <c r="I44" s="749">
        <v>189992</v>
      </c>
      <c r="J44" s="749" t="s">
        <v>720</v>
      </c>
      <c r="K44" s="749" t="s">
        <v>721</v>
      </c>
      <c r="L44" s="752">
        <v>413.14017055663817</v>
      </c>
      <c r="M44" s="752">
        <v>2.8338525000000003</v>
      </c>
      <c r="N44" s="753">
        <v>1170.7783051823556</v>
      </c>
    </row>
    <row r="45" spans="1:14" ht="14.4" customHeight="1" x14ac:dyDescent="0.3">
      <c r="A45" s="747" t="s">
        <v>593</v>
      </c>
      <c r="B45" s="748" t="s">
        <v>594</v>
      </c>
      <c r="C45" s="749" t="s">
        <v>610</v>
      </c>
      <c r="D45" s="750" t="s">
        <v>611</v>
      </c>
      <c r="E45" s="751">
        <v>50113001</v>
      </c>
      <c r="F45" s="750" t="s">
        <v>645</v>
      </c>
      <c r="G45" s="749" t="s">
        <v>646</v>
      </c>
      <c r="H45" s="749">
        <v>216104</v>
      </c>
      <c r="I45" s="749">
        <v>216104</v>
      </c>
      <c r="J45" s="749" t="s">
        <v>722</v>
      </c>
      <c r="K45" s="749" t="s">
        <v>723</v>
      </c>
      <c r="L45" s="752">
        <v>186.75</v>
      </c>
      <c r="M45" s="752">
        <v>1</v>
      </c>
      <c r="N45" s="753">
        <v>186.75</v>
      </c>
    </row>
    <row r="46" spans="1:14" ht="14.4" customHeight="1" x14ac:dyDescent="0.3">
      <c r="A46" s="747" t="s">
        <v>593</v>
      </c>
      <c r="B46" s="748" t="s">
        <v>594</v>
      </c>
      <c r="C46" s="749" t="s">
        <v>610</v>
      </c>
      <c r="D46" s="750" t="s">
        <v>611</v>
      </c>
      <c r="E46" s="751">
        <v>50113001</v>
      </c>
      <c r="F46" s="750" t="s">
        <v>645</v>
      </c>
      <c r="G46" s="749" t="s">
        <v>646</v>
      </c>
      <c r="H46" s="749">
        <v>158653</v>
      </c>
      <c r="I46" s="749">
        <v>58653</v>
      </c>
      <c r="J46" s="749" t="s">
        <v>724</v>
      </c>
      <c r="K46" s="749" t="s">
        <v>725</v>
      </c>
      <c r="L46" s="752">
        <v>67.31</v>
      </c>
      <c r="M46" s="752">
        <v>3</v>
      </c>
      <c r="N46" s="753">
        <v>201.93</v>
      </c>
    </row>
    <row r="47" spans="1:14" ht="14.4" customHeight="1" x14ac:dyDescent="0.3">
      <c r="A47" s="747" t="s">
        <v>593</v>
      </c>
      <c r="B47" s="748" t="s">
        <v>594</v>
      </c>
      <c r="C47" s="749" t="s">
        <v>610</v>
      </c>
      <c r="D47" s="750" t="s">
        <v>611</v>
      </c>
      <c r="E47" s="751">
        <v>50113001</v>
      </c>
      <c r="F47" s="750" t="s">
        <v>645</v>
      </c>
      <c r="G47" s="749" t="s">
        <v>646</v>
      </c>
      <c r="H47" s="749">
        <v>156992</v>
      </c>
      <c r="I47" s="749">
        <v>56992</v>
      </c>
      <c r="J47" s="749" t="s">
        <v>726</v>
      </c>
      <c r="K47" s="749" t="s">
        <v>727</v>
      </c>
      <c r="L47" s="752">
        <v>61.440000000000019</v>
      </c>
      <c r="M47" s="752">
        <v>7</v>
      </c>
      <c r="N47" s="753">
        <v>430.08000000000015</v>
      </c>
    </row>
    <row r="48" spans="1:14" ht="14.4" customHeight="1" x14ac:dyDescent="0.3">
      <c r="A48" s="747" t="s">
        <v>593</v>
      </c>
      <c r="B48" s="748" t="s">
        <v>594</v>
      </c>
      <c r="C48" s="749" t="s">
        <v>610</v>
      </c>
      <c r="D48" s="750" t="s">
        <v>611</v>
      </c>
      <c r="E48" s="751">
        <v>50113001</v>
      </c>
      <c r="F48" s="750" t="s">
        <v>645</v>
      </c>
      <c r="G48" s="749" t="s">
        <v>646</v>
      </c>
      <c r="H48" s="749">
        <v>207940</v>
      </c>
      <c r="I48" s="749">
        <v>207940</v>
      </c>
      <c r="J48" s="749" t="s">
        <v>728</v>
      </c>
      <c r="K48" s="749" t="s">
        <v>729</v>
      </c>
      <c r="L48" s="752">
        <v>73.149999999999991</v>
      </c>
      <c r="M48" s="752">
        <v>7</v>
      </c>
      <c r="N48" s="753">
        <v>512.04999999999995</v>
      </c>
    </row>
    <row r="49" spans="1:14" ht="14.4" customHeight="1" x14ac:dyDescent="0.3">
      <c r="A49" s="747" t="s">
        <v>593</v>
      </c>
      <c r="B49" s="748" t="s">
        <v>594</v>
      </c>
      <c r="C49" s="749" t="s">
        <v>610</v>
      </c>
      <c r="D49" s="750" t="s">
        <v>611</v>
      </c>
      <c r="E49" s="751">
        <v>50113001</v>
      </c>
      <c r="F49" s="750" t="s">
        <v>645</v>
      </c>
      <c r="G49" s="749" t="s">
        <v>651</v>
      </c>
      <c r="H49" s="749">
        <v>214427</v>
      </c>
      <c r="I49" s="749">
        <v>214427</v>
      </c>
      <c r="J49" s="749" t="s">
        <v>730</v>
      </c>
      <c r="K49" s="749" t="s">
        <v>731</v>
      </c>
      <c r="L49" s="752">
        <v>16.583500000000004</v>
      </c>
      <c r="M49" s="752">
        <v>200</v>
      </c>
      <c r="N49" s="753">
        <v>3316.7000000000007</v>
      </c>
    </row>
    <row r="50" spans="1:14" ht="14.4" customHeight="1" x14ac:dyDescent="0.3">
      <c r="A50" s="747" t="s">
        <v>593</v>
      </c>
      <c r="B50" s="748" t="s">
        <v>594</v>
      </c>
      <c r="C50" s="749" t="s">
        <v>610</v>
      </c>
      <c r="D50" s="750" t="s">
        <v>611</v>
      </c>
      <c r="E50" s="751">
        <v>50113001</v>
      </c>
      <c r="F50" s="750" t="s">
        <v>645</v>
      </c>
      <c r="G50" s="749" t="s">
        <v>651</v>
      </c>
      <c r="H50" s="749">
        <v>113768</v>
      </c>
      <c r="I50" s="749">
        <v>13768</v>
      </c>
      <c r="J50" s="749" t="s">
        <v>732</v>
      </c>
      <c r="K50" s="749" t="s">
        <v>733</v>
      </c>
      <c r="L50" s="752">
        <v>89.31</v>
      </c>
      <c r="M50" s="752">
        <v>1</v>
      </c>
      <c r="N50" s="753">
        <v>89.31</v>
      </c>
    </row>
    <row r="51" spans="1:14" ht="14.4" customHeight="1" x14ac:dyDescent="0.3">
      <c r="A51" s="747" t="s">
        <v>593</v>
      </c>
      <c r="B51" s="748" t="s">
        <v>594</v>
      </c>
      <c r="C51" s="749" t="s">
        <v>610</v>
      </c>
      <c r="D51" s="750" t="s">
        <v>611</v>
      </c>
      <c r="E51" s="751">
        <v>50113001</v>
      </c>
      <c r="F51" s="750" t="s">
        <v>645</v>
      </c>
      <c r="G51" s="749" t="s">
        <v>646</v>
      </c>
      <c r="H51" s="749">
        <v>195770</v>
      </c>
      <c r="I51" s="749">
        <v>195770</v>
      </c>
      <c r="J51" s="749" t="s">
        <v>734</v>
      </c>
      <c r="K51" s="749" t="s">
        <v>735</v>
      </c>
      <c r="L51" s="752">
        <v>302.94004433961726</v>
      </c>
      <c r="M51" s="752">
        <v>94.20963639999998</v>
      </c>
      <c r="N51" s="753">
        <v>28539.871428235212</v>
      </c>
    </row>
    <row r="52" spans="1:14" ht="14.4" customHeight="1" x14ac:dyDescent="0.3">
      <c r="A52" s="747" t="s">
        <v>593</v>
      </c>
      <c r="B52" s="748" t="s">
        <v>594</v>
      </c>
      <c r="C52" s="749" t="s">
        <v>610</v>
      </c>
      <c r="D52" s="750" t="s">
        <v>611</v>
      </c>
      <c r="E52" s="751">
        <v>50113001</v>
      </c>
      <c r="F52" s="750" t="s">
        <v>645</v>
      </c>
      <c r="G52" s="749" t="s">
        <v>646</v>
      </c>
      <c r="H52" s="749">
        <v>195769</v>
      </c>
      <c r="I52" s="749">
        <v>195769</v>
      </c>
      <c r="J52" s="749" t="s">
        <v>734</v>
      </c>
      <c r="K52" s="749" t="s">
        <v>736</v>
      </c>
      <c r="L52" s="752">
        <v>179.52140226936365</v>
      </c>
      <c r="M52" s="752">
        <v>5.532</v>
      </c>
      <c r="N52" s="753">
        <v>993.11239735411971</v>
      </c>
    </row>
    <row r="53" spans="1:14" ht="14.4" customHeight="1" x14ac:dyDescent="0.3">
      <c r="A53" s="747" t="s">
        <v>593</v>
      </c>
      <c r="B53" s="748" t="s">
        <v>594</v>
      </c>
      <c r="C53" s="749" t="s">
        <v>610</v>
      </c>
      <c r="D53" s="750" t="s">
        <v>611</v>
      </c>
      <c r="E53" s="751">
        <v>50113001</v>
      </c>
      <c r="F53" s="750" t="s">
        <v>645</v>
      </c>
      <c r="G53" s="749" t="s">
        <v>646</v>
      </c>
      <c r="H53" s="749">
        <v>846761</v>
      </c>
      <c r="I53" s="749">
        <v>9999999</v>
      </c>
      <c r="J53" s="749" t="s">
        <v>737</v>
      </c>
      <c r="K53" s="749" t="s">
        <v>595</v>
      </c>
      <c r="L53" s="752">
        <v>12.748926339000771</v>
      </c>
      <c r="M53" s="752">
        <v>21</v>
      </c>
      <c r="N53" s="753">
        <v>267.72745311901622</v>
      </c>
    </row>
    <row r="54" spans="1:14" ht="14.4" customHeight="1" x14ac:dyDescent="0.3">
      <c r="A54" s="747" t="s">
        <v>593</v>
      </c>
      <c r="B54" s="748" t="s">
        <v>594</v>
      </c>
      <c r="C54" s="749" t="s">
        <v>610</v>
      </c>
      <c r="D54" s="750" t="s">
        <v>611</v>
      </c>
      <c r="E54" s="751">
        <v>50113001</v>
      </c>
      <c r="F54" s="750" t="s">
        <v>645</v>
      </c>
      <c r="G54" s="749" t="s">
        <v>646</v>
      </c>
      <c r="H54" s="749">
        <v>902077</v>
      </c>
      <c r="I54" s="749">
        <v>9999999</v>
      </c>
      <c r="J54" s="749" t="s">
        <v>738</v>
      </c>
      <c r="K54" s="749" t="s">
        <v>595</v>
      </c>
      <c r="L54" s="752">
        <v>2.4202927280502577</v>
      </c>
      <c r="M54" s="752">
        <v>20</v>
      </c>
      <c r="N54" s="753">
        <v>48.405854561005157</v>
      </c>
    </row>
    <row r="55" spans="1:14" ht="14.4" customHeight="1" x14ac:dyDescent="0.3">
      <c r="A55" s="747" t="s">
        <v>593</v>
      </c>
      <c r="B55" s="748" t="s">
        <v>594</v>
      </c>
      <c r="C55" s="749" t="s">
        <v>610</v>
      </c>
      <c r="D55" s="750" t="s">
        <v>611</v>
      </c>
      <c r="E55" s="751">
        <v>50113001</v>
      </c>
      <c r="F55" s="750" t="s">
        <v>645</v>
      </c>
      <c r="G55" s="749" t="s">
        <v>646</v>
      </c>
      <c r="H55" s="749">
        <v>849053</v>
      </c>
      <c r="I55" s="749">
        <v>9999999</v>
      </c>
      <c r="J55" s="749" t="s">
        <v>739</v>
      </c>
      <c r="K55" s="749" t="s">
        <v>595</v>
      </c>
      <c r="L55" s="752">
        <v>2.5079881507705779</v>
      </c>
      <c r="M55" s="752">
        <v>7</v>
      </c>
      <c r="N55" s="753">
        <v>17.555917055394044</v>
      </c>
    </row>
    <row r="56" spans="1:14" ht="14.4" customHeight="1" x14ac:dyDescent="0.3">
      <c r="A56" s="747" t="s">
        <v>593</v>
      </c>
      <c r="B56" s="748" t="s">
        <v>594</v>
      </c>
      <c r="C56" s="749" t="s">
        <v>610</v>
      </c>
      <c r="D56" s="750" t="s">
        <v>611</v>
      </c>
      <c r="E56" s="751">
        <v>50113001</v>
      </c>
      <c r="F56" s="750" t="s">
        <v>645</v>
      </c>
      <c r="G56" s="749" t="s">
        <v>646</v>
      </c>
      <c r="H56" s="749">
        <v>207500</v>
      </c>
      <c r="I56" s="749">
        <v>207500</v>
      </c>
      <c r="J56" s="749" t="s">
        <v>740</v>
      </c>
      <c r="K56" s="749" t="s">
        <v>741</v>
      </c>
      <c r="L56" s="752">
        <v>1547.3699999999997</v>
      </c>
      <c r="M56" s="752">
        <v>1.0299999999999998</v>
      </c>
      <c r="N56" s="753">
        <v>1593.7910999999995</v>
      </c>
    </row>
    <row r="57" spans="1:14" ht="14.4" customHeight="1" x14ac:dyDescent="0.3">
      <c r="A57" s="747" t="s">
        <v>593</v>
      </c>
      <c r="B57" s="748" t="s">
        <v>594</v>
      </c>
      <c r="C57" s="749" t="s">
        <v>610</v>
      </c>
      <c r="D57" s="750" t="s">
        <v>611</v>
      </c>
      <c r="E57" s="751">
        <v>50113001</v>
      </c>
      <c r="F57" s="750" t="s">
        <v>645</v>
      </c>
      <c r="G57" s="749" t="s">
        <v>646</v>
      </c>
      <c r="H57" s="749">
        <v>394906</v>
      </c>
      <c r="I57" s="749">
        <v>207502</v>
      </c>
      <c r="J57" s="749" t="s">
        <v>740</v>
      </c>
      <c r="K57" s="749" t="s">
        <v>742</v>
      </c>
      <c r="L57" s="752">
        <v>3119.150339202763</v>
      </c>
      <c r="M57" s="752">
        <v>3.3915999999999995</v>
      </c>
      <c r="N57" s="753">
        <v>10578.91029044009</v>
      </c>
    </row>
    <row r="58" spans="1:14" ht="14.4" customHeight="1" x14ac:dyDescent="0.3">
      <c r="A58" s="747" t="s">
        <v>593</v>
      </c>
      <c r="B58" s="748" t="s">
        <v>594</v>
      </c>
      <c r="C58" s="749" t="s">
        <v>610</v>
      </c>
      <c r="D58" s="750" t="s">
        <v>611</v>
      </c>
      <c r="E58" s="751">
        <v>50113001</v>
      </c>
      <c r="F58" s="750" t="s">
        <v>645</v>
      </c>
      <c r="G58" s="749" t="s">
        <v>646</v>
      </c>
      <c r="H58" s="749">
        <v>197522</v>
      </c>
      <c r="I58" s="749">
        <v>97522</v>
      </c>
      <c r="J58" s="749" t="s">
        <v>743</v>
      </c>
      <c r="K58" s="749" t="s">
        <v>744</v>
      </c>
      <c r="L58" s="752">
        <v>159.20000000000005</v>
      </c>
      <c r="M58" s="752">
        <v>1</v>
      </c>
      <c r="N58" s="753">
        <v>159.20000000000005</v>
      </c>
    </row>
    <row r="59" spans="1:14" ht="14.4" customHeight="1" x14ac:dyDescent="0.3">
      <c r="A59" s="747" t="s">
        <v>593</v>
      </c>
      <c r="B59" s="748" t="s">
        <v>594</v>
      </c>
      <c r="C59" s="749" t="s">
        <v>610</v>
      </c>
      <c r="D59" s="750" t="s">
        <v>611</v>
      </c>
      <c r="E59" s="751">
        <v>50113001</v>
      </c>
      <c r="F59" s="750" t="s">
        <v>645</v>
      </c>
      <c r="G59" s="749" t="s">
        <v>646</v>
      </c>
      <c r="H59" s="749">
        <v>114075</v>
      </c>
      <c r="I59" s="749">
        <v>14075</v>
      </c>
      <c r="J59" s="749" t="s">
        <v>743</v>
      </c>
      <c r="K59" s="749" t="s">
        <v>745</v>
      </c>
      <c r="L59" s="752">
        <v>294.95</v>
      </c>
      <c r="M59" s="752">
        <v>5</v>
      </c>
      <c r="N59" s="753">
        <v>1474.75</v>
      </c>
    </row>
    <row r="60" spans="1:14" ht="14.4" customHeight="1" x14ac:dyDescent="0.3">
      <c r="A60" s="747" t="s">
        <v>593</v>
      </c>
      <c r="B60" s="748" t="s">
        <v>594</v>
      </c>
      <c r="C60" s="749" t="s">
        <v>610</v>
      </c>
      <c r="D60" s="750" t="s">
        <v>611</v>
      </c>
      <c r="E60" s="751">
        <v>50113001</v>
      </c>
      <c r="F60" s="750" t="s">
        <v>645</v>
      </c>
      <c r="G60" s="749" t="s">
        <v>646</v>
      </c>
      <c r="H60" s="749">
        <v>184090</v>
      </c>
      <c r="I60" s="749">
        <v>84090</v>
      </c>
      <c r="J60" s="749" t="s">
        <v>746</v>
      </c>
      <c r="K60" s="749" t="s">
        <v>747</v>
      </c>
      <c r="L60" s="752">
        <v>60.14</v>
      </c>
      <c r="M60" s="752">
        <v>16</v>
      </c>
      <c r="N60" s="753">
        <v>962.24</v>
      </c>
    </row>
    <row r="61" spans="1:14" ht="14.4" customHeight="1" x14ac:dyDescent="0.3">
      <c r="A61" s="747" t="s">
        <v>593</v>
      </c>
      <c r="B61" s="748" t="s">
        <v>594</v>
      </c>
      <c r="C61" s="749" t="s">
        <v>610</v>
      </c>
      <c r="D61" s="750" t="s">
        <v>611</v>
      </c>
      <c r="E61" s="751">
        <v>50113001</v>
      </c>
      <c r="F61" s="750" t="s">
        <v>645</v>
      </c>
      <c r="G61" s="749" t="s">
        <v>646</v>
      </c>
      <c r="H61" s="749">
        <v>121698</v>
      </c>
      <c r="I61" s="749">
        <v>21698</v>
      </c>
      <c r="J61" s="749" t="s">
        <v>748</v>
      </c>
      <c r="K61" s="749" t="s">
        <v>749</v>
      </c>
      <c r="L61" s="752">
        <v>28.639999999999997</v>
      </c>
      <c r="M61" s="752">
        <v>3</v>
      </c>
      <c r="N61" s="753">
        <v>85.919999999999987</v>
      </c>
    </row>
    <row r="62" spans="1:14" ht="14.4" customHeight="1" x14ac:dyDescent="0.3">
      <c r="A62" s="747" t="s">
        <v>593</v>
      </c>
      <c r="B62" s="748" t="s">
        <v>594</v>
      </c>
      <c r="C62" s="749" t="s">
        <v>610</v>
      </c>
      <c r="D62" s="750" t="s">
        <v>611</v>
      </c>
      <c r="E62" s="751">
        <v>50113001</v>
      </c>
      <c r="F62" s="750" t="s">
        <v>645</v>
      </c>
      <c r="G62" s="749" t="s">
        <v>646</v>
      </c>
      <c r="H62" s="749">
        <v>501994</v>
      </c>
      <c r="I62" s="749">
        <v>0</v>
      </c>
      <c r="J62" s="749" t="s">
        <v>750</v>
      </c>
      <c r="K62" s="749" t="s">
        <v>751</v>
      </c>
      <c r="L62" s="752">
        <v>285.60905050505056</v>
      </c>
      <c r="M62" s="752">
        <v>11</v>
      </c>
      <c r="N62" s="753">
        <v>3141.6995555555559</v>
      </c>
    </row>
    <row r="63" spans="1:14" ht="14.4" customHeight="1" x14ac:dyDescent="0.3">
      <c r="A63" s="747" t="s">
        <v>593</v>
      </c>
      <c r="B63" s="748" t="s">
        <v>594</v>
      </c>
      <c r="C63" s="749" t="s">
        <v>610</v>
      </c>
      <c r="D63" s="750" t="s">
        <v>611</v>
      </c>
      <c r="E63" s="751">
        <v>50113001</v>
      </c>
      <c r="F63" s="750" t="s">
        <v>645</v>
      </c>
      <c r="G63" s="749" t="s">
        <v>646</v>
      </c>
      <c r="H63" s="749">
        <v>846346</v>
      </c>
      <c r="I63" s="749">
        <v>119672</v>
      </c>
      <c r="J63" s="749" t="s">
        <v>752</v>
      </c>
      <c r="K63" s="749" t="s">
        <v>753</v>
      </c>
      <c r="L63" s="752">
        <v>117.51000000000005</v>
      </c>
      <c r="M63" s="752">
        <v>2</v>
      </c>
      <c r="N63" s="753">
        <v>235.0200000000001</v>
      </c>
    </row>
    <row r="64" spans="1:14" ht="14.4" customHeight="1" x14ac:dyDescent="0.3">
      <c r="A64" s="747" t="s">
        <v>593</v>
      </c>
      <c r="B64" s="748" t="s">
        <v>594</v>
      </c>
      <c r="C64" s="749" t="s">
        <v>610</v>
      </c>
      <c r="D64" s="750" t="s">
        <v>611</v>
      </c>
      <c r="E64" s="751">
        <v>50113001</v>
      </c>
      <c r="F64" s="750" t="s">
        <v>645</v>
      </c>
      <c r="G64" s="749" t="s">
        <v>646</v>
      </c>
      <c r="H64" s="749">
        <v>117011</v>
      </c>
      <c r="I64" s="749">
        <v>17011</v>
      </c>
      <c r="J64" s="749" t="s">
        <v>754</v>
      </c>
      <c r="K64" s="749" t="s">
        <v>755</v>
      </c>
      <c r="L64" s="752">
        <v>145.5</v>
      </c>
      <c r="M64" s="752">
        <v>66</v>
      </c>
      <c r="N64" s="753">
        <v>9603</v>
      </c>
    </row>
    <row r="65" spans="1:14" ht="14.4" customHeight="1" x14ac:dyDescent="0.3">
      <c r="A65" s="747" t="s">
        <v>593</v>
      </c>
      <c r="B65" s="748" t="s">
        <v>594</v>
      </c>
      <c r="C65" s="749" t="s">
        <v>610</v>
      </c>
      <c r="D65" s="750" t="s">
        <v>611</v>
      </c>
      <c r="E65" s="751">
        <v>50113001</v>
      </c>
      <c r="F65" s="750" t="s">
        <v>645</v>
      </c>
      <c r="G65" s="749" t="s">
        <v>646</v>
      </c>
      <c r="H65" s="749">
        <v>179327</v>
      </c>
      <c r="I65" s="749">
        <v>179327</v>
      </c>
      <c r="J65" s="749" t="s">
        <v>756</v>
      </c>
      <c r="K65" s="749" t="s">
        <v>757</v>
      </c>
      <c r="L65" s="752">
        <v>74.73</v>
      </c>
      <c r="M65" s="752">
        <v>2</v>
      </c>
      <c r="N65" s="753">
        <v>149.46</v>
      </c>
    </row>
    <row r="66" spans="1:14" ht="14.4" customHeight="1" x14ac:dyDescent="0.3">
      <c r="A66" s="747" t="s">
        <v>593</v>
      </c>
      <c r="B66" s="748" t="s">
        <v>594</v>
      </c>
      <c r="C66" s="749" t="s">
        <v>610</v>
      </c>
      <c r="D66" s="750" t="s">
        <v>611</v>
      </c>
      <c r="E66" s="751">
        <v>50113001</v>
      </c>
      <c r="F66" s="750" t="s">
        <v>645</v>
      </c>
      <c r="G66" s="749" t="s">
        <v>651</v>
      </c>
      <c r="H66" s="749">
        <v>204622</v>
      </c>
      <c r="I66" s="749">
        <v>204622</v>
      </c>
      <c r="J66" s="749" t="s">
        <v>758</v>
      </c>
      <c r="K66" s="749" t="s">
        <v>759</v>
      </c>
      <c r="L66" s="752">
        <v>72.930070492755604</v>
      </c>
      <c r="M66" s="752">
        <v>93.603180600000016</v>
      </c>
      <c r="N66" s="753">
        <v>6826.4865595041356</v>
      </c>
    </row>
    <row r="67" spans="1:14" ht="14.4" customHeight="1" x14ac:dyDescent="0.3">
      <c r="A67" s="747" t="s">
        <v>593</v>
      </c>
      <c r="B67" s="748" t="s">
        <v>594</v>
      </c>
      <c r="C67" s="749" t="s">
        <v>610</v>
      </c>
      <c r="D67" s="750" t="s">
        <v>611</v>
      </c>
      <c r="E67" s="751">
        <v>50113001</v>
      </c>
      <c r="F67" s="750" t="s">
        <v>645</v>
      </c>
      <c r="G67" s="749" t="s">
        <v>651</v>
      </c>
      <c r="H67" s="749">
        <v>204626</v>
      </c>
      <c r="I67" s="749">
        <v>204626</v>
      </c>
      <c r="J67" s="749" t="s">
        <v>758</v>
      </c>
      <c r="K67" s="749" t="s">
        <v>760</v>
      </c>
      <c r="L67" s="752">
        <v>213.18046703728987</v>
      </c>
      <c r="M67" s="752">
        <v>35.486270200000007</v>
      </c>
      <c r="N67" s="753">
        <v>7564.9796546474636</v>
      </c>
    </row>
    <row r="68" spans="1:14" ht="14.4" customHeight="1" x14ac:dyDescent="0.3">
      <c r="A68" s="747" t="s">
        <v>593</v>
      </c>
      <c r="B68" s="748" t="s">
        <v>594</v>
      </c>
      <c r="C68" s="749" t="s">
        <v>610</v>
      </c>
      <c r="D68" s="750" t="s">
        <v>611</v>
      </c>
      <c r="E68" s="751">
        <v>50113001</v>
      </c>
      <c r="F68" s="750" t="s">
        <v>645</v>
      </c>
      <c r="G68" s="749" t="s">
        <v>646</v>
      </c>
      <c r="H68" s="749">
        <v>840312</v>
      </c>
      <c r="I68" s="749">
        <v>0</v>
      </c>
      <c r="J68" s="749" t="s">
        <v>761</v>
      </c>
      <c r="K68" s="749" t="s">
        <v>595</v>
      </c>
      <c r="L68" s="752">
        <v>31.390000000000004</v>
      </c>
      <c r="M68" s="752">
        <v>3</v>
      </c>
      <c r="N68" s="753">
        <v>94.170000000000016</v>
      </c>
    </row>
    <row r="69" spans="1:14" ht="14.4" customHeight="1" x14ac:dyDescent="0.3">
      <c r="A69" s="747" t="s">
        <v>593</v>
      </c>
      <c r="B69" s="748" t="s">
        <v>594</v>
      </c>
      <c r="C69" s="749" t="s">
        <v>610</v>
      </c>
      <c r="D69" s="750" t="s">
        <v>611</v>
      </c>
      <c r="E69" s="751">
        <v>50113001</v>
      </c>
      <c r="F69" s="750" t="s">
        <v>645</v>
      </c>
      <c r="G69" s="749" t="s">
        <v>646</v>
      </c>
      <c r="H69" s="749">
        <v>226523</v>
      </c>
      <c r="I69" s="749">
        <v>226523</v>
      </c>
      <c r="J69" s="749" t="s">
        <v>762</v>
      </c>
      <c r="K69" s="749" t="s">
        <v>763</v>
      </c>
      <c r="L69" s="752">
        <v>51.960000000000008</v>
      </c>
      <c r="M69" s="752">
        <v>8</v>
      </c>
      <c r="N69" s="753">
        <v>415.68000000000006</v>
      </c>
    </row>
    <row r="70" spans="1:14" ht="14.4" customHeight="1" x14ac:dyDescent="0.3">
      <c r="A70" s="747" t="s">
        <v>593</v>
      </c>
      <c r="B70" s="748" t="s">
        <v>594</v>
      </c>
      <c r="C70" s="749" t="s">
        <v>610</v>
      </c>
      <c r="D70" s="750" t="s">
        <v>611</v>
      </c>
      <c r="E70" s="751">
        <v>50113001</v>
      </c>
      <c r="F70" s="750" t="s">
        <v>645</v>
      </c>
      <c r="G70" s="749" t="s">
        <v>646</v>
      </c>
      <c r="H70" s="749">
        <v>226525</v>
      </c>
      <c r="I70" s="749">
        <v>226525</v>
      </c>
      <c r="J70" s="749" t="s">
        <v>762</v>
      </c>
      <c r="K70" s="749" t="s">
        <v>764</v>
      </c>
      <c r="L70" s="752">
        <v>66.34</v>
      </c>
      <c r="M70" s="752">
        <v>2</v>
      </c>
      <c r="N70" s="753">
        <v>132.68</v>
      </c>
    </row>
    <row r="71" spans="1:14" ht="14.4" customHeight="1" x14ac:dyDescent="0.3">
      <c r="A71" s="747" t="s">
        <v>593</v>
      </c>
      <c r="B71" s="748" t="s">
        <v>594</v>
      </c>
      <c r="C71" s="749" t="s">
        <v>610</v>
      </c>
      <c r="D71" s="750" t="s">
        <v>611</v>
      </c>
      <c r="E71" s="751">
        <v>50113001</v>
      </c>
      <c r="F71" s="750" t="s">
        <v>645</v>
      </c>
      <c r="G71" s="749" t="s">
        <v>595</v>
      </c>
      <c r="H71" s="749">
        <v>111955</v>
      </c>
      <c r="I71" s="749">
        <v>11955</v>
      </c>
      <c r="J71" s="749" t="s">
        <v>765</v>
      </c>
      <c r="K71" s="749" t="s">
        <v>766</v>
      </c>
      <c r="L71" s="752">
        <v>173.38</v>
      </c>
      <c r="M71" s="752">
        <v>6</v>
      </c>
      <c r="N71" s="753">
        <v>1040.28</v>
      </c>
    </row>
    <row r="72" spans="1:14" ht="14.4" customHeight="1" x14ac:dyDescent="0.3">
      <c r="A72" s="747" t="s">
        <v>593</v>
      </c>
      <c r="B72" s="748" t="s">
        <v>594</v>
      </c>
      <c r="C72" s="749" t="s">
        <v>610</v>
      </c>
      <c r="D72" s="750" t="s">
        <v>611</v>
      </c>
      <c r="E72" s="751">
        <v>50113001</v>
      </c>
      <c r="F72" s="750" t="s">
        <v>645</v>
      </c>
      <c r="G72" s="749" t="s">
        <v>595</v>
      </c>
      <c r="H72" s="749">
        <v>159448</v>
      </c>
      <c r="I72" s="749">
        <v>59448</v>
      </c>
      <c r="J72" s="749" t="s">
        <v>767</v>
      </c>
      <c r="K72" s="749" t="s">
        <v>768</v>
      </c>
      <c r="L72" s="752">
        <v>368.89000000000004</v>
      </c>
      <c r="M72" s="752">
        <v>3</v>
      </c>
      <c r="N72" s="753">
        <v>1106.67</v>
      </c>
    </row>
    <row r="73" spans="1:14" ht="14.4" customHeight="1" x14ac:dyDescent="0.3">
      <c r="A73" s="747" t="s">
        <v>593</v>
      </c>
      <c r="B73" s="748" t="s">
        <v>594</v>
      </c>
      <c r="C73" s="749" t="s">
        <v>610</v>
      </c>
      <c r="D73" s="750" t="s">
        <v>611</v>
      </c>
      <c r="E73" s="751">
        <v>50113001</v>
      </c>
      <c r="F73" s="750" t="s">
        <v>645</v>
      </c>
      <c r="G73" s="749" t="s">
        <v>595</v>
      </c>
      <c r="H73" s="749">
        <v>159449</v>
      </c>
      <c r="I73" s="749">
        <v>59449</v>
      </c>
      <c r="J73" s="749" t="s">
        <v>769</v>
      </c>
      <c r="K73" s="749" t="s">
        <v>770</v>
      </c>
      <c r="L73" s="752">
        <v>774.51</v>
      </c>
      <c r="M73" s="752">
        <v>2</v>
      </c>
      <c r="N73" s="753">
        <v>1549.02</v>
      </c>
    </row>
    <row r="74" spans="1:14" ht="14.4" customHeight="1" x14ac:dyDescent="0.3">
      <c r="A74" s="747" t="s">
        <v>593</v>
      </c>
      <c r="B74" s="748" t="s">
        <v>594</v>
      </c>
      <c r="C74" s="749" t="s">
        <v>610</v>
      </c>
      <c r="D74" s="750" t="s">
        <v>611</v>
      </c>
      <c r="E74" s="751">
        <v>50113001</v>
      </c>
      <c r="F74" s="750" t="s">
        <v>645</v>
      </c>
      <c r="G74" s="749" t="s">
        <v>646</v>
      </c>
      <c r="H74" s="749">
        <v>920235</v>
      </c>
      <c r="I74" s="749">
        <v>15880</v>
      </c>
      <c r="J74" s="749" t="s">
        <v>771</v>
      </c>
      <c r="K74" s="749" t="s">
        <v>595</v>
      </c>
      <c r="L74" s="752">
        <v>163.57</v>
      </c>
      <c r="M74" s="752">
        <v>1</v>
      </c>
      <c r="N74" s="753">
        <v>163.57</v>
      </c>
    </row>
    <row r="75" spans="1:14" ht="14.4" customHeight="1" x14ac:dyDescent="0.3">
      <c r="A75" s="747" t="s">
        <v>593</v>
      </c>
      <c r="B75" s="748" t="s">
        <v>594</v>
      </c>
      <c r="C75" s="749" t="s">
        <v>610</v>
      </c>
      <c r="D75" s="750" t="s">
        <v>611</v>
      </c>
      <c r="E75" s="751">
        <v>50113001</v>
      </c>
      <c r="F75" s="750" t="s">
        <v>645</v>
      </c>
      <c r="G75" s="749" t="s">
        <v>646</v>
      </c>
      <c r="H75" s="749">
        <v>905097</v>
      </c>
      <c r="I75" s="749">
        <v>158767</v>
      </c>
      <c r="J75" s="749" t="s">
        <v>772</v>
      </c>
      <c r="K75" s="749" t="s">
        <v>773</v>
      </c>
      <c r="L75" s="752">
        <v>167.4200409635161</v>
      </c>
      <c r="M75" s="752">
        <v>2</v>
      </c>
      <c r="N75" s="753">
        <v>334.8400819270322</v>
      </c>
    </row>
    <row r="76" spans="1:14" ht="14.4" customHeight="1" x14ac:dyDescent="0.3">
      <c r="A76" s="747" t="s">
        <v>593</v>
      </c>
      <c r="B76" s="748" t="s">
        <v>594</v>
      </c>
      <c r="C76" s="749" t="s">
        <v>610</v>
      </c>
      <c r="D76" s="750" t="s">
        <v>611</v>
      </c>
      <c r="E76" s="751">
        <v>50113001</v>
      </c>
      <c r="F76" s="750" t="s">
        <v>645</v>
      </c>
      <c r="G76" s="749" t="s">
        <v>646</v>
      </c>
      <c r="H76" s="749">
        <v>920219</v>
      </c>
      <c r="I76" s="749">
        <v>0</v>
      </c>
      <c r="J76" s="749" t="s">
        <v>774</v>
      </c>
      <c r="K76" s="749" t="s">
        <v>595</v>
      </c>
      <c r="L76" s="752">
        <v>31.870998474741619</v>
      </c>
      <c r="M76" s="752">
        <v>2</v>
      </c>
      <c r="N76" s="753">
        <v>63.741996949483237</v>
      </c>
    </row>
    <row r="77" spans="1:14" ht="14.4" customHeight="1" x14ac:dyDescent="0.3">
      <c r="A77" s="747" t="s">
        <v>593</v>
      </c>
      <c r="B77" s="748" t="s">
        <v>594</v>
      </c>
      <c r="C77" s="749" t="s">
        <v>610</v>
      </c>
      <c r="D77" s="750" t="s">
        <v>611</v>
      </c>
      <c r="E77" s="751">
        <v>50113001</v>
      </c>
      <c r="F77" s="750" t="s">
        <v>645</v>
      </c>
      <c r="G77" s="749" t="s">
        <v>646</v>
      </c>
      <c r="H77" s="749">
        <v>930043</v>
      </c>
      <c r="I77" s="749">
        <v>0</v>
      </c>
      <c r="J77" s="749" t="s">
        <v>775</v>
      </c>
      <c r="K77" s="749" t="s">
        <v>595</v>
      </c>
      <c r="L77" s="752">
        <v>31.871499999999994</v>
      </c>
      <c r="M77" s="752">
        <v>2</v>
      </c>
      <c r="N77" s="753">
        <v>63.742999999999988</v>
      </c>
    </row>
    <row r="78" spans="1:14" ht="14.4" customHeight="1" x14ac:dyDescent="0.3">
      <c r="A78" s="747" t="s">
        <v>593</v>
      </c>
      <c r="B78" s="748" t="s">
        <v>594</v>
      </c>
      <c r="C78" s="749" t="s">
        <v>610</v>
      </c>
      <c r="D78" s="750" t="s">
        <v>611</v>
      </c>
      <c r="E78" s="751">
        <v>50113001</v>
      </c>
      <c r="F78" s="750" t="s">
        <v>645</v>
      </c>
      <c r="G78" s="749" t="s">
        <v>646</v>
      </c>
      <c r="H78" s="749">
        <v>215476</v>
      </c>
      <c r="I78" s="749">
        <v>215476</v>
      </c>
      <c r="J78" s="749" t="s">
        <v>776</v>
      </c>
      <c r="K78" s="749" t="s">
        <v>777</v>
      </c>
      <c r="L78" s="752">
        <v>123.09999999999998</v>
      </c>
      <c r="M78" s="752">
        <v>2</v>
      </c>
      <c r="N78" s="753">
        <v>246.19999999999996</v>
      </c>
    </row>
    <row r="79" spans="1:14" ht="14.4" customHeight="1" x14ac:dyDescent="0.3">
      <c r="A79" s="747" t="s">
        <v>593</v>
      </c>
      <c r="B79" s="748" t="s">
        <v>594</v>
      </c>
      <c r="C79" s="749" t="s">
        <v>610</v>
      </c>
      <c r="D79" s="750" t="s">
        <v>611</v>
      </c>
      <c r="E79" s="751">
        <v>50113001</v>
      </c>
      <c r="F79" s="750" t="s">
        <v>645</v>
      </c>
      <c r="G79" s="749" t="s">
        <v>646</v>
      </c>
      <c r="H79" s="749">
        <v>183272</v>
      </c>
      <c r="I79" s="749">
        <v>215478</v>
      </c>
      <c r="J79" s="749" t="s">
        <v>778</v>
      </c>
      <c r="K79" s="749" t="s">
        <v>779</v>
      </c>
      <c r="L79" s="752">
        <v>174.69</v>
      </c>
      <c r="M79" s="752">
        <v>1</v>
      </c>
      <c r="N79" s="753">
        <v>174.69</v>
      </c>
    </row>
    <row r="80" spans="1:14" ht="14.4" customHeight="1" x14ac:dyDescent="0.3">
      <c r="A80" s="747" t="s">
        <v>593</v>
      </c>
      <c r="B80" s="748" t="s">
        <v>594</v>
      </c>
      <c r="C80" s="749" t="s">
        <v>610</v>
      </c>
      <c r="D80" s="750" t="s">
        <v>611</v>
      </c>
      <c r="E80" s="751">
        <v>50113001</v>
      </c>
      <c r="F80" s="750" t="s">
        <v>645</v>
      </c>
      <c r="G80" s="749" t="s">
        <v>646</v>
      </c>
      <c r="H80" s="749">
        <v>215474</v>
      </c>
      <c r="I80" s="749">
        <v>215474</v>
      </c>
      <c r="J80" s="749" t="s">
        <v>780</v>
      </c>
      <c r="K80" s="749" t="s">
        <v>781</v>
      </c>
      <c r="L80" s="752">
        <v>531.99999999999977</v>
      </c>
      <c r="M80" s="752">
        <v>15</v>
      </c>
      <c r="N80" s="753">
        <v>7979.9999999999964</v>
      </c>
    </row>
    <row r="81" spans="1:14" ht="14.4" customHeight="1" x14ac:dyDescent="0.3">
      <c r="A81" s="747" t="s">
        <v>593</v>
      </c>
      <c r="B81" s="748" t="s">
        <v>594</v>
      </c>
      <c r="C81" s="749" t="s">
        <v>610</v>
      </c>
      <c r="D81" s="750" t="s">
        <v>611</v>
      </c>
      <c r="E81" s="751">
        <v>50113001</v>
      </c>
      <c r="F81" s="750" t="s">
        <v>645</v>
      </c>
      <c r="G81" s="749" t="s">
        <v>646</v>
      </c>
      <c r="H81" s="749">
        <v>229191</v>
      </c>
      <c r="I81" s="749">
        <v>229191</v>
      </c>
      <c r="J81" s="749" t="s">
        <v>782</v>
      </c>
      <c r="K81" s="749" t="s">
        <v>783</v>
      </c>
      <c r="L81" s="752">
        <v>141.37000000000003</v>
      </c>
      <c r="M81" s="752">
        <v>5</v>
      </c>
      <c r="N81" s="753">
        <v>706.85000000000014</v>
      </c>
    </row>
    <row r="82" spans="1:14" ht="14.4" customHeight="1" x14ac:dyDescent="0.3">
      <c r="A82" s="747" t="s">
        <v>593</v>
      </c>
      <c r="B82" s="748" t="s">
        <v>594</v>
      </c>
      <c r="C82" s="749" t="s">
        <v>610</v>
      </c>
      <c r="D82" s="750" t="s">
        <v>611</v>
      </c>
      <c r="E82" s="751">
        <v>50113001</v>
      </c>
      <c r="F82" s="750" t="s">
        <v>645</v>
      </c>
      <c r="G82" s="749" t="s">
        <v>646</v>
      </c>
      <c r="H82" s="749">
        <v>185374</v>
      </c>
      <c r="I82" s="749">
        <v>185374</v>
      </c>
      <c r="J82" s="749" t="s">
        <v>784</v>
      </c>
      <c r="K82" s="749" t="s">
        <v>785</v>
      </c>
      <c r="L82" s="752">
        <v>596.02</v>
      </c>
      <c r="M82" s="752">
        <v>1</v>
      </c>
      <c r="N82" s="753">
        <v>596.02</v>
      </c>
    </row>
    <row r="83" spans="1:14" ht="14.4" customHeight="1" x14ac:dyDescent="0.3">
      <c r="A83" s="747" t="s">
        <v>593</v>
      </c>
      <c r="B83" s="748" t="s">
        <v>594</v>
      </c>
      <c r="C83" s="749" t="s">
        <v>610</v>
      </c>
      <c r="D83" s="750" t="s">
        <v>611</v>
      </c>
      <c r="E83" s="751">
        <v>50113001</v>
      </c>
      <c r="F83" s="750" t="s">
        <v>645</v>
      </c>
      <c r="G83" s="749" t="s">
        <v>646</v>
      </c>
      <c r="H83" s="749">
        <v>184231</v>
      </c>
      <c r="I83" s="749">
        <v>84231</v>
      </c>
      <c r="J83" s="749" t="s">
        <v>786</v>
      </c>
      <c r="K83" s="749" t="s">
        <v>787</v>
      </c>
      <c r="L83" s="752">
        <v>373.29583242469323</v>
      </c>
      <c r="M83" s="752">
        <v>29.219240299999999</v>
      </c>
      <c r="N83" s="753">
        <v>10907.420630605642</v>
      </c>
    </row>
    <row r="84" spans="1:14" ht="14.4" customHeight="1" x14ac:dyDescent="0.3">
      <c r="A84" s="747" t="s">
        <v>593</v>
      </c>
      <c r="B84" s="748" t="s">
        <v>594</v>
      </c>
      <c r="C84" s="749" t="s">
        <v>610</v>
      </c>
      <c r="D84" s="750" t="s">
        <v>611</v>
      </c>
      <c r="E84" s="751">
        <v>50113001</v>
      </c>
      <c r="F84" s="750" t="s">
        <v>645</v>
      </c>
      <c r="G84" s="749" t="s">
        <v>646</v>
      </c>
      <c r="H84" s="749">
        <v>184229</v>
      </c>
      <c r="I84" s="749">
        <v>84229</v>
      </c>
      <c r="J84" s="749" t="s">
        <v>788</v>
      </c>
      <c r="K84" s="749" t="s">
        <v>789</v>
      </c>
      <c r="L84" s="752">
        <v>887.27341563910716</v>
      </c>
      <c r="M84" s="752">
        <v>11.559787499999997</v>
      </c>
      <c r="N84" s="753">
        <v>10256.692139187253</v>
      </c>
    </row>
    <row r="85" spans="1:14" ht="14.4" customHeight="1" x14ac:dyDescent="0.3">
      <c r="A85" s="747" t="s">
        <v>593</v>
      </c>
      <c r="B85" s="748" t="s">
        <v>594</v>
      </c>
      <c r="C85" s="749" t="s">
        <v>610</v>
      </c>
      <c r="D85" s="750" t="s">
        <v>611</v>
      </c>
      <c r="E85" s="751">
        <v>50113001</v>
      </c>
      <c r="F85" s="750" t="s">
        <v>645</v>
      </c>
      <c r="G85" s="749" t="s">
        <v>646</v>
      </c>
      <c r="H85" s="749">
        <v>184230</v>
      </c>
      <c r="I85" s="749">
        <v>84230</v>
      </c>
      <c r="J85" s="749" t="s">
        <v>790</v>
      </c>
      <c r="K85" s="749" t="s">
        <v>791</v>
      </c>
      <c r="L85" s="752">
        <v>196.06360119555259</v>
      </c>
      <c r="M85" s="752">
        <v>24.471438300000003</v>
      </c>
      <c r="N85" s="753">
        <v>4797.9583195327723</v>
      </c>
    </row>
    <row r="86" spans="1:14" ht="14.4" customHeight="1" x14ac:dyDescent="0.3">
      <c r="A86" s="747" t="s">
        <v>593</v>
      </c>
      <c r="B86" s="748" t="s">
        <v>594</v>
      </c>
      <c r="C86" s="749" t="s">
        <v>610</v>
      </c>
      <c r="D86" s="750" t="s">
        <v>611</v>
      </c>
      <c r="E86" s="751">
        <v>50113001</v>
      </c>
      <c r="F86" s="750" t="s">
        <v>645</v>
      </c>
      <c r="G86" s="749" t="s">
        <v>646</v>
      </c>
      <c r="H86" s="749">
        <v>203030</v>
      </c>
      <c r="I86" s="749">
        <v>203030</v>
      </c>
      <c r="J86" s="749" t="s">
        <v>792</v>
      </c>
      <c r="K86" s="749" t="s">
        <v>793</v>
      </c>
      <c r="L86" s="752">
        <v>207.76</v>
      </c>
      <c r="M86" s="752">
        <v>1</v>
      </c>
      <c r="N86" s="753">
        <v>207.76</v>
      </c>
    </row>
    <row r="87" spans="1:14" ht="14.4" customHeight="1" x14ac:dyDescent="0.3">
      <c r="A87" s="747" t="s">
        <v>593</v>
      </c>
      <c r="B87" s="748" t="s">
        <v>594</v>
      </c>
      <c r="C87" s="749" t="s">
        <v>610</v>
      </c>
      <c r="D87" s="750" t="s">
        <v>611</v>
      </c>
      <c r="E87" s="751">
        <v>50113001</v>
      </c>
      <c r="F87" s="750" t="s">
        <v>645</v>
      </c>
      <c r="G87" s="749" t="s">
        <v>646</v>
      </c>
      <c r="H87" s="749">
        <v>199680</v>
      </c>
      <c r="I87" s="749">
        <v>199680</v>
      </c>
      <c r="J87" s="749" t="s">
        <v>794</v>
      </c>
      <c r="K87" s="749" t="s">
        <v>795</v>
      </c>
      <c r="L87" s="752">
        <v>362.89000000000004</v>
      </c>
      <c r="M87" s="752">
        <v>2</v>
      </c>
      <c r="N87" s="753">
        <v>725.78000000000009</v>
      </c>
    </row>
    <row r="88" spans="1:14" ht="14.4" customHeight="1" x14ac:dyDescent="0.3">
      <c r="A88" s="747" t="s">
        <v>593</v>
      </c>
      <c r="B88" s="748" t="s">
        <v>594</v>
      </c>
      <c r="C88" s="749" t="s">
        <v>610</v>
      </c>
      <c r="D88" s="750" t="s">
        <v>611</v>
      </c>
      <c r="E88" s="751">
        <v>50113001</v>
      </c>
      <c r="F88" s="750" t="s">
        <v>645</v>
      </c>
      <c r="G88" s="749" t="s">
        <v>646</v>
      </c>
      <c r="H88" s="749">
        <v>187076</v>
      </c>
      <c r="I88" s="749">
        <v>87076</v>
      </c>
      <c r="J88" s="749" t="s">
        <v>796</v>
      </c>
      <c r="K88" s="749" t="s">
        <v>797</v>
      </c>
      <c r="L88" s="752">
        <v>133.51000000000002</v>
      </c>
      <c r="M88" s="752">
        <v>7</v>
      </c>
      <c r="N88" s="753">
        <v>934.57</v>
      </c>
    </row>
    <row r="89" spans="1:14" ht="14.4" customHeight="1" x14ac:dyDescent="0.3">
      <c r="A89" s="747" t="s">
        <v>593</v>
      </c>
      <c r="B89" s="748" t="s">
        <v>594</v>
      </c>
      <c r="C89" s="749" t="s">
        <v>610</v>
      </c>
      <c r="D89" s="750" t="s">
        <v>611</v>
      </c>
      <c r="E89" s="751">
        <v>50113001</v>
      </c>
      <c r="F89" s="750" t="s">
        <v>645</v>
      </c>
      <c r="G89" s="749" t="s">
        <v>646</v>
      </c>
      <c r="H89" s="749">
        <v>848560</v>
      </c>
      <c r="I89" s="749">
        <v>125752</v>
      </c>
      <c r="J89" s="749" t="s">
        <v>798</v>
      </c>
      <c r="K89" s="749" t="s">
        <v>799</v>
      </c>
      <c r="L89" s="752">
        <v>223.26000000000005</v>
      </c>
      <c r="M89" s="752">
        <v>2</v>
      </c>
      <c r="N89" s="753">
        <v>446.5200000000001</v>
      </c>
    </row>
    <row r="90" spans="1:14" ht="14.4" customHeight="1" x14ac:dyDescent="0.3">
      <c r="A90" s="747" t="s">
        <v>593</v>
      </c>
      <c r="B90" s="748" t="s">
        <v>594</v>
      </c>
      <c r="C90" s="749" t="s">
        <v>610</v>
      </c>
      <c r="D90" s="750" t="s">
        <v>611</v>
      </c>
      <c r="E90" s="751">
        <v>50113001</v>
      </c>
      <c r="F90" s="750" t="s">
        <v>645</v>
      </c>
      <c r="G90" s="749" t="s">
        <v>651</v>
      </c>
      <c r="H90" s="749">
        <v>112671</v>
      </c>
      <c r="I90" s="749">
        <v>12671</v>
      </c>
      <c r="J90" s="749" t="s">
        <v>800</v>
      </c>
      <c r="K90" s="749" t="s">
        <v>801</v>
      </c>
      <c r="L90" s="752">
        <v>324.49999999999994</v>
      </c>
      <c r="M90" s="752">
        <v>5.1220810000000006</v>
      </c>
      <c r="N90" s="753">
        <v>1662.1152844999999</v>
      </c>
    </row>
    <row r="91" spans="1:14" ht="14.4" customHeight="1" x14ac:dyDescent="0.3">
      <c r="A91" s="747" t="s">
        <v>593</v>
      </c>
      <c r="B91" s="748" t="s">
        <v>594</v>
      </c>
      <c r="C91" s="749" t="s">
        <v>610</v>
      </c>
      <c r="D91" s="750" t="s">
        <v>611</v>
      </c>
      <c r="E91" s="751">
        <v>50113001</v>
      </c>
      <c r="F91" s="750" t="s">
        <v>645</v>
      </c>
      <c r="G91" s="749" t="s">
        <v>651</v>
      </c>
      <c r="H91" s="749">
        <v>12670</v>
      </c>
      <c r="I91" s="749">
        <v>12670</v>
      </c>
      <c r="J91" s="749" t="s">
        <v>800</v>
      </c>
      <c r="K91" s="749" t="s">
        <v>802</v>
      </c>
      <c r="L91" s="752">
        <v>158.40045904302366</v>
      </c>
      <c r="M91" s="752">
        <v>15.142446399999999</v>
      </c>
      <c r="N91" s="753">
        <v>2398.5704607943808</v>
      </c>
    </row>
    <row r="92" spans="1:14" ht="14.4" customHeight="1" x14ac:dyDescent="0.3">
      <c r="A92" s="747" t="s">
        <v>593</v>
      </c>
      <c r="B92" s="748" t="s">
        <v>594</v>
      </c>
      <c r="C92" s="749" t="s">
        <v>610</v>
      </c>
      <c r="D92" s="750" t="s">
        <v>611</v>
      </c>
      <c r="E92" s="751">
        <v>50113001</v>
      </c>
      <c r="F92" s="750" t="s">
        <v>645</v>
      </c>
      <c r="G92" s="749" t="s">
        <v>651</v>
      </c>
      <c r="H92" s="749">
        <v>112669</v>
      </c>
      <c r="I92" s="749">
        <v>12669</v>
      </c>
      <c r="J92" s="749" t="s">
        <v>800</v>
      </c>
      <c r="K92" s="749" t="s">
        <v>803</v>
      </c>
      <c r="L92" s="752">
        <v>104.49998493967001</v>
      </c>
      <c r="M92" s="752">
        <v>10.866065799999999</v>
      </c>
      <c r="N92" s="753">
        <v>1135.5037124534633</v>
      </c>
    </row>
    <row r="93" spans="1:14" ht="14.4" customHeight="1" x14ac:dyDescent="0.3">
      <c r="A93" s="747" t="s">
        <v>593</v>
      </c>
      <c r="B93" s="748" t="s">
        <v>594</v>
      </c>
      <c r="C93" s="749" t="s">
        <v>610</v>
      </c>
      <c r="D93" s="750" t="s">
        <v>611</v>
      </c>
      <c r="E93" s="751">
        <v>50113001</v>
      </c>
      <c r="F93" s="750" t="s">
        <v>645</v>
      </c>
      <c r="G93" s="749" t="s">
        <v>651</v>
      </c>
      <c r="H93" s="749">
        <v>146692</v>
      </c>
      <c r="I93" s="749">
        <v>46692</v>
      </c>
      <c r="J93" s="749" t="s">
        <v>804</v>
      </c>
      <c r="K93" s="749" t="s">
        <v>805</v>
      </c>
      <c r="L93" s="752">
        <v>77.750000000000014</v>
      </c>
      <c r="M93" s="752">
        <v>3</v>
      </c>
      <c r="N93" s="753">
        <v>233.25000000000006</v>
      </c>
    </row>
    <row r="94" spans="1:14" ht="14.4" customHeight="1" x14ac:dyDescent="0.3">
      <c r="A94" s="747" t="s">
        <v>593</v>
      </c>
      <c r="B94" s="748" t="s">
        <v>594</v>
      </c>
      <c r="C94" s="749" t="s">
        <v>610</v>
      </c>
      <c r="D94" s="750" t="s">
        <v>611</v>
      </c>
      <c r="E94" s="751">
        <v>50113001</v>
      </c>
      <c r="F94" s="750" t="s">
        <v>645</v>
      </c>
      <c r="G94" s="749" t="s">
        <v>646</v>
      </c>
      <c r="H94" s="749">
        <v>116463</v>
      </c>
      <c r="I94" s="749">
        <v>16463</v>
      </c>
      <c r="J94" s="749" t="s">
        <v>806</v>
      </c>
      <c r="K94" s="749" t="s">
        <v>807</v>
      </c>
      <c r="L94" s="752">
        <v>125.88999999999999</v>
      </c>
      <c r="M94" s="752">
        <v>12</v>
      </c>
      <c r="N94" s="753">
        <v>1510.6799999999998</v>
      </c>
    </row>
    <row r="95" spans="1:14" ht="14.4" customHeight="1" x14ac:dyDescent="0.3">
      <c r="A95" s="747" t="s">
        <v>593</v>
      </c>
      <c r="B95" s="748" t="s">
        <v>594</v>
      </c>
      <c r="C95" s="749" t="s">
        <v>610</v>
      </c>
      <c r="D95" s="750" t="s">
        <v>611</v>
      </c>
      <c r="E95" s="751">
        <v>50113001</v>
      </c>
      <c r="F95" s="750" t="s">
        <v>645</v>
      </c>
      <c r="G95" s="749" t="s">
        <v>646</v>
      </c>
      <c r="H95" s="749">
        <v>116462</v>
      </c>
      <c r="I95" s="749">
        <v>16462</v>
      </c>
      <c r="J95" s="749" t="s">
        <v>808</v>
      </c>
      <c r="K95" s="749" t="s">
        <v>809</v>
      </c>
      <c r="L95" s="752">
        <v>133.87299999999999</v>
      </c>
      <c r="M95" s="752">
        <v>10</v>
      </c>
      <c r="N95" s="753">
        <v>1338.7299999999998</v>
      </c>
    </row>
    <row r="96" spans="1:14" ht="14.4" customHeight="1" x14ac:dyDescent="0.3">
      <c r="A96" s="747" t="s">
        <v>593</v>
      </c>
      <c r="B96" s="748" t="s">
        <v>594</v>
      </c>
      <c r="C96" s="749" t="s">
        <v>610</v>
      </c>
      <c r="D96" s="750" t="s">
        <v>611</v>
      </c>
      <c r="E96" s="751">
        <v>50113001</v>
      </c>
      <c r="F96" s="750" t="s">
        <v>645</v>
      </c>
      <c r="G96" s="749" t="s">
        <v>646</v>
      </c>
      <c r="H96" s="749">
        <v>214595</v>
      </c>
      <c r="I96" s="749">
        <v>214595</v>
      </c>
      <c r="J96" s="749" t="s">
        <v>810</v>
      </c>
      <c r="K96" s="749" t="s">
        <v>811</v>
      </c>
      <c r="L96" s="752">
        <v>122.89000000000004</v>
      </c>
      <c r="M96" s="752">
        <v>6</v>
      </c>
      <c r="N96" s="753">
        <v>737.34000000000026</v>
      </c>
    </row>
    <row r="97" spans="1:14" ht="14.4" customHeight="1" x14ac:dyDescent="0.3">
      <c r="A97" s="747" t="s">
        <v>593</v>
      </c>
      <c r="B97" s="748" t="s">
        <v>594</v>
      </c>
      <c r="C97" s="749" t="s">
        <v>610</v>
      </c>
      <c r="D97" s="750" t="s">
        <v>611</v>
      </c>
      <c r="E97" s="751">
        <v>50113001</v>
      </c>
      <c r="F97" s="750" t="s">
        <v>645</v>
      </c>
      <c r="G97" s="749" t="s">
        <v>646</v>
      </c>
      <c r="H97" s="749">
        <v>214596</v>
      </c>
      <c r="I97" s="749">
        <v>214596</v>
      </c>
      <c r="J97" s="749" t="s">
        <v>812</v>
      </c>
      <c r="K97" s="749" t="s">
        <v>813</v>
      </c>
      <c r="L97" s="752">
        <v>84.06</v>
      </c>
      <c r="M97" s="752">
        <v>3</v>
      </c>
      <c r="N97" s="753">
        <v>252.18</v>
      </c>
    </row>
    <row r="98" spans="1:14" ht="14.4" customHeight="1" x14ac:dyDescent="0.3">
      <c r="A98" s="747" t="s">
        <v>593</v>
      </c>
      <c r="B98" s="748" t="s">
        <v>594</v>
      </c>
      <c r="C98" s="749" t="s">
        <v>610</v>
      </c>
      <c r="D98" s="750" t="s">
        <v>611</v>
      </c>
      <c r="E98" s="751">
        <v>50113001</v>
      </c>
      <c r="F98" s="750" t="s">
        <v>645</v>
      </c>
      <c r="G98" s="749" t="s">
        <v>646</v>
      </c>
      <c r="H98" s="749">
        <v>176522</v>
      </c>
      <c r="I98" s="749">
        <v>176522</v>
      </c>
      <c r="J98" s="749" t="s">
        <v>814</v>
      </c>
      <c r="K98" s="749" t="s">
        <v>815</v>
      </c>
      <c r="L98" s="752">
        <v>3354.2301014487621</v>
      </c>
      <c r="M98" s="752">
        <v>1</v>
      </c>
      <c r="N98" s="753">
        <v>3354.2301014487621</v>
      </c>
    </row>
    <row r="99" spans="1:14" ht="14.4" customHeight="1" x14ac:dyDescent="0.3">
      <c r="A99" s="747" t="s">
        <v>593</v>
      </c>
      <c r="B99" s="748" t="s">
        <v>594</v>
      </c>
      <c r="C99" s="749" t="s">
        <v>610</v>
      </c>
      <c r="D99" s="750" t="s">
        <v>611</v>
      </c>
      <c r="E99" s="751">
        <v>50113001</v>
      </c>
      <c r="F99" s="750" t="s">
        <v>645</v>
      </c>
      <c r="G99" s="749" t="s">
        <v>646</v>
      </c>
      <c r="H99" s="749">
        <v>126898</v>
      </c>
      <c r="I99" s="749">
        <v>126898</v>
      </c>
      <c r="J99" s="749" t="s">
        <v>816</v>
      </c>
      <c r="K99" s="749" t="s">
        <v>817</v>
      </c>
      <c r="L99" s="752">
        <v>1043.0200000000002</v>
      </c>
      <c r="M99" s="752">
        <v>3</v>
      </c>
      <c r="N99" s="753">
        <v>3129.0600000000004</v>
      </c>
    </row>
    <row r="100" spans="1:14" ht="14.4" customHeight="1" x14ac:dyDescent="0.3">
      <c r="A100" s="747" t="s">
        <v>593</v>
      </c>
      <c r="B100" s="748" t="s">
        <v>594</v>
      </c>
      <c r="C100" s="749" t="s">
        <v>610</v>
      </c>
      <c r="D100" s="750" t="s">
        <v>611</v>
      </c>
      <c r="E100" s="751">
        <v>50113001</v>
      </c>
      <c r="F100" s="750" t="s">
        <v>645</v>
      </c>
      <c r="G100" s="749" t="s">
        <v>651</v>
      </c>
      <c r="H100" s="749">
        <v>114439</v>
      </c>
      <c r="I100" s="749">
        <v>14439</v>
      </c>
      <c r="J100" s="749" t="s">
        <v>818</v>
      </c>
      <c r="K100" s="749" t="s">
        <v>819</v>
      </c>
      <c r="L100" s="752">
        <v>74.510000000000019</v>
      </c>
      <c r="M100" s="752">
        <v>2</v>
      </c>
      <c r="N100" s="753">
        <v>149.02000000000004</v>
      </c>
    </row>
    <row r="101" spans="1:14" ht="14.4" customHeight="1" x14ac:dyDescent="0.3">
      <c r="A101" s="747" t="s">
        <v>593</v>
      </c>
      <c r="B101" s="748" t="s">
        <v>594</v>
      </c>
      <c r="C101" s="749" t="s">
        <v>610</v>
      </c>
      <c r="D101" s="750" t="s">
        <v>611</v>
      </c>
      <c r="E101" s="751">
        <v>50113001</v>
      </c>
      <c r="F101" s="750" t="s">
        <v>645</v>
      </c>
      <c r="G101" s="749" t="s">
        <v>651</v>
      </c>
      <c r="H101" s="749">
        <v>213477</v>
      </c>
      <c r="I101" s="749">
        <v>213477</v>
      </c>
      <c r="J101" s="749" t="s">
        <v>820</v>
      </c>
      <c r="K101" s="749" t="s">
        <v>821</v>
      </c>
      <c r="L101" s="752">
        <v>3300</v>
      </c>
      <c r="M101" s="752">
        <v>2</v>
      </c>
      <c r="N101" s="753">
        <v>6600</v>
      </c>
    </row>
    <row r="102" spans="1:14" ht="14.4" customHeight="1" x14ac:dyDescent="0.3">
      <c r="A102" s="747" t="s">
        <v>593</v>
      </c>
      <c r="B102" s="748" t="s">
        <v>594</v>
      </c>
      <c r="C102" s="749" t="s">
        <v>610</v>
      </c>
      <c r="D102" s="750" t="s">
        <v>611</v>
      </c>
      <c r="E102" s="751">
        <v>50113001</v>
      </c>
      <c r="F102" s="750" t="s">
        <v>645</v>
      </c>
      <c r="G102" s="749" t="s">
        <v>651</v>
      </c>
      <c r="H102" s="749">
        <v>213487</v>
      </c>
      <c r="I102" s="749">
        <v>213487</v>
      </c>
      <c r="J102" s="749" t="s">
        <v>822</v>
      </c>
      <c r="K102" s="749" t="s">
        <v>823</v>
      </c>
      <c r="L102" s="752">
        <v>271.85000000000002</v>
      </c>
      <c r="M102" s="752">
        <v>14</v>
      </c>
      <c r="N102" s="753">
        <v>3805.9</v>
      </c>
    </row>
    <row r="103" spans="1:14" ht="14.4" customHeight="1" x14ac:dyDescent="0.3">
      <c r="A103" s="747" t="s">
        <v>593</v>
      </c>
      <c r="B103" s="748" t="s">
        <v>594</v>
      </c>
      <c r="C103" s="749" t="s">
        <v>610</v>
      </c>
      <c r="D103" s="750" t="s">
        <v>611</v>
      </c>
      <c r="E103" s="751">
        <v>50113001</v>
      </c>
      <c r="F103" s="750" t="s">
        <v>645</v>
      </c>
      <c r="G103" s="749" t="s">
        <v>651</v>
      </c>
      <c r="H103" s="749">
        <v>213489</v>
      </c>
      <c r="I103" s="749">
        <v>213489</v>
      </c>
      <c r="J103" s="749" t="s">
        <v>822</v>
      </c>
      <c r="K103" s="749" t="s">
        <v>824</v>
      </c>
      <c r="L103" s="752">
        <v>630.66</v>
      </c>
      <c r="M103" s="752">
        <v>11</v>
      </c>
      <c r="N103" s="753">
        <v>6937.2599999999993</v>
      </c>
    </row>
    <row r="104" spans="1:14" ht="14.4" customHeight="1" x14ac:dyDescent="0.3">
      <c r="A104" s="747" t="s">
        <v>593</v>
      </c>
      <c r="B104" s="748" t="s">
        <v>594</v>
      </c>
      <c r="C104" s="749" t="s">
        <v>610</v>
      </c>
      <c r="D104" s="750" t="s">
        <v>611</v>
      </c>
      <c r="E104" s="751">
        <v>50113001</v>
      </c>
      <c r="F104" s="750" t="s">
        <v>645</v>
      </c>
      <c r="G104" s="749" t="s">
        <v>651</v>
      </c>
      <c r="H104" s="749">
        <v>213485</v>
      </c>
      <c r="I104" s="749">
        <v>213485</v>
      </c>
      <c r="J104" s="749" t="s">
        <v>822</v>
      </c>
      <c r="K104" s="749" t="s">
        <v>825</v>
      </c>
      <c r="L104" s="752">
        <v>721.2</v>
      </c>
      <c r="M104" s="752">
        <v>5</v>
      </c>
      <c r="N104" s="753">
        <v>3606.0000000000005</v>
      </c>
    </row>
    <row r="105" spans="1:14" ht="14.4" customHeight="1" x14ac:dyDescent="0.3">
      <c r="A105" s="747" t="s">
        <v>593</v>
      </c>
      <c r="B105" s="748" t="s">
        <v>594</v>
      </c>
      <c r="C105" s="749" t="s">
        <v>610</v>
      </c>
      <c r="D105" s="750" t="s">
        <v>611</v>
      </c>
      <c r="E105" s="751">
        <v>50113001</v>
      </c>
      <c r="F105" s="750" t="s">
        <v>645</v>
      </c>
      <c r="G105" s="749" t="s">
        <v>651</v>
      </c>
      <c r="H105" s="749">
        <v>213494</v>
      </c>
      <c r="I105" s="749">
        <v>213494</v>
      </c>
      <c r="J105" s="749" t="s">
        <v>822</v>
      </c>
      <c r="K105" s="749" t="s">
        <v>826</v>
      </c>
      <c r="L105" s="752">
        <v>408.95</v>
      </c>
      <c r="M105" s="752">
        <v>15</v>
      </c>
      <c r="N105" s="753">
        <v>6134.25</v>
      </c>
    </row>
    <row r="106" spans="1:14" ht="14.4" customHeight="1" x14ac:dyDescent="0.3">
      <c r="A106" s="747" t="s">
        <v>593</v>
      </c>
      <c r="B106" s="748" t="s">
        <v>594</v>
      </c>
      <c r="C106" s="749" t="s">
        <v>610</v>
      </c>
      <c r="D106" s="750" t="s">
        <v>611</v>
      </c>
      <c r="E106" s="751">
        <v>50113001</v>
      </c>
      <c r="F106" s="750" t="s">
        <v>645</v>
      </c>
      <c r="G106" s="749" t="s">
        <v>651</v>
      </c>
      <c r="H106" s="749">
        <v>213480</v>
      </c>
      <c r="I106" s="749">
        <v>213480</v>
      </c>
      <c r="J106" s="749" t="s">
        <v>827</v>
      </c>
      <c r="K106" s="749" t="s">
        <v>824</v>
      </c>
      <c r="L106" s="752">
        <v>0</v>
      </c>
      <c r="M106" s="752">
        <v>0</v>
      </c>
      <c r="N106" s="753">
        <v>9.0949470177292824E-13</v>
      </c>
    </row>
    <row r="107" spans="1:14" ht="14.4" customHeight="1" x14ac:dyDescent="0.3">
      <c r="A107" s="747" t="s">
        <v>593</v>
      </c>
      <c r="B107" s="748" t="s">
        <v>594</v>
      </c>
      <c r="C107" s="749" t="s">
        <v>610</v>
      </c>
      <c r="D107" s="750" t="s">
        <v>611</v>
      </c>
      <c r="E107" s="751">
        <v>50113001</v>
      </c>
      <c r="F107" s="750" t="s">
        <v>645</v>
      </c>
      <c r="G107" s="749" t="s">
        <v>651</v>
      </c>
      <c r="H107" s="749">
        <v>213482</v>
      </c>
      <c r="I107" s="749">
        <v>213482</v>
      </c>
      <c r="J107" s="749" t="s">
        <v>827</v>
      </c>
      <c r="K107" s="749" t="s">
        <v>828</v>
      </c>
      <c r="L107" s="752">
        <v>1501.02</v>
      </c>
      <c r="M107" s="752">
        <v>2</v>
      </c>
      <c r="N107" s="753">
        <v>3002.04</v>
      </c>
    </row>
    <row r="108" spans="1:14" ht="14.4" customHeight="1" x14ac:dyDescent="0.3">
      <c r="A108" s="747" t="s">
        <v>593</v>
      </c>
      <c r="B108" s="748" t="s">
        <v>594</v>
      </c>
      <c r="C108" s="749" t="s">
        <v>610</v>
      </c>
      <c r="D108" s="750" t="s">
        <v>611</v>
      </c>
      <c r="E108" s="751">
        <v>50113001</v>
      </c>
      <c r="F108" s="750" t="s">
        <v>645</v>
      </c>
      <c r="G108" s="749" t="s">
        <v>651</v>
      </c>
      <c r="H108" s="749">
        <v>156804</v>
      </c>
      <c r="I108" s="749">
        <v>56804</v>
      </c>
      <c r="J108" s="749" t="s">
        <v>829</v>
      </c>
      <c r="K108" s="749" t="s">
        <v>830</v>
      </c>
      <c r="L108" s="752">
        <v>31.649999999999995</v>
      </c>
      <c r="M108" s="752">
        <v>3</v>
      </c>
      <c r="N108" s="753">
        <v>94.949999999999989</v>
      </c>
    </row>
    <row r="109" spans="1:14" ht="14.4" customHeight="1" x14ac:dyDescent="0.3">
      <c r="A109" s="747" t="s">
        <v>593</v>
      </c>
      <c r="B109" s="748" t="s">
        <v>594</v>
      </c>
      <c r="C109" s="749" t="s">
        <v>610</v>
      </c>
      <c r="D109" s="750" t="s">
        <v>611</v>
      </c>
      <c r="E109" s="751">
        <v>50113001</v>
      </c>
      <c r="F109" s="750" t="s">
        <v>645</v>
      </c>
      <c r="G109" s="749" t="s">
        <v>651</v>
      </c>
      <c r="H109" s="749">
        <v>214036</v>
      </c>
      <c r="I109" s="749">
        <v>214036</v>
      </c>
      <c r="J109" s="749" t="s">
        <v>831</v>
      </c>
      <c r="K109" s="749" t="s">
        <v>832</v>
      </c>
      <c r="L109" s="752">
        <v>40.39</v>
      </c>
      <c r="M109" s="752">
        <v>2</v>
      </c>
      <c r="N109" s="753">
        <v>80.78</v>
      </c>
    </row>
    <row r="110" spans="1:14" ht="14.4" customHeight="1" x14ac:dyDescent="0.3">
      <c r="A110" s="747" t="s">
        <v>593</v>
      </c>
      <c r="B110" s="748" t="s">
        <v>594</v>
      </c>
      <c r="C110" s="749" t="s">
        <v>610</v>
      </c>
      <c r="D110" s="750" t="s">
        <v>611</v>
      </c>
      <c r="E110" s="751">
        <v>50113001</v>
      </c>
      <c r="F110" s="750" t="s">
        <v>645</v>
      </c>
      <c r="G110" s="749" t="s">
        <v>646</v>
      </c>
      <c r="H110" s="749">
        <v>172159</v>
      </c>
      <c r="I110" s="749">
        <v>172173</v>
      </c>
      <c r="J110" s="749" t="s">
        <v>833</v>
      </c>
      <c r="K110" s="749" t="s">
        <v>834</v>
      </c>
      <c r="L110" s="752">
        <v>476.53065021259135</v>
      </c>
      <c r="M110" s="752">
        <v>0.92199999999999993</v>
      </c>
      <c r="N110" s="753">
        <v>439.36125949600921</v>
      </c>
    </row>
    <row r="111" spans="1:14" ht="14.4" customHeight="1" x14ac:dyDescent="0.3">
      <c r="A111" s="747" t="s">
        <v>593</v>
      </c>
      <c r="B111" s="748" t="s">
        <v>594</v>
      </c>
      <c r="C111" s="749" t="s">
        <v>610</v>
      </c>
      <c r="D111" s="750" t="s">
        <v>611</v>
      </c>
      <c r="E111" s="751">
        <v>50113001</v>
      </c>
      <c r="F111" s="750" t="s">
        <v>645</v>
      </c>
      <c r="G111" s="749" t="s">
        <v>646</v>
      </c>
      <c r="H111" s="749">
        <v>196873</v>
      </c>
      <c r="I111" s="749">
        <v>96873</v>
      </c>
      <c r="J111" s="749" t="s">
        <v>835</v>
      </c>
      <c r="K111" s="749" t="s">
        <v>836</v>
      </c>
      <c r="L111" s="752">
        <v>14.300007849967134</v>
      </c>
      <c r="M111" s="752">
        <v>27</v>
      </c>
      <c r="N111" s="753">
        <v>386.10021194911263</v>
      </c>
    </row>
    <row r="112" spans="1:14" ht="14.4" customHeight="1" x14ac:dyDescent="0.3">
      <c r="A112" s="747" t="s">
        <v>593</v>
      </c>
      <c r="B112" s="748" t="s">
        <v>594</v>
      </c>
      <c r="C112" s="749" t="s">
        <v>610</v>
      </c>
      <c r="D112" s="750" t="s">
        <v>611</v>
      </c>
      <c r="E112" s="751">
        <v>50113001</v>
      </c>
      <c r="F112" s="750" t="s">
        <v>645</v>
      </c>
      <c r="G112" s="749" t="s">
        <v>646</v>
      </c>
      <c r="H112" s="749">
        <v>47249</v>
      </c>
      <c r="I112" s="749">
        <v>47249</v>
      </c>
      <c r="J112" s="749" t="s">
        <v>837</v>
      </c>
      <c r="K112" s="749" t="s">
        <v>838</v>
      </c>
      <c r="L112" s="752">
        <v>126.5</v>
      </c>
      <c r="M112" s="752">
        <v>4</v>
      </c>
      <c r="N112" s="753">
        <v>506</v>
      </c>
    </row>
    <row r="113" spans="1:14" ht="14.4" customHeight="1" x14ac:dyDescent="0.3">
      <c r="A113" s="747" t="s">
        <v>593</v>
      </c>
      <c r="B113" s="748" t="s">
        <v>594</v>
      </c>
      <c r="C113" s="749" t="s">
        <v>610</v>
      </c>
      <c r="D113" s="750" t="s">
        <v>611</v>
      </c>
      <c r="E113" s="751">
        <v>50113001</v>
      </c>
      <c r="F113" s="750" t="s">
        <v>645</v>
      </c>
      <c r="G113" s="749" t="s">
        <v>646</v>
      </c>
      <c r="H113" s="749">
        <v>47244</v>
      </c>
      <c r="I113" s="749">
        <v>47244</v>
      </c>
      <c r="J113" s="749" t="s">
        <v>837</v>
      </c>
      <c r="K113" s="749" t="s">
        <v>839</v>
      </c>
      <c r="L113" s="752">
        <v>142.99999999999997</v>
      </c>
      <c r="M113" s="752">
        <v>16</v>
      </c>
      <c r="N113" s="753">
        <v>2287.9999999999995</v>
      </c>
    </row>
    <row r="114" spans="1:14" ht="14.4" customHeight="1" x14ac:dyDescent="0.3">
      <c r="A114" s="747" t="s">
        <v>593</v>
      </c>
      <c r="B114" s="748" t="s">
        <v>594</v>
      </c>
      <c r="C114" s="749" t="s">
        <v>610</v>
      </c>
      <c r="D114" s="750" t="s">
        <v>611</v>
      </c>
      <c r="E114" s="751">
        <v>50113001</v>
      </c>
      <c r="F114" s="750" t="s">
        <v>645</v>
      </c>
      <c r="G114" s="749" t="s">
        <v>646</v>
      </c>
      <c r="H114" s="749">
        <v>196874</v>
      </c>
      <c r="I114" s="749">
        <v>96874</v>
      </c>
      <c r="J114" s="749" t="s">
        <v>837</v>
      </c>
      <c r="K114" s="749" t="s">
        <v>840</v>
      </c>
      <c r="L114" s="752">
        <v>28.710246659315974</v>
      </c>
      <c r="M114" s="752">
        <v>9</v>
      </c>
      <c r="N114" s="753">
        <v>258.39221993384376</v>
      </c>
    </row>
    <row r="115" spans="1:14" ht="14.4" customHeight="1" x14ac:dyDescent="0.3">
      <c r="A115" s="747" t="s">
        <v>593</v>
      </c>
      <c r="B115" s="748" t="s">
        <v>594</v>
      </c>
      <c r="C115" s="749" t="s">
        <v>610</v>
      </c>
      <c r="D115" s="750" t="s">
        <v>611</v>
      </c>
      <c r="E115" s="751">
        <v>50113001</v>
      </c>
      <c r="F115" s="750" t="s">
        <v>645</v>
      </c>
      <c r="G115" s="749" t="s">
        <v>646</v>
      </c>
      <c r="H115" s="749">
        <v>47256</v>
      </c>
      <c r="I115" s="749">
        <v>47256</v>
      </c>
      <c r="J115" s="749" t="s">
        <v>837</v>
      </c>
      <c r="K115" s="749" t="s">
        <v>841</v>
      </c>
      <c r="L115" s="752">
        <v>222.2</v>
      </c>
      <c r="M115" s="752">
        <v>5</v>
      </c>
      <c r="N115" s="753">
        <v>1111</v>
      </c>
    </row>
    <row r="116" spans="1:14" ht="14.4" customHeight="1" x14ac:dyDescent="0.3">
      <c r="A116" s="747" t="s">
        <v>593</v>
      </c>
      <c r="B116" s="748" t="s">
        <v>594</v>
      </c>
      <c r="C116" s="749" t="s">
        <v>610</v>
      </c>
      <c r="D116" s="750" t="s">
        <v>611</v>
      </c>
      <c r="E116" s="751">
        <v>50113001</v>
      </c>
      <c r="F116" s="750" t="s">
        <v>645</v>
      </c>
      <c r="G116" s="749" t="s">
        <v>646</v>
      </c>
      <c r="H116" s="749">
        <v>147252</v>
      </c>
      <c r="I116" s="749">
        <v>47252</v>
      </c>
      <c r="J116" s="749" t="s">
        <v>842</v>
      </c>
      <c r="K116" s="749" t="s">
        <v>843</v>
      </c>
      <c r="L116" s="752">
        <v>11.109916139712858</v>
      </c>
      <c r="M116" s="752">
        <v>29</v>
      </c>
      <c r="N116" s="753">
        <v>322.18756805167288</v>
      </c>
    </row>
    <row r="117" spans="1:14" ht="14.4" customHeight="1" x14ac:dyDescent="0.3">
      <c r="A117" s="747" t="s">
        <v>593</v>
      </c>
      <c r="B117" s="748" t="s">
        <v>594</v>
      </c>
      <c r="C117" s="749" t="s">
        <v>610</v>
      </c>
      <c r="D117" s="750" t="s">
        <v>611</v>
      </c>
      <c r="E117" s="751">
        <v>50113001</v>
      </c>
      <c r="F117" s="750" t="s">
        <v>645</v>
      </c>
      <c r="G117" s="749" t="s">
        <v>646</v>
      </c>
      <c r="H117" s="749">
        <v>849254</v>
      </c>
      <c r="I117" s="749">
        <v>155780</v>
      </c>
      <c r="J117" s="749" t="s">
        <v>844</v>
      </c>
      <c r="K117" s="749" t="s">
        <v>845</v>
      </c>
      <c r="L117" s="752">
        <v>26.09</v>
      </c>
      <c r="M117" s="752">
        <v>2</v>
      </c>
      <c r="N117" s="753">
        <v>52.18</v>
      </c>
    </row>
    <row r="118" spans="1:14" ht="14.4" customHeight="1" x14ac:dyDescent="0.3">
      <c r="A118" s="747" t="s">
        <v>593</v>
      </c>
      <c r="B118" s="748" t="s">
        <v>594</v>
      </c>
      <c r="C118" s="749" t="s">
        <v>610</v>
      </c>
      <c r="D118" s="750" t="s">
        <v>611</v>
      </c>
      <c r="E118" s="751">
        <v>50113001</v>
      </c>
      <c r="F118" s="750" t="s">
        <v>645</v>
      </c>
      <c r="G118" s="749" t="s">
        <v>646</v>
      </c>
      <c r="H118" s="749">
        <v>125366</v>
      </c>
      <c r="I118" s="749">
        <v>25366</v>
      </c>
      <c r="J118" s="749" t="s">
        <v>846</v>
      </c>
      <c r="K118" s="749" t="s">
        <v>847</v>
      </c>
      <c r="L118" s="752">
        <v>72</v>
      </c>
      <c r="M118" s="752">
        <v>2</v>
      </c>
      <c r="N118" s="753">
        <v>144</v>
      </c>
    </row>
    <row r="119" spans="1:14" ht="14.4" customHeight="1" x14ac:dyDescent="0.3">
      <c r="A119" s="747" t="s">
        <v>593</v>
      </c>
      <c r="B119" s="748" t="s">
        <v>594</v>
      </c>
      <c r="C119" s="749" t="s">
        <v>610</v>
      </c>
      <c r="D119" s="750" t="s">
        <v>611</v>
      </c>
      <c r="E119" s="751">
        <v>50113001</v>
      </c>
      <c r="F119" s="750" t="s">
        <v>645</v>
      </c>
      <c r="G119" s="749" t="s">
        <v>646</v>
      </c>
      <c r="H119" s="749">
        <v>193746</v>
      </c>
      <c r="I119" s="749">
        <v>93746</v>
      </c>
      <c r="J119" s="749" t="s">
        <v>848</v>
      </c>
      <c r="K119" s="749" t="s">
        <v>849</v>
      </c>
      <c r="L119" s="752">
        <v>366.22</v>
      </c>
      <c r="M119" s="752">
        <v>4</v>
      </c>
      <c r="N119" s="753">
        <v>1464.88</v>
      </c>
    </row>
    <row r="120" spans="1:14" ht="14.4" customHeight="1" x14ac:dyDescent="0.3">
      <c r="A120" s="747" t="s">
        <v>593</v>
      </c>
      <c r="B120" s="748" t="s">
        <v>594</v>
      </c>
      <c r="C120" s="749" t="s">
        <v>610</v>
      </c>
      <c r="D120" s="750" t="s">
        <v>611</v>
      </c>
      <c r="E120" s="751">
        <v>50113001</v>
      </c>
      <c r="F120" s="750" t="s">
        <v>645</v>
      </c>
      <c r="G120" s="749" t="s">
        <v>646</v>
      </c>
      <c r="H120" s="749">
        <v>155936</v>
      </c>
      <c r="I120" s="749">
        <v>155936</v>
      </c>
      <c r="J120" s="749" t="s">
        <v>850</v>
      </c>
      <c r="K120" s="749" t="s">
        <v>851</v>
      </c>
      <c r="L120" s="752">
        <v>245.7700000000001</v>
      </c>
      <c r="M120" s="752">
        <v>4</v>
      </c>
      <c r="N120" s="753">
        <v>983.08000000000038</v>
      </c>
    </row>
    <row r="121" spans="1:14" ht="14.4" customHeight="1" x14ac:dyDescent="0.3">
      <c r="A121" s="747" t="s">
        <v>593</v>
      </c>
      <c r="B121" s="748" t="s">
        <v>594</v>
      </c>
      <c r="C121" s="749" t="s">
        <v>610</v>
      </c>
      <c r="D121" s="750" t="s">
        <v>611</v>
      </c>
      <c r="E121" s="751">
        <v>50113001</v>
      </c>
      <c r="F121" s="750" t="s">
        <v>645</v>
      </c>
      <c r="G121" s="749" t="s">
        <v>646</v>
      </c>
      <c r="H121" s="749">
        <v>159746</v>
      </c>
      <c r="I121" s="749">
        <v>0</v>
      </c>
      <c r="J121" s="749" t="s">
        <v>852</v>
      </c>
      <c r="K121" s="749" t="s">
        <v>853</v>
      </c>
      <c r="L121" s="752">
        <v>23.12</v>
      </c>
      <c r="M121" s="752">
        <v>4</v>
      </c>
      <c r="N121" s="753">
        <v>92.48</v>
      </c>
    </row>
    <row r="122" spans="1:14" ht="14.4" customHeight="1" x14ac:dyDescent="0.3">
      <c r="A122" s="747" t="s">
        <v>593</v>
      </c>
      <c r="B122" s="748" t="s">
        <v>594</v>
      </c>
      <c r="C122" s="749" t="s">
        <v>610</v>
      </c>
      <c r="D122" s="750" t="s">
        <v>611</v>
      </c>
      <c r="E122" s="751">
        <v>50113001</v>
      </c>
      <c r="F122" s="750" t="s">
        <v>645</v>
      </c>
      <c r="G122" s="749" t="s">
        <v>651</v>
      </c>
      <c r="H122" s="749">
        <v>100308</v>
      </c>
      <c r="I122" s="749">
        <v>100308</v>
      </c>
      <c r="J122" s="749" t="s">
        <v>854</v>
      </c>
      <c r="K122" s="749" t="s">
        <v>855</v>
      </c>
      <c r="L122" s="752">
        <v>40.691999999999993</v>
      </c>
      <c r="M122" s="752">
        <v>5</v>
      </c>
      <c r="N122" s="753">
        <v>203.45999999999998</v>
      </c>
    </row>
    <row r="123" spans="1:14" ht="14.4" customHeight="1" x14ac:dyDescent="0.3">
      <c r="A123" s="747" t="s">
        <v>593</v>
      </c>
      <c r="B123" s="748" t="s">
        <v>594</v>
      </c>
      <c r="C123" s="749" t="s">
        <v>610</v>
      </c>
      <c r="D123" s="750" t="s">
        <v>611</v>
      </c>
      <c r="E123" s="751">
        <v>50113001</v>
      </c>
      <c r="F123" s="750" t="s">
        <v>645</v>
      </c>
      <c r="G123" s="749" t="s">
        <v>646</v>
      </c>
      <c r="H123" s="749">
        <v>225553</v>
      </c>
      <c r="I123" s="749">
        <v>225553</v>
      </c>
      <c r="J123" s="749" t="s">
        <v>856</v>
      </c>
      <c r="K123" s="749" t="s">
        <v>857</v>
      </c>
      <c r="L123" s="752">
        <v>7887.8214937421735</v>
      </c>
      <c r="M123" s="752">
        <v>2.2795706999999998</v>
      </c>
      <c r="N123" s="753">
        <v>17980.846763964892</v>
      </c>
    </row>
    <row r="124" spans="1:14" ht="14.4" customHeight="1" x14ac:dyDescent="0.3">
      <c r="A124" s="747" t="s">
        <v>593</v>
      </c>
      <c r="B124" s="748" t="s">
        <v>594</v>
      </c>
      <c r="C124" s="749" t="s">
        <v>610</v>
      </c>
      <c r="D124" s="750" t="s">
        <v>611</v>
      </c>
      <c r="E124" s="751">
        <v>50113001</v>
      </c>
      <c r="F124" s="750" t="s">
        <v>645</v>
      </c>
      <c r="G124" s="749" t="s">
        <v>646</v>
      </c>
      <c r="H124" s="749">
        <v>225555</v>
      </c>
      <c r="I124" s="749">
        <v>225555</v>
      </c>
      <c r="J124" s="749" t="s">
        <v>858</v>
      </c>
      <c r="K124" s="749" t="s">
        <v>859</v>
      </c>
      <c r="L124" s="752">
        <v>15209.314213393465</v>
      </c>
      <c r="M124" s="752">
        <v>4.7453869000000006</v>
      </c>
      <c r="N124" s="753">
        <v>72174.08042622116</v>
      </c>
    </row>
    <row r="125" spans="1:14" ht="14.4" customHeight="1" x14ac:dyDescent="0.3">
      <c r="A125" s="747" t="s">
        <v>593</v>
      </c>
      <c r="B125" s="748" t="s">
        <v>594</v>
      </c>
      <c r="C125" s="749" t="s">
        <v>610</v>
      </c>
      <c r="D125" s="750" t="s">
        <v>611</v>
      </c>
      <c r="E125" s="751">
        <v>50113001</v>
      </c>
      <c r="F125" s="750" t="s">
        <v>645</v>
      </c>
      <c r="G125" s="749" t="s">
        <v>646</v>
      </c>
      <c r="H125" s="749">
        <v>214337</v>
      </c>
      <c r="I125" s="749">
        <v>214337</v>
      </c>
      <c r="J125" s="749" t="s">
        <v>860</v>
      </c>
      <c r="K125" s="749" t="s">
        <v>861</v>
      </c>
      <c r="L125" s="752">
        <v>215.17999999999995</v>
      </c>
      <c r="M125" s="752">
        <v>1</v>
      </c>
      <c r="N125" s="753">
        <v>215.17999999999995</v>
      </c>
    </row>
    <row r="126" spans="1:14" ht="14.4" customHeight="1" x14ac:dyDescent="0.3">
      <c r="A126" s="747" t="s">
        <v>593</v>
      </c>
      <c r="B126" s="748" t="s">
        <v>594</v>
      </c>
      <c r="C126" s="749" t="s">
        <v>610</v>
      </c>
      <c r="D126" s="750" t="s">
        <v>611</v>
      </c>
      <c r="E126" s="751">
        <v>50113001</v>
      </c>
      <c r="F126" s="750" t="s">
        <v>645</v>
      </c>
      <c r="G126" s="749" t="s">
        <v>646</v>
      </c>
      <c r="H126" s="749">
        <v>214355</v>
      </c>
      <c r="I126" s="749">
        <v>214355</v>
      </c>
      <c r="J126" s="749" t="s">
        <v>862</v>
      </c>
      <c r="K126" s="749" t="s">
        <v>861</v>
      </c>
      <c r="L126" s="752">
        <v>215.18000000000006</v>
      </c>
      <c r="M126" s="752">
        <v>3</v>
      </c>
      <c r="N126" s="753">
        <v>645.54000000000019</v>
      </c>
    </row>
    <row r="127" spans="1:14" ht="14.4" customHeight="1" x14ac:dyDescent="0.3">
      <c r="A127" s="747" t="s">
        <v>593</v>
      </c>
      <c r="B127" s="748" t="s">
        <v>594</v>
      </c>
      <c r="C127" s="749" t="s">
        <v>610</v>
      </c>
      <c r="D127" s="750" t="s">
        <v>611</v>
      </c>
      <c r="E127" s="751">
        <v>50113001</v>
      </c>
      <c r="F127" s="750" t="s">
        <v>645</v>
      </c>
      <c r="G127" s="749" t="s">
        <v>646</v>
      </c>
      <c r="H127" s="749">
        <v>51384</v>
      </c>
      <c r="I127" s="749">
        <v>51384</v>
      </c>
      <c r="J127" s="749" t="s">
        <v>863</v>
      </c>
      <c r="K127" s="749" t="s">
        <v>864</v>
      </c>
      <c r="L127" s="752">
        <v>192.5</v>
      </c>
      <c r="M127" s="752">
        <v>14</v>
      </c>
      <c r="N127" s="753">
        <v>2695</v>
      </c>
    </row>
    <row r="128" spans="1:14" ht="14.4" customHeight="1" x14ac:dyDescent="0.3">
      <c r="A128" s="747" t="s">
        <v>593</v>
      </c>
      <c r="B128" s="748" t="s">
        <v>594</v>
      </c>
      <c r="C128" s="749" t="s">
        <v>610</v>
      </c>
      <c r="D128" s="750" t="s">
        <v>611</v>
      </c>
      <c r="E128" s="751">
        <v>50113001</v>
      </c>
      <c r="F128" s="750" t="s">
        <v>645</v>
      </c>
      <c r="G128" s="749" t="s">
        <v>646</v>
      </c>
      <c r="H128" s="749">
        <v>51367</v>
      </c>
      <c r="I128" s="749">
        <v>51367</v>
      </c>
      <c r="J128" s="749" t="s">
        <v>863</v>
      </c>
      <c r="K128" s="749" t="s">
        <v>865</v>
      </c>
      <c r="L128" s="752">
        <v>92.950000000000017</v>
      </c>
      <c r="M128" s="752">
        <v>28</v>
      </c>
      <c r="N128" s="753">
        <v>2602.6000000000004</v>
      </c>
    </row>
    <row r="129" spans="1:14" ht="14.4" customHeight="1" x14ac:dyDescent="0.3">
      <c r="A129" s="747" t="s">
        <v>593</v>
      </c>
      <c r="B129" s="748" t="s">
        <v>594</v>
      </c>
      <c r="C129" s="749" t="s">
        <v>610</v>
      </c>
      <c r="D129" s="750" t="s">
        <v>611</v>
      </c>
      <c r="E129" s="751">
        <v>50113001</v>
      </c>
      <c r="F129" s="750" t="s">
        <v>645</v>
      </c>
      <c r="G129" s="749" t="s">
        <v>646</v>
      </c>
      <c r="H129" s="749">
        <v>51366</v>
      </c>
      <c r="I129" s="749">
        <v>51366</v>
      </c>
      <c r="J129" s="749" t="s">
        <v>863</v>
      </c>
      <c r="K129" s="749" t="s">
        <v>866</v>
      </c>
      <c r="L129" s="752">
        <v>171.6</v>
      </c>
      <c r="M129" s="752">
        <v>96</v>
      </c>
      <c r="N129" s="753">
        <v>16473.599999999999</v>
      </c>
    </row>
    <row r="130" spans="1:14" ht="14.4" customHeight="1" x14ac:dyDescent="0.3">
      <c r="A130" s="747" t="s">
        <v>593</v>
      </c>
      <c r="B130" s="748" t="s">
        <v>594</v>
      </c>
      <c r="C130" s="749" t="s">
        <v>610</v>
      </c>
      <c r="D130" s="750" t="s">
        <v>611</v>
      </c>
      <c r="E130" s="751">
        <v>50113001</v>
      </c>
      <c r="F130" s="750" t="s">
        <v>645</v>
      </c>
      <c r="G130" s="749" t="s">
        <v>646</v>
      </c>
      <c r="H130" s="749">
        <v>51383</v>
      </c>
      <c r="I130" s="749">
        <v>51383</v>
      </c>
      <c r="J130" s="749" t="s">
        <v>863</v>
      </c>
      <c r="K130" s="749" t="s">
        <v>867</v>
      </c>
      <c r="L130" s="752">
        <v>93.5</v>
      </c>
      <c r="M130" s="752">
        <v>41</v>
      </c>
      <c r="N130" s="753">
        <v>3833.5</v>
      </c>
    </row>
    <row r="131" spans="1:14" ht="14.4" customHeight="1" x14ac:dyDescent="0.3">
      <c r="A131" s="747" t="s">
        <v>593</v>
      </c>
      <c r="B131" s="748" t="s">
        <v>594</v>
      </c>
      <c r="C131" s="749" t="s">
        <v>610</v>
      </c>
      <c r="D131" s="750" t="s">
        <v>611</v>
      </c>
      <c r="E131" s="751">
        <v>50113001</v>
      </c>
      <c r="F131" s="750" t="s">
        <v>645</v>
      </c>
      <c r="G131" s="749" t="s">
        <v>646</v>
      </c>
      <c r="H131" s="749">
        <v>151365</v>
      </c>
      <c r="I131" s="749">
        <v>51365</v>
      </c>
      <c r="J131" s="749" t="s">
        <v>868</v>
      </c>
      <c r="K131" s="749" t="s">
        <v>869</v>
      </c>
      <c r="L131" s="752">
        <v>8.5800204850181832</v>
      </c>
      <c r="M131" s="752">
        <v>117</v>
      </c>
      <c r="N131" s="753">
        <v>1003.8623967471275</v>
      </c>
    </row>
    <row r="132" spans="1:14" ht="14.4" customHeight="1" x14ac:dyDescent="0.3">
      <c r="A132" s="747" t="s">
        <v>593</v>
      </c>
      <c r="B132" s="748" t="s">
        <v>594</v>
      </c>
      <c r="C132" s="749" t="s">
        <v>610</v>
      </c>
      <c r="D132" s="750" t="s">
        <v>611</v>
      </c>
      <c r="E132" s="751">
        <v>50113001</v>
      </c>
      <c r="F132" s="750" t="s">
        <v>645</v>
      </c>
      <c r="G132" s="749" t="s">
        <v>646</v>
      </c>
      <c r="H132" s="749">
        <v>197682</v>
      </c>
      <c r="I132" s="749">
        <v>97682</v>
      </c>
      <c r="J132" s="749" t="s">
        <v>870</v>
      </c>
      <c r="K132" s="749" t="s">
        <v>871</v>
      </c>
      <c r="L132" s="752">
        <v>9.2949971123609636</v>
      </c>
      <c r="M132" s="752">
        <v>84</v>
      </c>
      <c r="N132" s="753">
        <v>780.77975743832087</v>
      </c>
    </row>
    <row r="133" spans="1:14" ht="14.4" customHeight="1" x14ac:dyDescent="0.3">
      <c r="A133" s="747" t="s">
        <v>593</v>
      </c>
      <c r="B133" s="748" t="s">
        <v>594</v>
      </c>
      <c r="C133" s="749" t="s">
        <v>610</v>
      </c>
      <c r="D133" s="750" t="s">
        <v>611</v>
      </c>
      <c r="E133" s="751">
        <v>50113001</v>
      </c>
      <c r="F133" s="750" t="s">
        <v>645</v>
      </c>
      <c r="G133" s="749" t="s">
        <v>646</v>
      </c>
      <c r="H133" s="749">
        <v>207893</v>
      </c>
      <c r="I133" s="749">
        <v>207893</v>
      </c>
      <c r="J133" s="749" t="s">
        <v>872</v>
      </c>
      <c r="K133" s="749" t="s">
        <v>873</v>
      </c>
      <c r="L133" s="752">
        <v>82.149999999999991</v>
      </c>
      <c r="M133" s="752">
        <v>1</v>
      </c>
      <c r="N133" s="753">
        <v>82.149999999999991</v>
      </c>
    </row>
    <row r="134" spans="1:14" ht="14.4" customHeight="1" x14ac:dyDescent="0.3">
      <c r="A134" s="747" t="s">
        <v>593</v>
      </c>
      <c r="B134" s="748" t="s">
        <v>594</v>
      </c>
      <c r="C134" s="749" t="s">
        <v>610</v>
      </c>
      <c r="D134" s="750" t="s">
        <v>611</v>
      </c>
      <c r="E134" s="751">
        <v>50113001</v>
      </c>
      <c r="F134" s="750" t="s">
        <v>645</v>
      </c>
      <c r="G134" s="749" t="s">
        <v>646</v>
      </c>
      <c r="H134" s="749">
        <v>207897</v>
      </c>
      <c r="I134" s="749">
        <v>207897</v>
      </c>
      <c r="J134" s="749" t="s">
        <v>872</v>
      </c>
      <c r="K134" s="749" t="s">
        <v>874</v>
      </c>
      <c r="L134" s="752">
        <v>45.103521670261593</v>
      </c>
      <c r="M134" s="752">
        <v>17</v>
      </c>
      <c r="N134" s="753">
        <v>766.75986839444704</v>
      </c>
    </row>
    <row r="135" spans="1:14" ht="14.4" customHeight="1" x14ac:dyDescent="0.3">
      <c r="A135" s="747" t="s">
        <v>593</v>
      </c>
      <c r="B135" s="748" t="s">
        <v>594</v>
      </c>
      <c r="C135" s="749" t="s">
        <v>610</v>
      </c>
      <c r="D135" s="750" t="s">
        <v>611</v>
      </c>
      <c r="E135" s="751">
        <v>50113001</v>
      </c>
      <c r="F135" s="750" t="s">
        <v>645</v>
      </c>
      <c r="G135" s="749" t="s">
        <v>646</v>
      </c>
      <c r="H135" s="749">
        <v>846629</v>
      </c>
      <c r="I135" s="749">
        <v>100013</v>
      </c>
      <c r="J135" s="749" t="s">
        <v>872</v>
      </c>
      <c r="K135" s="749" t="s">
        <v>874</v>
      </c>
      <c r="L135" s="752">
        <v>44.589999999999996</v>
      </c>
      <c r="M135" s="752">
        <v>6</v>
      </c>
      <c r="N135" s="753">
        <v>267.53999999999996</v>
      </c>
    </row>
    <row r="136" spans="1:14" ht="14.4" customHeight="1" x14ac:dyDescent="0.3">
      <c r="A136" s="747" t="s">
        <v>593</v>
      </c>
      <c r="B136" s="748" t="s">
        <v>594</v>
      </c>
      <c r="C136" s="749" t="s">
        <v>610</v>
      </c>
      <c r="D136" s="750" t="s">
        <v>611</v>
      </c>
      <c r="E136" s="751">
        <v>50113001</v>
      </c>
      <c r="F136" s="750" t="s">
        <v>645</v>
      </c>
      <c r="G136" s="749" t="s">
        <v>646</v>
      </c>
      <c r="H136" s="749">
        <v>207899</v>
      </c>
      <c r="I136" s="749">
        <v>207899</v>
      </c>
      <c r="J136" s="749" t="s">
        <v>872</v>
      </c>
      <c r="K136" s="749" t="s">
        <v>875</v>
      </c>
      <c r="L136" s="752">
        <v>64.355000000000018</v>
      </c>
      <c r="M136" s="752">
        <v>6</v>
      </c>
      <c r="N136" s="753">
        <v>386.13000000000011</v>
      </c>
    </row>
    <row r="137" spans="1:14" ht="14.4" customHeight="1" x14ac:dyDescent="0.3">
      <c r="A137" s="747" t="s">
        <v>593</v>
      </c>
      <c r="B137" s="748" t="s">
        <v>594</v>
      </c>
      <c r="C137" s="749" t="s">
        <v>610</v>
      </c>
      <c r="D137" s="750" t="s">
        <v>611</v>
      </c>
      <c r="E137" s="751">
        <v>50113001</v>
      </c>
      <c r="F137" s="750" t="s">
        <v>645</v>
      </c>
      <c r="G137" s="749" t="s">
        <v>646</v>
      </c>
      <c r="H137" s="749">
        <v>224964</v>
      </c>
      <c r="I137" s="749">
        <v>224964</v>
      </c>
      <c r="J137" s="749" t="s">
        <v>876</v>
      </c>
      <c r="K137" s="749" t="s">
        <v>877</v>
      </c>
      <c r="L137" s="752">
        <v>105.97</v>
      </c>
      <c r="M137" s="752">
        <v>4</v>
      </c>
      <c r="N137" s="753">
        <v>423.88</v>
      </c>
    </row>
    <row r="138" spans="1:14" ht="14.4" customHeight="1" x14ac:dyDescent="0.3">
      <c r="A138" s="747" t="s">
        <v>593</v>
      </c>
      <c r="B138" s="748" t="s">
        <v>594</v>
      </c>
      <c r="C138" s="749" t="s">
        <v>610</v>
      </c>
      <c r="D138" s="750" t="s">
        <v>611</v>
      </c>
      <c r="E138" s="751">
        <v>50113001</v>
      </c>
      <c r="F138" s="750" t="s">
        <v>645</v>
      </c>
      <c r="G138" s="749" t="s">
        <v>646</v>
      </c>
      <c r="H138" s="749">
        <v>134824</v>
      </c>
      <c r="I138" s="749">
        <v>134824</v>
      </c>
      <c r="J138" s="749" t="s">
        <v>878</v>
      </c>
      <c r="K138" s="749" t="s">
        <v>879</v>
      </c>
      <c r="L138" s="752">
        <v>199.98</v>
      </c>
      <c r="M138" s="752">
        <v>11</v>
      </c>
      <c r="N138" s="753">
        <v>2199.7799999999997</v>
      </c>
    </row>
    <row r="139" spans="1:14" ht="14.4" customHeight="1" x14ac:dyDescent="0.3">
      <c r="A139" s="747" t="s">
        <v>593</v>
      </c>
      <c r="B139" s="748" t="s">
        <v>594</v>
      </c>
      <c r="C139" s="749" t="s">
        <v>610</v>
      </c>
      <c r="D139" s="750" t="s">
        <v>611</v>
      </c>
      <c r="E139" s="751">
        <v>50113001</v>
      </c>
      <c r="F139" s="750" t="s">
        <v>645</v>
      </c>
      <c r="G139" s="749" t="s">
        <v>646</v>
      </c>
      <c r="H139" s="749">
        <v>145570</v>
      </c>
      <c r="I139" s="749">
        <v>45570</v>
      </c>
      <c r="J139" s="749" t="s">
        <v>880</v>
      </c>
      <c r="K139" s="749" t="s">
        <v>853</v>
      </c>
      <c r="L139" s="752">
        <v>32.760000000000005</v>
      </c>
      <c r="M139" s="752">
        <v>4</v>
      </c>
      <c r="N139" s="753">
        <v>131.04000000000002</v>
      </c>
    </row>
    <row r="140" spans="1:14" ht="14.4" customHeight="1" x14ac:dyDescent="0.3">
      <c r="A140" s="747" t="s">
        <v>593</v>
      </c>
      <c r="B140" s="748" t="s">
        <v>594</v>
      </c>
      <c r="C140" s="749" t="s">
        <v>610</v>
      </c>
      <c r="D140" s="750" t="s">
        <v>611</v>
      </c>
      <c r="E140" s="751">
        <v>50113001</v>
      </c>
      <c r="F140" s="750" t="s">
        <v>645</v>
      </c>
      <c r="G140" s="749" t="s">
        <v>646</v>
      </c>
      <c r="H140" s="749">
        <v>230426</v>
      </c>
      <c r="I140" s="749">
        <v>230426</v>
      </c>
      <c r="J140" s="749" t="s">
        <v>881</v>
      </c>
      <c r="K140" s="749" t="s">
        <v>882</v>
      </c>
      <c r="L140" s="752">
        <v>78.720000000000013</v>
      </c>
      <c r="M140" s="752">
        <v>2</v>
      </c>
      <c r="N140" s="753">
        <v>157.44000000000003</v>
      </c>
    </row>
    <row r="141" spans="1:14" ht="14.4" customHeight="1" x14ac:dyDescent="0.3">
      <c r="A141" s="747" t="s">
        <v>593</v>
      </c>
      <c r="B141" s="748" t="s">
        <v>594</v>
      </c>
      <c r="C141" s="749" t="s">
        <v>610</v>
      </c>
      <c r="D141" s="750" t="s">
        <v>611</v>
      </c>
      <c r="E141" s="751">
        <v>50113001</v>
      </c>
      <c r="F141" s="750" t="s">
        <v>645</v>
      </c>
      <c r="G141" s="749" t="s">
        <v>646</v>
      </c>
      <c r="H141" s="749">
        <v>29938</v>
      </c>
      <c r="I141" s="749">
        <v>29938</v>
      </c>
      <c r="J141" s="749" t="s">
        <v>883</v>
      </c>
      <c r="K141" s="749" t="s">
        <v>884</v>
      </c>
      <c r="L141" s="752">
        <v>2059.8999999999996</v>
      </c>
      <c r="M141" s="752">
        <v>1</v>
      </c>
      <c r="N141" s="753">
        <v>2059.8999999999996</v>
      </c>
    </row>
    <row r="142" spans="1:14" ht="14.4" customHeight="1" x14ac:dyDescent="0.3">
      <c r="A142" s="747" t="s">
        <v>593</v>
      </c>
      <c r="B142" s="748" t="s">
        <v>594</v>
      </c>
      <c r="C142" s="749" t="s">
        <v>610</v>
      </c>
      <c r="D142" s="750" t="s">
        <v>611</v>
      </c>
      <c r="E142" s="751">
        <v>50113001</v>
      </c>
      <c r="F142" s="750" t="s">
        <v>645</v>
      </c>
      <c r="G142" s="749" t="s">
        <v>646</v>
      </c>
      <c r="H142" s="749">
        <v>900881</v>
      </c>
      <c r="I142" s="749">
        <v>0</v>
      </c>
      <c r="J142" s="749" t="s">
        <v>885</v>
      </c>
      <c r="K142" s="749" t="s">
        <v>595</v>
      </c>
      <c r="L142" s="752">
        <v>150.07180080699462</v>
      </c>
      <c r="M142" s="752">
        <v>3</v>
      </c>
      <c r="N142" s="753">
        <v>450.21540242098388</v>
      </c>
    </row>
    <row r="143" spans="1:14" ht="14.4" customHeight="1" x14ac:dyDescent="0.3">
      <c r="A143" s="747" t="s">
        <v>593</v>
      </c>
      <c r="B143" s="748" t="s">
        <v>594</v>
      </c>
      <c r="C143" s="749" t="s">
        <v>610</v>
      </c>
      <c r="D143" s="750" t="s">
        <v>611</v>
      </c>
      <c r="E143" s="751">
        <v>50113001</v>
      </c>
      <c r="F143" s="750" t="s">
        <v>645</v>
      </c>
      <c r="G143" s="749" t="s">
        <v>646</v>
      </c>
      <c r="H143" s="749">
        <v>397238</v>
      </c>
      <c r="I143" s="749">
        <v>0</v>
      </c>
      <c r="J143" s="749" t="s">
        <v>886</v>
      </c>
      <c r="K143" s="749" t="s">
        <v>595</v>
      </c>
      <c r="L143" s="752">
        <v>136.61588723051949</v>
      </c>
      <c r="M143" s="752">
        <v>2</v>
      </c>
      <c r="N143" s="753">
        <v>273.23177446103898</v>
      </c>
    </row>
    <row r="144" spans="1:14" ht="14.4" customHeight="1" x14ac:dyDescent="0.3">
      <c r="A144" s="747" t="s">
        <v>593</v>
      </c>
      <c r="B144" s="748" t="s">
        <v>594</v>
      </c>
      <c r="C144" s="749" t="s">
        <v>610</v>
      </c>
      <c r="D144" s="750" t="s">
        <v>611</v>
      </c>
      <c r="E144" s="751">
        <v>50113001</v>
      </c>
      <c r="F144" s="750" t="s">
        <v>645</v>
      </c>
      <c r="G144" s="749" t="s">
        <v>646</v>
      </c>
      <c r="H144" s="749">
        <v>394072</v>
      </c>
      <c r="I144" s="749">
        <v>1000</v>
      </c>
      <c r="J144" s="749" t="s">
        <v>887</v>
      </c>
      <c r="K144" s="749" t="s">
        <v>595</v>
      </c>
      <c r="L144" s="752">
        <v>749.97698039609804</v>
      </c>
      <c r="M144" s="752">
        <v>1</v>
      </c>
      <c r="N144" s="753">
        <v>749.97698039609804</v>
      </c>
    </row>
    <row r="145" spans="1:14" ht="14.4" customHeight="1" x14ac:dyDescent="0.3">
      <c r="A145" s="747" t="s">
        <v>593</v>
      </c>
      <c r="B145" s="748" t="s">
        <v>594</v>
      </c>
      <c r="C145" s="749" t="s">
        <v>610</v>
      </c>
      <c r="D145" s="750" t="s">
        <v>611</v>
      </c>
      <c r="E145" s="751">
        <v>50113001</v>
      </c>
      <c r="F145" s="750" t="s">
        <v>645</v>
      </c>
      <c r="G145" s="749" t="s">
        <v>646</v>
      </c>
      <c r="H145" s="749">
        <v>501803</v>
      </c>
      <c r="I145" s="749">
        <v>0</v>
      </c>
      <c r="J145" s="749" t="s">
        <v>888</v>
      </c>
      <c r="K145" s="749" t="s">
        <v>595</v>
      </c>
      <c r="L145" s="752">
        <v>194.57844229899095</v>
      </c>
      <c r="M145" s="752">
        <v>4</v>
      </c>
      <c r="N145" s="753">
        <v>778.3137691959638</v>
      </c>
    </row>
    <row r="146" spans="1:14" ht="14.4" customHeight="1" x14ac:dyDescent="0.3">
      <c r="A146" s="747" t="s">
        <v>593</v>
      </c>
      <c r="B146" s="748" t="s">
        <v>594</v>
      </c>
      <c r="C146" s="749" t="s">
        <v>610</v>
      </c>
      <c r="D146" s="750" t="s">
        <v>611</v>
      </c>
      <c r="E146" s="751">
        <v>50113001</v>
      </c>
      <c r="F146" s="750" t="s">
        <v>645</v>
      </c>
      <c r="G146" s="749" t="s">
        <v>646</v>
      </c>
      <c r="H146" s="749">
        <v>157666</v>
      </c>
      <c r="I146" s="749">
        <v>0</v>
      </c>
      <c r="J146" s="749" t="s">
        <v>889</v>
      </c>
      <c r="K146" s="749" t="s">
        <v>853</v>
      </c>
      <c r="L146" s="752">
        <v>23.704999999999998</v>
      </c>
      <c r="M146" s="752">
        <v>4</v>
      </c>
      <c r="N146" s="753">
        <v>94.82</v>
      </c>
    </row>
    <row r="147" spans="1:14" ht="14.4" customHeight="1" x14ac:dyDescent="0.3">
      <c r="A147" s="747" t="s">
        <v>593</v>
      </c>
      <c r="B147" s="748" t="s">
        <v>594</v>
      </c>
      <c r="C147" s="749" t="s">
        <v>610</v>
      </c>
      <c r="D147" s="750" t="s">
        <v>611</v>
      </c>
      <c r="E147" s="751">
        <v>50113001</v>
      </c>
      <c r="F147" s="750" t="s">
        <v>645</v>
      </c>
      <c r="G147" s="749" t="s">
        <v>646</v>
      </c>
      <c r="H147" s="749">
        <v>147670</v>
      </c>
      <c r="I147" s="749">
        <v>47670</v>
      </c>
      <c r="J147" s="749" t="s">
        <v>890</v>
      </c>
      <c r="K147" s="749" t="s">
        <v>891</v>
      </c>
      <c r="L147" s="752">
        <v>111.72</v>
      </c>
      <c r="M147" s="752">
        <v>1</v>
      </c>
      <c r="N147" s="753">
        <v>111.72</v>
      </c>
    </row>
    <row r="148" spans="1:14" ht="14.4" customHeight="1" x14ac:dyDescent="0.3">
      <c r="A148" s="747" t="s">
        <v>593</v>
      </c>
      <c r="B148" s="748" t="s">
        <v>594</v>
      </c>
      <c r="C148" s="749" t="s">
        <v>610</v>
      </c>
      <c r="D148" s="750" t="s">
        <v>611</v>
      </c>
      <c r="E148" s="751">
        <v>50113001</v>
      </c>
      <c r="F148" s="750" t="s">
        <v>645</v>
      </c>
      <c r="G148" s="749" t="s">
        <v>646</v>
      </c>
      <c r="H148" s="749">
        <v>191929</v>
      </c>
      <c r="I148" s="749">
        <v>191929</v>
      </c>
      <c r="J148" s="749" t="s">
        <v>892</v>
      </c>
      <c r="K148" s="749" t="s">
        <v>893</v>
      </c>
      <c r="L148" s="752">
        <v>88.330000000000041</v>
      </c>
      <c r="M148" s="752">
        <v>1</v>
      </c>
      <c r="N148" s="753">
        <v>88.330000000000041</v>
      </c>
    </row>
    <row r="149" spans="1:14" ht="14.4" customHeight="1" x14ac:dyDescent="0.3">
      <c r="A149" s="747" t="s">
        <v>593</v>
      </c>
      <c r="B149" s="748" t="s">
        <v>594</v>
      </c>
      <c r="C149" s="749" t="s">
        <v>610</v>
      </c>
      <c r="D149" s="750" t="s">
        <v>611</v>
      </c>
      <c r="E149" s="751">
        <v>50113001</v>
      </c>
      <c r="F149" s="750" t="s">
        <v>645</v>
      </c>
      <c r="G149" s="749" t="s">
        <v>646</v>
      </c>
      <c r="H149" s="749">
        <v>188217</v>
      </c>
      <c r="I149" s="749">
        <v>88217</v>
      </c>
      <c r="J149" s="749" t="s">
        <v>894</v>
      </c>
      <c r="K149" s="749" t="s">
        <v>895</v>
      </c>
      <c r="L149" s="752">
        <v>128.18833333333336</v>
      </c>
      <c r="M149" s="752">
        <v>12</v>
      </c>
      <c r="N149" s="753">
        <v>1538.2600000000002</v>
      </c>
    </row>
    <row r="150" spans="1:14" ht="14.4" customHeight="1" x14ac:dyDescent="0.3">
      <c r="A150" s="747" t="s">
        <v>593</v>
      </c>
      <c r="B150" s="748" t="s">
        <v>594</v>
      </c>
      <c r="C150" s="749" t="s">
        <v>610</v>
      </c>
      <c r="D150" s="750" t="s">
        <v>611</v>
      </c>
      <c r="E150" s="751">
        <v>50113001</v>
      </c>
      <c r="F150" s="750" t="s">
        <v>645</v>
      </c>
      <c r="G150" s="749" t="s">
        <v>646</v>
      </c>
      <c r="H150" s="749">
        <v>188219</v>
      </c>
      <c r="I150" s="749">
        <v>88219</v>
      </c>
      <c r="J150" s="749" t="s">
        <v>896</v>
      </c>
      <c r="K150" s="749" t="s">
        <v>897</v>
      </c>
      <c r="L150" s="752">
        <v>141.23600000000002</v>
      </c>
      <c r="M150" s="752">
        <v>10</v>
      </c>
      <c r="N150" s="753">
        <v>1412.3600000000001</v>
      </c>
    </row>
    <row r="151" spans="1:14" ht="14.4" customHeight="1" x14ac:dyDescent="0.3">
      <c r="A151" s="747" t="s">
        <v>593</v>
      </c>
      <c r="B151" s="748" t="s">
        <v>594</v>
      </c>
      <c r="C151" s="749" t="s">
        <v>610</v>
      </c>
      <c r="D151" s="750" t="s">
        <v>611</v>
      </c>
      <c r="E151" s="751">
        <v>50113001</v>
      </c>
      <c r="F151" s="750" t="s">
        <v>645</v>
      </c>
      <c r="G151" s="749" t="s">
        <v>646</v>
      </c>
      <c r="H151" s="749">
        <v>225971</v>
      </c>
      <c r="I151" s="749">
        <v>225971</v>
      </c>
      <c r="J151" s="749" t="s">
        <v>898</v>
      </c>
      <c r="K151" s="749" t="s">
        <v>899</v>
      </c>
      <c r="L151" s="752">
        <v>137.97999999999999</v>
      </c>
      <c r="M151" s="752">
        <v>3</v>
      </c>
      <c r="N151" s="753">
        <v>413.93999999999994</v>
      </c>
    </row>
    <row r="152" spans="1:14" ht="14.4" customHeight="1" x14ac:dyDescent="0.3">
      <c r="A152" s="747" t="s">
        <v>593</v>
      </c>
      <c r="B152" s="748" t="s">
        <v>594</v>
      </c>
      <c r="C152" s="749" t="s">
        <v>610</v>
      </c>
      <c r="D152" s="750" t="s">
        <v>611</v>
      </c>
      <c r="E152" s="751">
        <v>50113001</v>
      </c>
      <c r="F152" s="750" t="s">
        <v>645</v>
      </c>
      <c r="G152" s="749" t="s">
        <v>646</v>
      </c>
      <c r="H152" s="749">
        <v>159747</v>
      </c>
      <c r="I152" s="749">
        <v>0</v>
      </c>
      <c r="J152" s="749" t="s">
        <v>900</v>
      </c>
      <c r="K152" s="749" t="s">
        <v>853</v>
      </c>
      <c r="L152" s="752">
        <v>29.920000000000005</v>
      </c>
      <c r="M152" s="752">
        <v>3</v>
      </c>
      <c r="N152" s="753">
        <v>89.760000000000019</v>
      </c>
    </row>
    <row r="153" spans="1:14" ht="14.4" customHeight="1" x14ac:dyDescent="0.3">
      <c r="A153" s="747" t="s">
        <v>593</v>
      </c>
      <c r="B153" s="748" t="s">
        <v>594</v>
      </c>
      <c r="C153" s="749" t="s">
        <v>610</v>
      </c>
      <c r="D153" s="750" t="s">
        <v>611</v>
      </c>
      <c r="E153" s="751">
        <v>50113001</v>
      </c>
      <c r="F153" s="750" t="s">
        <v>645</v>
      </c>
      <c r="G153" s="749" t="s">
        <v>651</v>
      </c>
      <c r="H153" s="749">
        <v>113601</v>
      </c>
      <c r="I153" s="749">
        <v>13601</v>
      </c>
      <c r="J153" s="749" t="s">
        <v>901</v>
      </c>
      <c r="K153" s="749" t="s">
        <v>757</v>
      </c>
      <c r="L153" s="752">
        <v>114.98999999999998</v>
      </c>
      <c r="M153" s="752">
        <v>1</v>
      </c>
      <c r="N153" s="753">
        <v>114.98999999999998</v>
      </c>
    </row>
    <row r="154" spans="1:14" ht="14.4" customHeight="1" x14ac:dyDescent="0.3">
      <c r="A154" s="747" t="s">
        <v>593</v>
      </c>
      <c r="B154" s="748" t="s">
        <v>594</v>
      </c>
      <c r="C154" s="749" t="s">
        <v>610</v>
      </c>
      <c r="D154" s="750" t="s">
        <v>611</v>
      </c>
      <c r="E154" s="751">
        <v>50113001</v>
      </c>
      <c r="F154" s="750" t="s">
        <v>645</v>
      </c>
      <c r="G154" s="749" t="s">
        <v>651</v>
      </c>
      <c r="H154" s="749">
        <v>844480</v>
      </c>
      <c r="I154" s="749">
        <v>114059</v>
      </c>
      <c r="J154" s="749" t="s">
        <v>902</v>
      </c>
      <c r="K154" s="749" t="s">
        <v>903</v>
      </c>
      <c r="L154" s="752">
        <v>12.869999999999996</v>
      </c>
      <c r="M154" s="752">
        <v>1</v>
      </c>
      <c r="N154" s="753">
        <v>12.869999999999996</v>
      </c>
    </row>
    <row r="155" spans="1:14" ht="14.4" customHeight="1" x14ac:dyDescent="0.3">
      <c r="A155" s="747" t="s">
        <v>593</v>
      </c>
      <c r="B155" s="748" t="s">
        <v>594</v>
      </c>
      <c r="C155" s="749" t="s">
        <v>610</v>
      </c>
      <c r="D155" s="750" t="s">
        <v>611</v>
      </c>
      <c r="E155" s="751">
        <v>50113001</v>
      </c>
      <c r="F155" s="750" t="s">
        <v>645</v>
      </c>
      <c r="G155" s="749" t="s">
        <v>651</v>
      </c>
      <c r="H155" s="749">
        <v>844554</v>
      </c>
      <c r="I155" s="749">
        <v>114065</v>
      </c>
      <c r="J155" s="749" t="s">
        <v>904</v>
      </c>
      <c r="K155" s="749" t="s">
        <v>905</v>
      </c>
      <c r="L155" s="752">
        <v>18.29</v>
      </c>
      <c r="M155" s="752">
        <v>2</v>
      </c>
      <c r="N155" s="753">
        <v>36.58</v>
      </c>
    </row>
    <row r="156" spans="1:14" ht="14.4" customHeight="1" x14ac:dyDescent="0.3">
      <c r="A156" s="747" t="s">
        <v>593</v>
      </c>
      <c r="B156" s="748" t="s">
        <v>594</v>
      </c>
      <c r="C156" s="749" t="s">
        <v>610</v>
      </c>
      <c r="D156" s="750" t="s">
        <v>611</v>
      </c>
      <c r="E156" s="751">
        <v>50113001</v>
      </c>
      <c r="F156" s="750" t="s">
        <v>645</v>
      </c>
      <c r="G156" s="749" t="s">
        <v>646</v>
      </c>
      <c r="H156" s="749">
        <v>196635</v>
      </c>
      <c r="I156" s="749">
        <v>96635</v>
      </c>
      <c r="J156" s="749" t="s">
        <v>906</v>
      </c>
      <c r="K156" s="749" t="s">
        <v>907</v>
      </c>
      <c r="L156" s="752">
        <v>111.6</v>
      </c>
      <c r="M156" s="752">
        <v>2</v>
      </c>
      <c r="N156" s="753">
        <v>223.2</v>
      </c>
    </row>
    <row r="157" spans="1:14" ht="14.4" customHeight="1" x14ac:dyDescent="0.3">
      <c r="A157" s="747" t="s">
        <v>593</v>
      </c>
      <c r="B157" s="748" t="s">
        <v>594</v>
      </c>
      <c r="C157" s="749" t="s">
        <v>610</v>
      </c>
      <c r="D157" s="750" t="s">
        <v>611</v>
      </c>
      <c r="E157" s="751">
        <v>50113001</v>
      </c>
      <c r="F157" s="750" t="s">
        <v>645</v>
      </c>
      <c r="G157" s="749" t="s">
        <v>646</v>
      </c>
      <c r="H157" s="749">
        <v>186393</v>
      </c>
      <c r="I157" s="749">
        <v>86393</v>
      </c>
      <c r="J157" s="749" t="s">
        <v>908</v>
      </c>
      <c r="K157" s="749" t="s">
        <v>909</v>
      </c>
      <c r="L157" s="752">
        <v>52.72000000000002</v>
      </c>
      <c r="M157" s="752">
        <v>2</v>
      </c>
      <c r="N157" s="753">
        <v>105.44000000000004</v>
      </c>
    </row>
    <row r="158" spans="1:14" ht="14.4" customHeight="1" x14ac:dyDescent="0.3">
      <c r="A158" s="747" t="s">
        <v>593</v>
      </c>
      <c r="B158" s="748" t="s">
        <v>594</v>
      </c>
      <c r="C158" s="749" t="s">
        <v>610</v>
      </c>
      <c r="D158" s="750" t="s">
        <v>611</v>
      </c>
      <c r="E158" s="751">
        <v>50113001</v>
      </c>
      <c r="F158" s="750" t="s">
        <v>645</v>
      </c>
      <c r="G158" s="749" t="s">
        <v>646</v>
      </c>
      <c r="H158" s="749">
        <v>117992</v>
      </c>
      <c r="I158" s="749">
        <v>17992</v>
      </c>
      <c r="J158" s="749" t="s">
        <v>908</v>
      </c>
      <c r="K158" s="749" t="s">
        <v>910</v>
      </c>
      <c r="L158" s="752">
        <v>85.57</v>
      </c>
      <c r="M158" s="752">
        <v>5</v>
      </c>
      <c r="N158" s="753">
        <v>427.84999999999997</v>
      </c>
    </row>
    <row r="159" spans="1:14" ht="14.4" customHeight="1" x14ac:dyDescent="0.3">
      <c r="A159" s="747" t="s">
        <v>593</v>
      </c>
      <c r="B159" s="748" t="s">
        <v>594</v>
      </c>
      <c r="C159" s="749" t="s">
        <v>610</v>
      </c>
      <c r="D159" s="750" t="s">
        <v>611</v>
      </c>
      <c r="E159" s="751">
        <v>50113001</v>
      </c>
      <c r="F159" s="750" t="s">
        <v>645</v>
      </c>
      <c r="G159" s="749" t="s">
        <v>646</v>
      </c>
      <c r="H159" s="749">
        <v>100499</v>
      </c>
      <c r="I159" s="749">
        <v>499</v>
      </c>
      <c r="J159" s="749" t="s">
        <v>911</v>
      </c>
      <c r="K159" s="749" t="s">
        <v>912</v>
      </c>
      <c r="L159" s="752">
        <v>113.18057692307694</v>
      </c>
      <c r="M159" s="752">
        <v>52</v>
      </c>
      <c r="N159" s="753">
        <v>5885.3900000000012</v>
      </c>
    </row>
    <row r="160" spans="1:14" ht="14.4" customHeight="1" x14ac:dyDescent="0.3">
      <c r="A160" s="747" t="s">
        <v>593</v>
      </c>
      <c r="B160" s="748" t="s">
        <v>594</v>
      </c>
      <c r="C160" s="749" t="s">
        <v>610</v>
      </c>
      <c r="D160" s="750" t="s">
        <v>611</v>
      </c>
      <c r="E160" s="751">
        <v>50113001</v>
      </c>
      <c r="F160" s="750" t="s">
        <v>645</v>
      </c>
      <c r="G160" s="749" t="s">
        <v>646</v>
      </c>
      <c r="H160" s="749">
        <v>215978</v>
      </c>
      <c r="I160" s="749">
        <v>215978</v>
      </c>
      <c r="J160" s="749" t="s">
        <v>913</v>
      </c>
      <c r="K160" s="749" t="s">
        <v>914</v>
      </c>
      <c r="L160" s="752">
        <v>120.1527272727273</v>
      </c>
      <c r="M160" s="752">
        <v>11</v>
      </c>
      <c r="N160" s="753">
        <v>1321.6800000000003</v>
      </c>
    </row>
    <row r="161" spans="1:14" ht="14.4" customHeight="1" x14ac:dyDescent="0.3">
      <c r="A161" s="747" t="s">
        <v>593</v>
      </c>
      <c r="B161" s="748" t="s">
        <v>594</v>
      </c>
      <c r="C161" s="749" t="s">
        <v>610</v>
      </c>
      <c r="D161" s="750" t="s">
        <v>611</v>
      </c>
      <c r="E161" s="751">
        <v>50113001</v>
      </c>
      <c r="F161" s="750" t="s">
        <v>645</v>
      </c>
      <c r="G161" s="749" t="s">
        <v>646</v>
      </c>
      <c r="H161" s="749">
        <v>159750</v>
      </c>
      <c r="I161" s="749">
        <v>0</v>
      </c>
      <c r="J161" s="749" t="s">
        <v>915</v>
      </c>
      <c r="K161" s="749" t="s">
        <v>916</v>
      </c>
      <c r="L161" s="752">
        <v>23.330000000000005</v>
      </c>
      <c r="M161" s="752">
        <v>7</v>
      </c>
      <c r="N161" s="753">
        <v>163.31000000000003</v>
      </c>
    </row>
    <row r="162" spans="1:14" ht="14.4" customHeight="1" x14ac:dyDescent="0.3">
      <c r="A162" s="747" t="s">
        <v>593</v>
      </c>
      <c r="B162" s="748" t="s">
        <v>594</v>
      </c>
      <c r="C162" s="749" t="s">
        <v>610</v>
      </c>
      <c r="D162" s="750" t="s">
        <v>611</v>
      </c>
      <c r="E162" s="751">
        <v>50113001</v>
      </c>
      <c r="F162" s="750" t="s">
        <v>645</v>
      </c>
      <c r="G162" s="749" t="s">
        <v>646</v>
      </c>
      <c r="H162" s="749">
        <v>225168</v>
      </c>
      <c r="I162" s="749">
        <v>225168</v>
      </c>
      <c r="J162" s="749" t="s">
        <v>917</v>
      </c>
      <c r="K162" s="749" t="s">
        <v>918</v>
      </c>
      <c r="L162" s="752">
        <v>63.54</v>
      </c>
      <c r="M162" s="752">
        <v>1</v>
      </c>
      <c r="N162" s="753">
        <v>63.54</v>
      </c>
    </row>
    <row r="163" spans="1:14" ht="14.4" customHeight="1" x14ac:dyDescent="0.3">
      <c r="A163" s="747" t="s">
        <v>593</v>
      </c>
      <c r="B163" s="748" t="s">
        <v>594</v>
      </c>
      <c r="C163" s="749" t="s">
        <v>610</v>
      </c>
      <c r="D163" s="750" t="s">
        <v>611</v>
      </c>
      <c r="E163" s="751">
        <v>50113001</v>
      </c>
      <c r="F163" s="750" t="s">
        <v>645</v>
      </c>
      <c r="G163" s="749" t="s">
        <v>646</v>
      </c>
      <c r="H163" s="749">
        <v>199963</v>
      </c>
      <c r="I163" s="749">
        <v>199963</v>
      </c>
      <c r="J163" s="749" t="s">
        <v>919</v>
      </c>
      <c r="K163" s="749" t="s">
        <v>920</v>
      </c>
      <c r="L163" s="752">
        <v>568.41000000000008</v>
      </c>
      <c r="M163" s="752">
        <v>1</v>
      </c>
      <c r="N163" s="753">
        <v>568.41000000000008</v>
      </c>
    </row>
    <row r="164" spans="1:14" ht="14.4" customHeight="1" x14ac:dyDescent="0.3">
      <c r="A164" s="747" t="s">
        <v>593</v>
      </c>
      <c r="B164" s="748" t="s">
        <v>594</v>
      </c>
      <c r="C164" s="749" t="s">
        <v>610</v>
      </c>
      <c r="D164" s="750" t="s">
        <v>611</v>
      </c>
      <c r="E164" s="751">
        <v>50113001</v>
      </c>
      <c r="F164" s="750" t="s">
        <v>645</v>
      </c>
      <c r="G164" s="749" t="s">
        <v>646</v>
      </c>
      <c r="H164" s="749">
        <v>102684</v>
      </c>
      <c r="I164" s="749">
        <v>2684</v>
      </c>
      <c r="J164" s="749" t="s">
        <v>921</v>
      </c>
      <c r="K164" s="749" t="s">
        <v>922</v>
      </c>
      <c r="L164" s="752">
        <v>104.22999999999998</v>
      </c>
      <c r="M164" s="752">
        <v>7</v>
      </c>
      <c r="N164" s="753">
        <v>729.60999999999979</v>
      </c>
    </row>
    <row r="165" spans="1:14" ht="14.4" customHeight="1" x14ac:dyDescent="0.3">
      <c r="A165" s="747" t="s">
        <v>593</v>
      </c>
      <c r="B165" s="748" t="s">
        <v>594</v>
      </c>
      <c r="C165" s="749" t="s">
        <v>610</v>
      </c>
      <c r="D165" s="750" t="s">
        <v>611</v>
      </c>
      <c r="E165" s="751">
        <v>50113001</v>
      </c>
      <c r="F165" s="750" t="s">
        <v>645</v>
      </c>
      <c r="G165" s="749" t="s">
        <v>646</v>
      </c>
      <c r="H165" s="749">
        <v>192012</v>
      </c>
      <c r="I165" s="749">
        <v>92012</v>
      </c>
      <c r="J165" s="749" t="s">
        <v>923</v>
      </c>
      <c r="K165" s="749" t="s">
        <v>924</v>
      </c>
      <c r="L165" s="752">
        <v>1962.9824986015847</v>
      </c>
      <c r="M165" s="752">
        <v>14.3181683</v>
      </c>
      <c r="N165" s="753">
        <v>28106.313784932005</v>
      </c>
    </row>
    <row r="166" spans="1:14" ht="14.4" customHeight="1" x14ac:dyDescent="0.3">
      <c r="A166" s="747" t="s">
        <v>593</v>
      </c>
      <c r="B166" s="748" t="s">
        <v>594</v>
      </c>
      <c r="C166" s="749" t="s">
        <v>610</v>
      </c>
      <c r="D166" s="750" t="s">
        <v>611</v>
      </c>
      <c r="E166" s="751">
        <v>50113001</v>
      </c>
      <c r="F166" s="750" t="s">
        <v>645</v>
      </c>
      <c r="G166" s="749" t="s">
        <v>646</v>
      </c>
      <c r="H166" s="749">
        <v>13818</v>
      </c>
      <c r="I166" s="749">
        <v>13818</v>
      </c>
      <c r="J166" s="749" t="s">
        <v>925</v>
      </c>
      <c r="K166" s="749" t="s">
        <v>926</v>
      </c>
      <c r="L166" s="752">
        <v>470.64</v>
      </c>
      <c r="M166" s="752">
        <v>1</v>
      </c>
      <c r="N166" s="753">
        <v>470.64</v>
      </c>
    </row>
    <row r="167" spans="1:14" ht="14.4" customHeight="1" x14ac:dyDescent="0.3">
      <c r="A167" s="747" t="s">
        <v>593</v>
      </c>
      <c r="B167" s="748" t="s">
        <v>594</v>
      </c>
      <c r="C167" s="749" t="s">
        <v>610</v>
      </c>
      <c r="D167" s="750" t="s">
        <v>611</v>
      </c>
      <c r="E167" s="751">
        <v>50113001</v>
      </c>
      <c r="F167" s="750" t="s">
        <v>645</v>
      </c>
      <c r="G167" s="749" t="s">
        <v>646</v>
      </c>
      <c r="H167" s="749">
        <v>498382</v>
      </c>
      <c r="I167" s="749">
        <v>9999999</v>
      </c>
      <c r="J167" s="749" t="s">
        <v>927</v>
      </c>
      <c r="K167" s="749" t="s">
        <v>928</v>
      </c>
      <c r="L167" s="752">
        <v>4039.2000000000003</v>
      </c>
      <c r="M167" s="752">
        <v>10.244000000000002</v>
      </c>
      <c r="N167" s="753">
        <v>41377.564800000007</v>
      </c>
    </row>
    <row r="168" spans="1:14" ht="14.4" customHeight="1" x14ac:dyDescent="0.3">
      <c r="A168" s="747" t="s">
        <v>593</v>
      </c>
      <c r="B168" s="748" t="s">
        <v>594</v>
      </c>
      <c r="C168" s="749" t="s">
        <v>610</v>
      </c>
      <c r="D168" s="750" t="s">
        <v>611</v>
      </c>
      <c r="E168" s="751">
        <v>50113001</v>
      </c>
      <c r="F168" s="750" t="s">
        <v>645</v>
      </c>
      <c r="G168" s="749" t="s">
        <v>651</v>
      </c>
      <c r="H168" s="749">
        <v>170760</v>
      </c>
      <c r="I168" s="749">
        <v>170760</v>
      </c>
      <c r="J168" s="749" t="s">
        <v>929</v>
      </c>
      <c r="K168" s="749" t="s">
        <v>930</v>
      </c>
      <c r="L168" s="752">
        <v>104.14000000000001</v>
      </c>
      <c r="M168" s="752">
        <v>1</v>
      </c>
      <c r="N168" s="753">
        <v>104.14000000000001</v>
      </c>
    </row>
    <row r="169" spans="1:14" ht="14.4" customHeight="1" x14ac:dyDescent="0.3">
      <c r="A169" s="747" t="s">
        <v>593</v>
      </c>
      <c r="B169" s="748" t="s">
        <v>594</v>
      </c>
      <c r="C169" s="749" t="s">
        <v>610</v>
      </c>
      <c r="D169" s="750" t="s">
        <v>611</v>
      </c>
      <c r="E169" s="751">
        <v>50113001</v>
      </c>
      <c r="F169" s="750" t="s">
        <v>645</v>
      </c>
      <c r="G169" s="749" t="s">
        <v>646</v>
      </c>
      <c r="H169" s="749">
        <v>101127</v>
      </c>
      <c r="I169" s="749">
        <v>1127</v>
      </c>
      <c r="J169" s="749" t="s">
        <v>931</v>
      </c>
      <c r="K169" s="749" t="s">
        <v>932</v>
      </c>
      <c r="L169" s="752">
        <v>103.53</v>
      </c>
      <c r="M169" s="752">
        <v>1</v>
      </c>
      <c r="N169" s="753">
        <v>103.53</v>
      </c>
    </row>
    <row r="170" spans="1:14" ht="14.4" customHeight="1" x14ac:dyDescent="0.3">
      <c r="A170" s="747" t="s">
        <v>593</v>
      </c>
      <c r="B170" s="748" t="s">
        <v>594</v>
      </c>
      <c r="C170" s="749" t="s">
        <v>610</v>
      </c>
      <c r="D170" s="750" t="s">
        <v>611</v>
      </c>
      <c r="E170" s="751">
        <v>50113001</v>
      </c>
      <c r="F170" s="750" t="s">
        <v>645</v>
      </c>
      <c r="G170" s="749" t="s">
        <v>646</v>
      </c>
      <c r="H170" s="749">
        <v>223144</v>
      </c>
      <c r="I170" s="749">
        <v>223144</v>
      </c>
      <c r="J170" s="749" t="s">
        <v>933</v>
      </c>
      <c r="K170" s="749" t="s">
        <v>934</v>
      </c>
      <c r="L170" s="752">
        <v>85.449999999999989</v>
      </c>
      <c r="M170" s="752">
        <v>21</v>
      </c>
      <c r="N170" s="753">
        <v>1794.4499999999998</v>
      </c>
    </row>
    <row r="171" spans="1:14" ht="14.4" customHeight="1" x14ac:dyDescent="0.3">
      <c r="A171" s="747" t="s">
        <v>593</v>
      </c>
      <c r="B171" s="748" t="s">
        <v>594</v>
      </c>
      <c r="C171" s="749" t="s">
        <v>610</v>
      </c>
      <c r="D171" s="750" t="s">
        <v>611</v>
      </c>
      <c r="E171" s="751">
        <v>50113001</v>
      </c>
      <c r="F171" s="750" t="s">
        <v>645</v>
      </c>
      <c r="G171" s="749" t="s">
        <v>646</v>
      </c>
      <c r="H171" s="749">
        <v>223159</v>
      </c>
      <c r="I171" s="749">
        <v>223159</v>
      </c>
      <c r="J171" s="749" t="s">
        <v>935</v>
      </c>
      <c r="K171" s="749" t="s">
        <v>936</v>
      </c>
      <c r="L171" s="752">
        <v>74.370000000000033</v>
      </c>
      <c r="M171" s="752">
        <v>6</v>
      </c>
      <c r="N171" s="753">
        <v>446.2200000000002</v>
      </c>
    </row>
    <row r="172" spans="1:14" ht="14.4" customHeight="1" x14ac:dyDescent="0.3">
      <c r="A172" s="747" t="s">
        <v>593</v>
      </c>
      <c r="B172" s="748" t="s">
        <v>594</v>
      </c>
      <c r="C172" s="749" t="s">
        <v>610</v>
      </c>
      <c r="D172" s="750" t="s">
        <v>611</v>
      </c>
      <c r="E172" s="751">
        <v>50113001</v>
      </c>
      <c r="F172" s="750" t="s">
        <v>645</v>
      </c>
      <c r="G172" s="749" t="s">
        <v>646</v>
      </c>
      <c r="H172" s="749">
        <v>146899</v>
      </c>
      <c r="I172" s="749">
        <v>46899</v>
      </c>
      <c r="J172" s="749" t="s">
        <v>937</v>
      </c>
      <c r="K172" s="749" t="s">
        <v>938</v>
      </c>
      <c r="L172" s="752">
        <v>89.2</v>
      </c>
      <c r="M172" s="752">
        <v>5</v>
      </c>
      <c r="N172" s="753">
        <v>446</v>
      </c>
    </row>
    <row r="173" spans="1:14" ht="14.4" customHeight="1" x14ac:dyDescent="0.3">
      <c r="A173" s="747" t="s">
        <v>593</v>
      </c>
      <c r="B173" s="748" t="s">
        <v>594</v>
      </c>
      <c r="C173" s="749" t="s">
        <v>610</v>
      </c>
      <c r="D173" s="750" t="s">
        <v>611</v>
      </c>
      <c r="E173" s="751">
        <v>50113001</v>
      </c>
      <c r="F173" s="750" t="s">
        <v>645</v>
      </c>
      <c r="G173" s="749" t="s">
        <v>651</v>
      </c>
      <c r="H173" s="749">
        <v>32859</v>
      </c>
      <c r="I173" s="749">
        <v>32859</v>
      </c>
      <c r="J173" s="749" t="s">
        <v>939</v>
      </c>
      <c r="K173" s="749" t="s">
        <v>940</v>
      </c>
      <c r="L173" s="752">
        <v>124.32500000000002</v>
      </c>
      <c r="M173" s="752">
        <v>2</v>
      </c>
      <c r="N173" s="753">
        <v>248.65000000000003</v>
      </c>
    </row>
    <row r="174" spans="1:14" ht="14.4" customHeight="1" x14ac:dyDescent="0.3">
      <c r="A174" s="747" t="s">
        <v>593</v>
      </c>
      <c r="B174" s="748" t="s">
        <v>594</v>
      </c>
      <c r="C174" s="749" t="s">
        <v>610</v>
      </c>
      <c r="D174" s="750" t="s">
        <v>611</v>
      </c>
      <c r="E174" s="751">
        <v>50113001</v>
      </c>
      <c r="F174" s="750" t="s">
        <v>645</v>
      </c>
      <c r="G174" s="749" t="s">
        <v>646</v>
      </c>
      <c r="H174" s="749">
        <v>109415</v>
      </c>
      <c r="I174" s="749">
        <v>119683</v>
      </c>
      <c r="J174" s="749" t="s">
        <v>941</v>
      </c>
      <c r="K174" s="749" t="s">
        <v>942</v>
      </c>
      <c r="L174" s="752">
        <v>71.240000000000009</v>
      </c>
      <c r="M174" s="752">
        <v>3</v>
      </c>
      <c r="N174" s="753">
        <v>213.72000000000003</v>
      </c>
    </row>
    <row r="175" spans="1:14" ht="14.4" customHeight="1" x14ac:dyDescent="0.3">
      <c r="A175" s="747" t="s">
        <v>593</v>
      </c>
      <c r="B175" s="748" t="s">
        <v>594</v>
      </c>
      <c r="C175" s="749" t="s">
        <v>610</v>
      </c>
      <c r="D175" s="750" t="s">
        <v>611</v>
      </c>
      <c r="E175" s="751">
        <v>50113001</v>
      </c>
      <c r="F175" s="750" t="s">
        <v>645</v>
      </c>
      <c r="G175" s="749" t="s">
        <v>646</v>
      </c>
      <c r="H175" s="749">
        <v>109414</v>
      </c>
      <c r="I175" s="749">
        <v>119687</v>
      </c>
      <c r="J175" s="749" t="s">
        <v>941</v>
      </c>
      <c r="K175" s="749" t="s">
        <v>943</v>
      </c>
      <c r="L175" s="752">
        <v>64.866666666666688</v>
      </c>
      <c r="M175" s="752">
        <v>3</v>
      </c>
      <c r="N175" s="753">
        <v>194.60000000000005</v>
      </c>
    </row>
    <row r="176" spans="1:14" ht="14.4" customHeight="1" x14ac:dyDescent="0.3">
      <c r="A176" s="747" t="s">
        <v>593</v>
      </c>
      <c r="B176" s="748" t="s">
        <v>594</v>
      </c>
      <c r="C176" s="749" t="s">
        <v>610</v>
      </c>
      <c r="D176" s="750" t="s">
        <v>611</v>
      </c>
      <c r="E176" s="751">
        <v>50113001</v>
      </c>
      <c r="F176" s="750" t="s">
        <v>645</v>
      </c>
      <c r="G176" s="749" t="s">
        <v>651</v>
      </c>
      <c r="H176" s="749">
        <v>106618</v>
      </c>
      <c r="I176" s="749">
        <v>6618</v>
      </c>
      <c r="J176" s="749" t="s">
        <v>944</v>
      </c>
      <c r="K176" s="749" t="s">
        <v>945</v>
      </c>
      <c r="L176" s="752">
        <v>19.579999999999998</v>
      </c>
      <c r="M176" s="752">
        <v>1</v>
      </c>
      <c r="N176" s="753">
        <v>19.579999999999998</v>
      </c>
    </row>
    <row r="177" spans="1:14" ht="14.4" customHeight="1" x14ac:dyDescent="0.3">
      <c r="A177" s="747" t="s">
        <v>593</v>
      </c>
      <c r="B177" s="748" t="s">
        <v>594</v>
      </c>
      <c r="C177" s="749" t="s">
        <v>610</v>
      </c>
      <c r="D177" s="750" t="s">
        <v>611</v>
      </c>
      <c r="E177" s="751">
        <v>50113001</v>
      </c>
      <c r="F177" s="750" t="s">
        <v>645</v>
      </c>
      <c r="G177" s="749" t="s">
        <v>646</v>
      </c>
      <c r="H177" s="749">
        <v>184398</v>
      </c>
      <c r="I177" s="749">
        <v>84398</v>
      </c>
      <c r="J177" s="749" t="s">
        <v>946</v>
      </c>
      <c r="K177" s="749" t="s">
        <v>947</v>
      </c>
      <c r="L177" s="752">
        <v>114.17000000000003</v>
      </c>
      <c r="M177" s="752">
        <v>1</v>
      </c>
      <c r="N177" s="753">
        <v>114.17000000000003</v>
      </c>
    </row>
    <row r="178" spans="1:14" ht="14.4" customHeight="1" x14ac:dyDescent="0.3">
      <c r="A178" s="747" t="s">
        <v>593</v>
      </c>
      <c r="B178" s="748" t="s">
        <v>594</v>
      </c>
      <c r="C178" s="749" t="s">
        <v>610</v>
      </c>
      <c r="D178" s="750" t="s">
        <v>611</v>
      </c>
      <c r="E178" s="751">
        <v>50113001</v>
      </c>
      <c r="F178" s="750" t="s">
        <v>645</v>
      </c>
      <c r="G178" s="749" t="s">
        <v>646</v>
      </c>
      <c r="H178" s="749">
        <v>184399</v>
      </c>
      <c r="I178" s="749">
        <v>84399</v>
      </c>
      <c r="J178" s="749" t="s">
        <v>948</v>
      </c>
      <c r="K178" s="749" t="s">
        <v>949</v>
      </c>
      <c r="L178" s="752">
        <v>126.35</v>
      </c>
      <c r="M178" s="752">
        <v>1</v>
      </c>
      <c r="N178" s="753">
        <v>126.35</v>
      </c>
    </row>
    <row r="179" spans="1:14" ht="14.4" customHeight="1" x14ac:dyDescent="0.3">
      <c r="A179" s="747" t="s">
        <v>593</v>
      </c>
      <c r="B179" s="748" t="s">
        <v>594</v>
      </c>
      <c r="C179" s="749" t="s">
        <v>610</v>
      </c>
      <c r="D179" s="750" t="s">
        <v>611</v>
      </c>
      <c r="E179" s="751">
        <v>50113001</v>
      </c>
      <c r="F179" s="750" t="s">
        <v>645</v>
      </c>
      <c r="G179" s="749" t="s">
        <v>646</v>
      </c>
      <c r="H179" s="749">
        <v>140777</v>
      </c>
      <c r="I179" s="749">
        <v>40777</v>
      </c>
      <c r="J179" s="749" t="s">
        <v>950</v>
      </c>
      <c r="K179" s="749" t="s">
        <v>951</v>
      </c>
      <c r="L179" s="752">
        <v>315.61</v>
      </c>
      <c r="M179" s="752">
        <v>1</v>
      </c>
      <c r="N179" s="753">
        <v>315.61</v>
      </c>
    </row>
    <row r="180" spans="1:14" ht="14.4" customHeight="1" x14ac:dyDescent="0.3">
      <c r="A180" s="747" t="s">
        <v>593</v>
      </c>
      <c r="B180" s="748" t="s">
        <v>594</v>
      </c>
      <c r="C180" s="749" t="s">
        <v>610</v>
      </c>
      <c r="D180" s="750" t="s">
        <v>611</v>
      </c>
      <c r="E180" s="751">
        <v>50113001</v>
      </c>
      <c r="F180" s="750" t="s">
        <v>645</v>
      </c>
      <c r="G180" s="749" t="s">
        <v>651</v>
      </c>
      <c r="H180" s="749">
        <v>849187</v>
      </c>
      <c r="I180" s="749">
        <v>111902</v>
      </c>
      <c r="J180" s="749" t="s">
        <v>952</v>
      </c>
      <c r="K180" s="749" t="s">
        <v>953</v>
      </c>
      <c r="L180" s="752">
        <v>32.330000000000005</v>
      </c>
      <c r="M180" s="752">
        <v>1</v>
      </c>
      <c r="N180" s="753">
        <v>32.330000000000005</v>
      </c>
    </row>
    <row r="181" spans="1:14" ht="14.4" customHeight="1" x14ac:dyDescent="0.3">
      <c r="A181" s="747" t="s">
        <v>593</v>
      </c>
      <c r="B181" s="748" t="s">
        <v>594</v>
      </c>
      <c r="C181" s="749" t="s">
        <v>610</v>
      </c>
      <c r="D181" s="750" t="s">
        <v>611</v>
      </c>
      <c r="E181" s="751">
        <v>50113001</v>
      </c>
      <c r="F181" s="750" t="s">
        <v>645</v>
      </c>
      <c r="G181" s="749" t="s">
        <v>646</v>
      </c>
      <c r="H181" s="749">
        <v>216963</v>
      </c>
      <c r="I181" s="749">
        <v>216963</v>
      </c>
      <c r="J181" s="749" t="s">
        <v>954</v>
      </c>
      <c r="K181" s="749" t="s">
        <v>955</v>
      </c>
      <c r="L181" s="752">
        <v>111.88999999999996</v>
      </c>
      <c r="M181" s="752">
        <v>1</v>
      </c>
      <c r="N181" s="753">
        <v>111.88999999999996</v>
      </c>
    </row>
    <row r="182" spans="1:14" ht="14.4" customHeight="1" x14ac:dyDescent="0.3">
      <c r="A182" s="747" t="s">
        <v>593</v>
      </c>
      <c r="B182" s="748" t="s">
        <v>594</v>
      </c>
      <c r="C182" s="749" t="s">
        <v>610</v>
      </c>
      <c r="D182" s="750" t="s">
        <v>611</v>
      </c>
      <c r="E182" s="751">
        <v>50113001</v>
      </c>
      <c r="F182" s="750" t="s">
        <v>645</v>
      </c>
      <c r="G182" s="749" t="s">
        <v>651</v>
      </c>
      <c r="H182" s="749">
        <v>155823</v>
      </c>
      <c r="I182" s="749">
        <v>55823</v>
      </c>
      <c r="J182" s="749" t="s">
        <v>956</v>
      </c>
      <c r="K182" s="749" t="s">
        <v>957</v>
      </c>
      <c r="L182" s="752">
        <v>33.47</v>
      </c>
      <c r="M182" s="752">
        <v>9</v>
      </c>
      <c r="N182" s="753">
        <v>301.23</v>
      </c>
    </row>
    <row r="183" spans="1:14" ht="14.4" customHeight="1" x14ac:dyDescent="0.3">
      <c r="A183" s="747" t="s">
        <v>593</v>
      </c>
      <c r="B183" s="748" t="s">
        <v>594</v>
      </c>
      <c r="C183" s="749" t="s">
        <v>610</v>
      </c>
      <c r="D183" s="750" t="s">
        <v>611</v>
      </c>
      <c r="E183" s="751">
        <v>50113001</v>
      </c>
      <c r="F183" s="750" t="s">
        <v>645</v>
      </c>
      <c r="G183" s="749" t="s">
        <v>651</v>
      </c>
      <c r="H183" s="749">
        <v>107981</v>
      </c>
      <c r="I183" s="749">
        <v>7981</v>
      </c>
      <c r="J183" s="749" t="s">
        <v>956</v>
      </c>
      <c r="K183" s="749" t="s">
        <v>958</v>
      </c>
      <c r="L183" s="752">
        <v>50.640000000000015</v>
      </c>
      <c r="M183" s="752">
        <v>9</v>
      </c>
      <c r="N183" s="753">
        <v>455.7600000000001</v>
      </c>
    </row>
    <row r="184" spans="1:14" ht="14.4" customHeight="1" x14ac:dyDescent="0.3">
      <c r="A184" s="747" t="s">
        <v>593</v>
      </c>
      <c r="B184" s="748" t="s">
        <v>594</v>
      </c>
      <c r="C184" s="749" t="s">
        <v>610</v>
      </c>
      <c r="D184" s="750" t="s">
        <v>611</v>
      </c>
      <c r="E184" s="751">
        <v>50113001</v>
      </c>
      <c r="F184" s="750" t="s">
        <v>645</v>
      </c>
      <c r="G184" s="749" t="s">
        <v>651</v>
      </c>
      <c r="H184" s="749">
        <v>26794</v>
      </c>
      <c r="I184" s="749">
        <v>26794</v>
      </c>
      <c r="J184" s="749" t="s">
        <v>959</v>
      </c>
      <c r="K184" s="749" t="s">
        <v>960</v>
      </c>
      <c r="L184" s="752">
        <v>712.04</v>
      </c>
      <c r="M184" s="752">
        <v>1</v>
      </c>
      <c r="N184" s="753">
        <v>712.04</v>
      </c>
    </row>
    <row r="185" spans="1:14" ht="14.4" customHeight="1" x14ac:dyDescent="0.3">
      <c r="A185" s="747" t="s">
        <v>593</v>
      </c>
      <c r="B185" s="748" t="s">
        <v>594</v>
      </c>
      <c r="C185" s="749" t="s">
        <v>610</v>
      </c>
      <c r="D185" s="750" t="s">
        <v>611</v>
      </c>
      <c r="E185" s="751">
        <v>50113001</v>
      </c>
      <c r="F185" s="750" t="s">
        <v>645</v>
      </c>
      <c r="G185" s="749" t="s">
        <v>646</v>
      </c>
      <c r="H185" s="749">
        <v>208115</v>
      </c>
      <c r="I185" s="749">
        <v>208115</v>
      </c>
      <c r="J185" s="749" t="s">
        <v>961</v>
      </c>
      <c r="K185" s="749" t="s">
        <v>962</v>
      </c>
      <c r="L185" s="752">
        <v>124.08</v>
      </c>
      <c r="M185" s="752">
        <v>2</v>
      </c>
      <c r="N185" s="753">
        <v>248.16</v>
      </c>
    </row>
    <row r="186" spans="1:14" ht="14.4" customHeight="1" x14ac:dyDescent="0.3">
      <c r="A186" s="747" t="s">
        <v>593</v>
      </c>
      <c r="B186" s="748" t="s">
        <v>594</v>
      </c>
      <c r="C186" s="749" t="s">
        <v>610</v>
      </c>
      <c r="D186" s="750" t="s">
        <v>611</v>
      </c>
      <c r="E186" s="751">
        <v>50113001</v>
      </c>
      <c r="F186" s="750" t="s">
        <v>645</v>
      </c>
      <c r="G186" s="749" t="s">
        <v>646</v>
      </c>
      <c r="H186" s="749">
        <v>162579</v>
      </c>
      <c r="I186" s="749">
        <v>162579</v>
      </c>
      <c r="J186" s="749" t="s">
        <v>963</v>
      </c>
      <c r="K186" s="749" t="s">
        <v>964</v>
      </c>
      <c r="L186" s="752">
        <v>44.88</v>
      </c>
      <c r="M186" s="752">
        <v>20</v>
      </c>
      <c r="N186" s="753">
        <v>897.6</v>
      </c>
    </row>
    <row r="187" spans="1:14" ht="14.4" customHeight="1" x14ac:dyDescent="0.3">
      <c r="A187" s="747" t="s">
        <v>593</v>
      </c>
      <c r="B187" s="748" t="s">
        <v>594</v>
      </c>
      <c r="C187" s="749" t="s">
        <v>610</v>
      </c>
      <c r="D187" s="750" t="s">
        <v>611</v>
      </c>
      <c r="E187" s="751">
        <v>50113001</v>
      </c>
      <c r="F187" s="750" t="s">
        <v>645</v>
      </c>
      <c r="G187" s="749" t="s">
        <v>651</v>
      </c>
      <c r="H187" s="749">
        <v>187607</v>
      </c>
      <c r="I187" s="749">
        <v>187607</v>
      </c>
      <c r="J187" s="749" t="s">
        <v>965</v>
      </c>
      <c r="K187" s="749" t="s">
        <v>966</v>
      </c>
      <c r="L187" s="752">
        <v>273.90000000000003</v>
      </c>
      <c r="M187" s="752">
        <v>4</v>
      </c>
      <c r="N187" s="753">
        <v>1095.6000000000001</v>
      </c>
    </row>
    <row r="188" spans="1:14" ht="14.4" customHeight="1" x14ac:dyDescent="0.3">
      <c r="A188" s="747" t="s">
        <v>593</v>
      </c>
      <c r="B188" s="748" t="s">
        <v>594</v>
      </c>
      <c r="C188" s="749" t="s">
        <v>610</v>
      </c>
      <c r="D188" s="750" t="s">
        <v>611</v>
      </c>
      <c r="E188" s="751">
        <v>50113001</v>
      </c>
      <c r="F188" s="750" t="s">
        <v>645</v>
      </c>
      <c r="G188" s="749" t="s">
        <v>651</v>
      </c>
      <c r="H188" s="749">
        <v>111635</v>
      </c>
      <c r="I188" s="749">
        <v>11635</v>
      </c>
      <c r="J188" s="749" t="s">
        <v>967</v>
      </c>
      <c r="K188" s="749" t="s">
        <v>968</v>
      </c>
      <c r="L188" s="752">
        <v>339.56000000000006</v>
      </c>
      <c r="M188" s="752">
        <v>2</v>
      </c>
      <c r="N188" s="753">
        <v>679.12000000000012</v>
      </c>
    </row>
    <row r="189" spans="1:14" ht="14.4" customHeight="1" x14ac:dyDescent="0.3">
      <c r="A189" s="747" t="s">
        <v>593</v>
      </c>
      <c r="B189" s="748" t="s">
        <v>594</v>
      </c>
      <c r="C189" s="749" t="s">
        <v>610</v>
      </c>
      <c r="D189" s="750" t="s">
        <v>611</v>
      </c>
      <c r="E189" s="751">
        <v>50113001</v>
      </c>
      <c r="F189" s="750" t="s">
        <v>645</v>
      </c>
      <c r="G189" s="749" t="s">
        <v>646</v>
      </c>
      <c r="H189" s="749">
        <v>102668</v>
      </c>
      <c r="I189" s="749">
        <v>2668</v>
      </c>
      <c r="J189" s="749" t="s">
        <v>969</v>
      </c>
      <c r="K189" s="749" t="s">
        <v>970</v>
      </c>
      <c r="L189" s="752">
        <v>33.469999999999992</v>
      </c>
      <c r="M189" s="752">
        <v>1</v>
      </c>
      <c r="N189" s="753">
        <v>33.469999999999992</v>
      </c>
    </row>
    <row r="190" spans="1:14" ht="14.4" customHeight="1" x14ac:dyDescent="0.3">
      <c r="A190" s="747" t="s">
        <v>593</v>
      </c>
      <c r="B190" s="748" t="s">
        <v>594</v>
      </c>
      <c r="C190" s="749" t="s">
        <v>610</v>
      </c>
      <c r="D190" s="750" t="s">
        <v>611</v>
      </c>
      <c r="E190" s="751">
        <v>50113001</v>
      </c>
      <c r="F190" s="750" t="s">
        <v>645</v>
      </c>
      <c r="G190" s="749" t="s">
        <v>646</v>
      </c>
      <c r="H190" s="749">
        <v>200863</v>
      </c>
      <c r="I190" s="749">
        <v>200863</v>
      </c>
      <c r="J190" s="749" t="s">
        <v>971</v>
      </c>
      <c r="K190" s="749" t="s">
        <v>972</v>
      </c>
      <c r="L190" s="752">
        <v>85.550000000000011</v>
      </c>
      <c r="M190" s="752">
        <v>2</v>
      </c>
      <c r="N190" s="753">
        <v>171.10000000000002</v>
      </c>
    </row>
    <row r="191" spans="1:14" ht="14.4" customHeight="1" x14ac:dyDescent="0.3">
      <c r="A191" s="747" t="s">
        <v>593</v>
      </c>
      <c r="B191" s="748" t="s">
        <v>594</v>
      </c>
      <c r="C191" s="749" t="s">
        <v>610</v>
      </c>
      <c r="D191" s="750" t="s">
        <v>611</v>
      </c>
      <c r="E191" s="751">
        <v>50113001</v>
      </c>
      <c r="F191" s="750" t="s">
        <v>645</v>
      </c>
      <c r="G191" s="749" t="s">
        <v>646</v>
      </c>
      <c r="H191" s="749">
        <v>144563</v>
      </c>
      <c r="I191" s="749">
        <v>144563</v>
      </c>
      <c r="J191" s="749" t="s">
        <v>973</v>
      </c>
      <c r="K191" s="749" t="s">
        <v>974</v>
      </c>
      <c r="L191" s="752">
        <v>179.52</v>
      </c>
      <c r="M191" s="752">
        <v>2.3490000000000002</v>
      </c>
      <c r="N191" s="753">
        <v>421.69248000000005</v>
      </c>
    </row>
    <row r="192" spans="1:14" ht="14.4" customHeight="1" x14ac:dyDescent="0.3">
      <c r="A192" s="747" t="s">
        <v>593</v>
      </c>
      <c r="B192" s="748" t="s">
        <v>594</v>
      </c>
      <c r="C192" s="749" t="s">
        <v>610</v>
      </c>
      <c r="D192" s="750" t="s">
        <v>611</v>
      </c>
      <c r="E192" s="751">
        <v>50113001</v>
      </c>
      <c r="F192" s="750" t="s">
        <v>645</v>
      </c>
      <c r="G192" s="749" t="s">
        <v>646</v>
      </c>
      <c r="H192" s="749">
        <v>207820</v>
      </c>
      <c r="I192" s="749">
        <v>207820</v>
      </c>
      <c r="J192" s="749" t="s">
        <v>975</v>
      </c>
      <c r="K192" s="749" t="s">
        <v>976</v>
      </c>
      <c r="L192" s="752">
        <v>30.449999999999996</v>
      </c>
      <c r="M192" s="752">
        <v>18</v>
      </c>
      <c r="N192" s="753">
        <v>548.09999999999991</v>
      </c>
    </row>
    <row r="193" spans="1:14" ht="14.4" customHeight="1" x14ac:dyDescent="0.3">
      <c r="A193" s="747" t="s">
        <v>593</v>
      </c>
      <c r="B193" s="748" t="s">
        <v>594</v>
      </c>
      <c r="C193" s="749" t="s">
        <v>610</v>
      </c>
      <c r="D193" s="750" t="s">
        <v>611</v>
      </c>
      <c r="E193" s="751">
        <v>50113001</v>
      </c>
      <c r="F193" s="750" t="s">
        <v>645</v>
      </c>
      <c r="G193" s="749" t="s">
        <v>646</v>
      </c>
      <c r="H193" s="749">
        <v>207819</v>
      </c>
      <c r="I193" s="749">
        <v>207819</v>
      </c>
      <c r="J193" s="749" t="s">
        <v>977</v>
      </c>
      <c r="K193" s="749" t="s">
        <v>978</v>
      </c>
      <c r="L193" s="752">
        <v>20.030000000000005</v>
      </c>
      <c r="M193" s="752">
        <v>4</v>
      </c>
      <c r="N193" s="753">
        <v>80.120000000000019</v>
      </c>
    </row>
    <row r="194" spans="1:14" ht="14.4" customHeight="1" x14ac:dyDescent="0.3">
      <c r="A194" s="747" t="s">
        <v>593</v>
      </c>
      <c r="B194" s="748" t="s">
        <v>594</v>
      </c>
      <c r="C194" s="749" t="s">
        <v>610</v>
      </c>
      <c r="D194" s="750" t="s">
        <v>611</v>
      </c>
      <c r="E194" s="751">
        <v>50113001</v>
      </c>
      <c r="F194" s="750" t="s">
        <v>645</v>
      </c>
      <c r="G194" s="749" t="s">
        <v>646</v>
      </c>
      <c r="H194" s="749">
        <v>111286</v>
      </c>
      <c r="I194" s="749">
        <v>11286</v>
      </c>
      <c r="J194" s="749" t="s">
        <v>979</v>
      </c>
      <c r="K194" s="749" t="s">
        <v>980</v>
      </c>
      <c r="L194" s="752">
        <v>71.484999999999999</v>
      </c>
      <c r="M194" s="752">
        <v>2</v>
      </c>
      <c r="N194" s="753">
        <v>142.97</v>
      </c>
    </row>
    <row r="195" spans="1:14" ht="14.4" customHeight="1" x14ac:dyDescent="0.3">
      <c r="A195" s="747" t="s">
        <v>593</v>
      </c>
      <c r="B195" s="748" t="s">
        <v>594</v>
      </c>
      <c r="C195" s="749" t="s">
        <v>610</v>
      </c>
      <c r="D195" s="750" t="s">
        <v>611</v>
      </c>
      <c r="E195" s="751">
        <v>50113001</v>
      </c>
      <c r="F195" s="750" t="s">
        <v>645</v>
      </c>
      <c r="G195" s="749" t="s">
        <v>646</v>
      </c>
      <c r="H195" s="749">
        <v>111671</v>
      </c>
      <c r="I195" s="749">
        <v>11671</v>
      </c>
      <c r="J195" s="749" t="s">
        <v>981</v>
      </c>
      <c r="K195" s="749" t="s">
        <v>982</v>
      </c>
      <c r="L195" s="752">
        <v>209</v>
      </c>
      <c r="M195" s="752">
        <v>11</v>
      </c>
      <c r="N195" s="753">
        <v>2299</v>
      </c>
    </row>
    <row r="196" spans="1:14" ht="14.4" customHeight="1" x14ac:dyDescent="0.3">
      <c r="A196" s="747" t="s">
        <v>593</v>
      </c>
      <c r="B196" s="748" t="s">
        <v>594</v>
      </c>
      <c r="C196" s="749" t="s">
        <v>610</v>
      </c>
      <c r="D196" s="750" t="s">
        <v>611</v>
      </c>
      <c r="E196" s="751">
        <v>50113001</v>
      </c>
      <c r="F196" s="750" t="s">
        <v>645</v>
      </c>
      <c r="G196" s="749" t="s">
        <v>646</v>
      </c>
      <c r="H196" s="749">
        <v>102963</v>
      </c>
      <c r="I196" s="749">
        <v>2963</v>
      </c>
      <c r="J196" s="749" t="s">
        <v>983</v>
      </c>
      <c r="K196" s="749" t="s">
        <v>984</v>
      </c>
      <c r="L196" s="752">
        <v>97.371111111111091</v>
      </c>
      <c r="M196" s="752">
        <v>9</v>
      </c>
      <c r="N196" s="753">
        <v>876.3399999999998</v>
      </c>
    </row>
    <row r="197" spans="1:14" ht="14.4" customHeight="1" x14ac:dyDescent="0.3">
      <c r="A197" s="747" t="s">
        <v>593</v>
      </c>
      <c r="B197" s="748" t="s">
        <v>594</v>
      </c>
      <c r="C197" s="749" t="s">
        <v>610</v>
      </c>
      <c r="D197" s="750" t="s">
        <v>611</v>
      </c>
      <c r="E197" s="751">
        <v>50113001</v>
      </c>
      <c r="F197" s="750" t="s">
        <v>645</v>
      </c>
      <c r="G197" s="749" t="s">
        <v>646</v>
      </c>
      <c r="H197" s="749">
        <v>100269</v>
      </c>
      <c r="I197" s="749">
        <v>269</v>
      </c>
      <c r="J197" s="749" t="s">
        <v>985</v>
      </c>
      <c r="K197" s="749" t="s">
        <v>986</v>
      </c>
      <c r="L197" s="752">
        <v>40.559999999999995</v>
      </c>
      <c r="M197" s="752">
        <v>3</v>
      </c>
      <c r="N197" s="753">
        <v>121.67999999999998</v>
      </c>
    </row>
    <row r="198" spans="1:14" ht="14.4" customHeight="1" x14ac:dyDescent="0.3">
      <c r="A198" s="747" t="s">
        <v>593</v>
      </c>
      <c r="B198" s="748" t="s">
        <v>594</v>
      </c>
      <c r="C198" s="749" t="s">
        <v>610</v>
      </c>
      <c r="D198" s="750" t="s">
        <v>611</v>
      </c>
      <c r="E198" s="751">
        <v>50113001</v>
      </c>
      <c r="F198" s="750" t="s">
        <v>645</v>
      </c>
      <c r="G198" s="749" t="s">
        <v>651</v>
      </c>
      <c r="H198" s="749">
        <v>846823</v>
      </c>
      <c r="I198" s="749">
        <v>124101</v>
      </c>
      <c r="J198" s="749" t="s">
        <v>987</v>
      </c>
      <c r="K198" s="749" t="s">
        <v>988</v>
      </c>
      <c r="L198" s="752">
        <v>185.26</v>
      </c>
      <c r="M198" s="752">
        <v>1</v>
      </c>
      <c r="N198" s="753">
        <v>185.26</v>
      </c>
    </row>
    <row r="199" spans="1:14" ht="14.4" customHeight="1" x14ac:dyDescent="0.3">
      <c r="A199" s="747" t="s">
        <v>593</v>
      </c>
      <c r="B199" s="748" t="s">
        <v>594</v>
      </c>
      <c r="C199" s="749" t="s">
        <v>610</v>
      </c>
      <c r="D199" s="750" t="s">
        <v>611</v>
      </c>
      <c r="E199" s="751">
        <v>50113001</v>
      </c>
      <c r="F199" s="750" t="s">
        <v>645</v>
      </c>
      <c r="G199" s="749" t="s">
        <v>651</v>
      </c>
      <c r="H199" s="749">
        <v>844651</v>
      </c>
      <c r="I199" s="749">
        <v>101205</v>
      </c>
      <c r="J199" s="749" t="s">
        <v>989</v>
      </c>
      <c r="K199" s="749" t="s">
        <v>990</v>
      </c>
      <c r="L199" s="752">
        <v>86.08</v>
      </c>
      <c r="M199" s="752">
        <v>1</v>
      </c>
      <c r="N199" s="753">
        <v>86.08</v>
      </c>
    </row>
    <row r="200" spans="1:14" ht="14.4" customHeight="1" x14ac:dyDescent="0.3">
      <c r="A200" s="747" t="s">
        <v>593</v>
      </c>
      <c r="B200" s="748" t="s">
        <v>594</v>
      </c>
      <c r="C200" s="749" t="s">
        <v>610</v>
      </c>
      <c r="D200" s="750" t="s">
        <v>611</v>
      </c>
      <c r="E200" s="751">
        <v>50113001</v>
      </c>
      <c r="F200" s="750" t="s">
        <v>645</v>
      </c>
      <c r="G200" s="749" t="s">
        <v>646</v>
      </c>
      <c r="H200" s="749">
        <v>849831</v>
      </c>
      <c r="I200" s="749">
        <v>162008</v>
      </c>
      <c r="J200" s="749" t="s">
        <v>991</v>
      </c>
      <c r="K200" s="749" t="s">
        <v>757</v>
      </c>
      <c r="L200" s="752">
        <v>170.85</v>
      </c>
      <c r="M200" s="752">
        <v>2</v>
      </c>
      <c r="N200" s="753">
        <v>341.7</v>
      </c>
    </row>
    <row r="201" spans="1:14" ht="14.4" customHeight="1" x14ac:dyDescent="0.3">
      <c r="A201" s="747" t="s">
        <v>593</v>
      </c>
      <c r="B201" s="748" t="s">
        <v>594</v>
      </c>
      <c r="C201" s="749" t="s">
        <v>610</v>
      </c>
      <c r="D201" s="750" t="s">
        <v>611</v>
      </c>
      <c r="E201" s="751">
        <v>50113001</v>
      </c>
      <c r="F201" s="750" t="s">
        <v>645</v>
      </c>
      <c r="G201" s="749" t="s">
        <v>595</v>
      </c>
      <c r="H201" s="749">
        <v>1633</v>
      </c>
      <c r="I201" s="749">
        <v>1633</v>
      </c>
      <c r="J201" s="749" t="s">
        <v>992</v>
      </c>
      <c r="K201" s="749" t="s">
        <v>993</v>
      </c>
      <c r="L201" s="752">
        <v>26.74</v>
      </c>
      <c r="M201" s="752">
        <v>5</v>
      </c>
      <c r="N201" s="753">
        <v>133.69999999999999</v>
      </c>
    </row>
    <row r="202" spans="1:14" ht="14.4" customHeight="1" x14ac:dyDescent="0.3">
      <c r="A202" s="747" t="s">
        <v>593</v>
      </c>
      <c r="B202" s="748" t="s">
        <v>594</v>
      </c>
      <c r="C202" s="749" t="s">
        <v>610</v>
      </c>
      <c r="D202" s="750" t="s">
        <v>611</v>
      </c>
      <c r="E202" s="751">
        <v>50113001</v>
      </c>
      <c r="F202" s="750" t="s">
        <v>645</v>
      </c>
      <c r="G202" s="749" t="s">
        <v>646</v>
      </c>
      <c r="H202" s="749">
        <v>845758</v>
      </c>
      <c r="I202" s="749">
        <v>280</v>
      </c>
      <c r="J202" s="749" t="s">
        <v>994</v>
      </c>
      <c r="K202" s="749" t="s">
        <v>995</v>
      </c>
      <c r="L202" s="752">
        <v>40.19</v>
      </c>
      <c r="M202" s="752">
        <v>2</v>
      </c>
      <c r="N202" s="753">
        <v>80.38</v>
      </c>
    </row>
    <row r="203" spans="1:14" ht="14.4" customHeight="1" x14ac:dyDescent="0.3">
      <c r="A203" s="747" t="s">
        <v>593</v>
      </c>
      <c r="B203" s="748" t="s">
        <v>594</v>
      </c>
      <c r="C203" s="749" t="s">
        <v>610</v>
      </c>
      <c r="D203" s="750" t="s">
        <v>611</v>
      </c>
      <c r="E203" s="751">
        <v>50113001</v>
      </c>
      <c r="F203" s="750" t="s">
        <v>645</v>
      </c>
      <c r="G203" s="749" t="s">
        <v>646</v>
      </c>
      <c r="H203" s="749">
        <v>116309</v>
      </c>
      <c r="I203" s="749">
        <v>16309</v>
      </c>
      <c r="J203" s="749" t="s">
        <v>996</v>
      </c>
      <c r="K203" s="749" t="s">
        <v>997</v>
      </c>
      <c r="L203" s="752">
        <v>1223.44</v>
      </c>
      <c r="M203" s="752">
        <v>2</v>
      </c>
      <c r="N203" s="753">
        <v>2446.88</v>
      </c>
    </row>
    <row r="204" spans="1:14" ht="14.4" customHeight="1" x14ac:dyDescent="0.3">
      <c r="A204" s="747" t="s">
        <v>593</v>
      </c>
      <c r="B204" s="748" t="s">
        <v>594</v>
      </c>
      <c r="C204" s="749" t="s">
        <v>610</v>
      </c>
      <c r="D204" s="750" t="s">
        <v>611</v>
      </c>
      <c r="E204" s="751">
        <v>50113001</v>
      </c>
      <c r="F204" s="750" t="s">
        <v>645</v>
      </c>
      <c r="G204" s="749" t="s">
        <v>646</v>
      </c>
      <c r="H204" s="749">
        <v>115642</v>
      </c>
      <c r="I204" s="749">
        <v>15642</v>
      </c>
      <c r="J204" s="749" t="s">
        <v>998</v>
      </c>
      <c r="K204" s="749" t="s">
        <v>999</v>
      </c>
      <c r="L204" s="752">
        <v>1185.83</v>
      </c>
      <c r="M204" s="752">
        <v>1</v>
      </c>
      <c r="N204" s="753">
        <v>1185.83</v>
      </c>
    </row>
    <row r="205" spans="1:14" ht="14.4" customHeight="1" x14ac:dyDescent="0.3">
      <c r="A205" s="747" t="s">
        <v>593</v>
      </c>
      <c r="B205" s="748" t="s">
        <v>594</v>
      </c>
      <c r="C205" s="749" t="s">
        <v>610</v>
      </c>
      <c r="D205" s="750" t="s">
        <v>611</v>
      </c>
      <c r="E205" s="751">
        <v>50113001</v>
      </c>
      <c r="F205" s="750" t="s">
        <v>645</v>
      </c>
      <c r="G205" s="749" t="s">
        <v>646</v>
      </c>
      <c r="H205" s="749">
        <v>100810</v>
      </c>
      <c r="I205" s="749">
        <v>810</v>
      </c>
      <c r="J205" s="749" t="s">
        <v>1000</v>
      </c>
      <c r="K205" s="749" t="s">
        <v>1001</v>
      </c>
      <c r="L205" s="752">
        <v>77.95</v>
      </c>
      <c r="M205" s="752">
        <v>2</v>
      </c>
      <c r="N205" s="753">
        <v>155.9</v>
      </c>
    </row>
    <row r="206" spans="1:14" ht="14.4" customHeight="1" x14ac:dyDescent="0.3">
      <c r="A206" s="747" t="s">
        <v>593</v>
      </c>
      <c r="B206" s="748" t="s">
        <v>594</v>
      </c>
      <c r="C206" s="749" t="s">
        <v>610</v>
      </c>
      <c r="D206" s="750" t="s">
        <v>611</v>
      </c>
      <c r="E206" s="751">
        <v>50113001</v>
      </c>
      <c r="F206" s="750" t="s">
        <v>645</v>
      </c>
      <c r="G206" s="749" t="s">
        <v>646</v>
      </c>
      <c r="H206" s="749">
        <v>199011</v>
      </c>
      <c r="I206" s="749">
        <v>199011</v>
      </c>
      <c r="J206" s="749" t="s">
        <v>1002</v>
      </c>
      <c r="K206" s="749" t="s">
        <v>1003</v>
      </c>
      <c r="L206" s="752">
        <v>28.14</v>
      </c>
      <c r="M206" s="752">
        <v>1</v>
      </c>
      <c r="N206" s="753">
        <v>28.14</v>
      </c>
    </row>
    <row r="207" spans="1:14" ht="14.4" customHeight="1" x14ac:dyDescent="0.3">
      <c r="A207" s="747" t="s">
        <v>593</v>
      </c>
      <c r="B207" s="748" t="s">
        <v>594</v>
      </c>
      <c r="C207" s="749" t="s">
        <v>610</v>
      </c>
      <c r="D207" s="750" t="s">
        <v>611</v>
      </c>
      <c r="E207" s="751">
        <v>50113001</v>
      </c>
      <c r="F207" s="750" t="s">
        <v>645</v>
      </c>
      <c r="G207" s="749" t="s">
        <v>646</v>
      </c>
      <c r="H207" s="749">
        <v>208204</v>
      </c>
      <c r="I207" s="749">
        <v>208204</v>
      </c>
      <c r="J207" s="749" t="s">
        <v>1004</v>
      </c>
      <c r="K207" s="749" t="s">
        <v>1005</v>
      </c>
      <c r="L207" s="752">
        <v>48.98</v>
      </c>
      <c r="M207" s="752">
        <v>1</v>
      </c>
      <c r="N207" s="753">
        <v>48.98</v>
      </c>
    </row>
    <row r="208" spans="1:14" ht="14.4" customHeight="1" x14ac:dyDescent="0.3">
      <c r="A208" s="747" t="s">
        <v>593</v>
      </c>
      <c r="B208" s="748" t="s">
        <v>594</v>
      </c>
      <c r="C208" s="749" t="s">
        <v>610</v>
      </c>
      <c r="D208" s="750" t="s">
        <v>611</v>
      </c>
      <c r="E208" s="751">
        <v>50113001</v>
      </c>
      <c r="F208" s="750" t="s">
        <v>645</v>
      </c>
      <c r="G208" s="749" t="s">
        <v>651</v>
      </c>
      <c r="H208" s="749">
        <v>109709</v>
      </c>
      <c r="I208" s="749">
        <v>9709</v>
      </c>
      <c r="J208" s="749" t="s">
        <v>1006</v>
      </c>
      <c r="K208" s="749" t="s">
        <v>1007</v>
      </c>
      <c r="L208" s="752">
        <v>64.962222222222223</v>
      </c>
      <c r="M208" s="752">
        <v>90</v>
      </c>
      <c r="N208" s="753">
        <v>5846.6</v>
      </c>
    </row>
    <row r="209" spans="1:14" ht="14.4" customHeight="1" x14ac:dyDescent="0.3">
      <c r="A209" s="747" t="s">
        <v>593</v>
      </c>
      <c r="B209" s="748" t="s">
        <v>594</v>
      </c>
      <c r="C209" s="749" t="s">
        <v>610</v>
      </c>
      <c r="D209" s="750" t="s">
        <v>611</v>
      </c>
      <c r="E209" s="751">
        <v>50113001</v>
      </c>
      <c r="F209" s="750" t="s">
        <v>645</v>
      </c>
      <c r="G209" s="749" t="s">
        <v>646</v>
      </c>
      <c r="H209" s="749">
        <v>149014</v>
      </c>
      <c r="I209" s="749">
        <v>49014</v>
      </c>
      <c r="J209" s="749" t="s">
        <v>1008</v>
      </c>
      <c r="K209" s="749" t="s">
        <v>1009</v>
      </c>
      <c r="L209" s="752">
        <v>100.49999999999999</v>
      </c>
      <c r="M209" s="752">
        <v>1</v>
      </c>
      <c r="N209" s="753">
        <v>100.49999999999999</v>
      </c>
    </row>
    <row r="210" spans="1:14" ht="14.4" customHeight="1" x14ac:dyDescent="0.3">
      <c r="A210" s="747" t="s">
        <v>593</v>
      </c>
      <c r="B210" s="748" t="s">
        <v>594</v>
      </c>
      <c r="C210" s="749" t="s">
        <v>610</v>
      </c>
      <c r="D210" s="750" t="s">
        <v>611</v>
      </c>
      <c r="E210" s="751">
        <v>50113001</v>
      </c>
      <c r="F210" s="750" t="s">
        <v>645</v>
      </c>
      <c r="G210" s="749" t="s">
        <v>646</v>
      </c>
      <c r="H210" s="749">
        <v>188900</v>
      </c>
      <c r="I210" s="749">
        <v>88900</v>
      </c>
      <c r="J210" s="749" t="s">
        <v>1010</v>
      </c>
      <c r="K210" s="749" t="s">
        <v>1011</v>
      </c>
      <c r="L210" s="752">
        <v>81.819999999999993</v>
      </c>
      <c r="M210" s="752">
        <v>1</v>
      </c>
      <c r="N210" s="753">
        <v>81.819999999999993</v>
      </c>
    </row>
    <row r="211" spans="1:14" ht="14.4" customHeight="1" x14ac:dyDescent="0.3">
      <c r="A211" s="747" t="s">
        <v>593</v>
      </c>
      <c r="B211" s="748" t="s">
        <v>594</v>
      </c>
      <c r="C211" s="749" t="s">
        <v>610</v>
      </c>
      <c r="D211" s="750" t="s">
        <v>611</v>
      </c>
      <c r="E211" s="751">
        <v>50113001</v>
      </c>
      <c r="F211" s="750" t="s">
        <v>645</v>
      </c>
      <c r="G211" s="749" t="s">
        <v>646</v>
      </c>
      <c r="H211" s="749">
        <v>171616</v>
      </c>
      <c r="I211" s="749">
        <v>171616</v>
      </c>
      <c r="J211" s="749" t="s">
        <v>1012</v>
      </c>
      <c r="K211" s="749" t="s">
        <v>781</v>
      </c>
      <c r="L211" s="752">
        <v>478.26000000000016</v>
      </c>
      <c r="M211" s="752">
        <v>2</v>
      </c>
      <c r="N211" s="753">
        <v>956.52000000000032</v>
      </c>
    </row>
    <row r="212" spans="1:14" ht="14.4" customHeight="1" x14ac:dyDescent="0.3">
      <c r="A212" s="747" t="s">
        <v>593</v>
      </c>
      <c r="B212" s="748" t="s">
        <v>594</v>
      </c>
      <c r="C212" s="749" t="s">
        <v>610</v>
      </c>
      <c r="D212" s="750" t="s">
        <v>611</v>
      </c>
      <c r="E212" s="751">
        <v>50113001</v>
      </c>
      <c r="F212" s="750" t="s">
        <v>645</v>
      </c>
      <c r="G212" s="749" t="s">
        <v>646</v>
      </c>
      <c r="H212" s="749">
        <v>127698</v>
      </c>
      <c r="I212" s="749">
        <v>27698</v>
      </c>
      <c r="J212" s="749" t="s">
        <v>1013</v>
      </c>
      <c r="K212" s="749" t="s">
        <v>1014</v>
      </c>
      <c r="L212" s="752">
        <v>399.95999999999992</v>
      </c>
      <c r="M212" s="752">
        <v>10</v>
      </c>
      <c r="N212" s="753">
        <v>3999.5999999999995</v>
      </c>
    </row>
    <row r="213" spans="1:14" ht="14.4" customHeight="1" x14ac:dyDescent="0.3">
      <c r="A213" s="747" t="s">
        <v>593</v>
      </c>
      <c r="B213" s="748" t="s">
        <v>594</v>
      </c>
      <c r="C213" s="749" t="s">
        <v>610</v>
      </c>
      <c r="D213" s="750" t="s">
        <v>611</v>
      </c>
      <c r="E213" s="751">
        <v>50113001</v>
      </c>
      <c r="F213" s="750" t="s">
        <v>645</v>
      </c>
      <c r="G213" s="749" t="s">
        <v>646</v>
      </c>
      <c r="H213" s="749">
        <v>395293</v>
      </c>
      <c r="I213" s="749">
        <v>180305</v>
      </c>
      <c r="J213" s="749" t="s">
        <v>1015</v>
      </c>
      <c r="K213" s="749" t="s">
        <v>1016</v>
      </c>
      <c r="L213" s="752">
        <v>118.40333333333335</v>
      </c>
      <c r="M213" s="752">
        <v>6</v>
      </c>
      <c r="N213" s="753">
        <v>710.42000000000007</v>
      </c>
    </row>
    <row r="214" spans="1:14" ht="14.4" customHeight="1" x14ac:dyDescent="0.3">
      <c r="A214" s="747" t="s">
        <v>593</v>
      </c>
      <c r="B214" s="748" t="s">
        <v>594</v>
      </c>
      <c r="C214" s="749" t="s">
        <v>610</v>
      </c>
      <c r="D214" s="750" t="s">
        <v>611</v>
      </c>
      <c r="E214" s="751">
        <v>50113001</v>
      </c>
      <c r="F214" s="750" t="s">
        <v>645</v>
      </c>
      <c r="G214" s="749" t="s">
        <v>646</v>
      </c>
      <c r="H214" s="749">
        <v>395294</v>
      </c>
      <c r="I214" s="749">
        <v>180306</v>
      </c>
      <c r="J214" s="749" t="s">
        <v>1015</v>
      </c>
      <c r="K214" s="749" t="s">
        <v>1017</v>
      </c>
      <c r="L214" s="752">
        <v>174.79500000000002</v>
      </c>
      <c r="M214" s="752">
        <v>32</v>
      </c>
      <c r="N214" s="753">
        <v>5593.4400000000005</v>
      </c>
    </row>
    <row r="215" spans="1:14" ht="14.4" customHeight="1" x14ac:dyDescent="0.3">
      <c r="A215" s="747" t="s">
        <v>593</v>
      </c>
      <c r="B215" s="748" t="s">
        <v>594</v>
      </c>
      <c r="C215" s="749" t="s">
        <v>610</v>
      </c>
      <c r="D215" s="750" t="s">
        <v>611</v>
      </c>
      <c r="E215" s="751">
        <v>50113001</v>
      </c>
      <c r="F215" s="750" t="s">
        <v>645</v>
      </c>
      <c r="G215" s="749" t="s">
        <v>646</v>
      </c>
      <c r="H215" s="749">
        <v>184360</v>
      </c>
      <c r="I215" s="749">
        <v>84360</v>
      </c>
      <c r="J215" s="749" t="s">
        <v>1018</v>
      </c>
      <c r="K215" s="749" t="s">
        <v>1019</v>
      </c>
      <c r="L215" s="752">
        <v>149.68</v>
      </c>
      <c r="M215" s="752">
        <v>2</v>
      </c>
      <c r="N215" s="753">
        <v>299.36</v>
      </c>
    </row>
    <row r="216" spans="1:14" ht="14.4" customHeight="1" x14ac:dyDescent="0.3">
      <c r="A216" s="747" t="s">
        <v>593</v>
      </c>
      <c r="B216" s="748" t="s">
        <v>594</v>
      </c>
      <c r="C216" s="749" t="s">
        <v>610</v>
      </c>
      <c r="D216" s="750" t="s">
        <v>611</v>
      </c>
      <c r="E216" s="751">
        <v>50113001</v>
      </c>
      <c r="F216" s="750" t="s">
        <v>645</v>
      </c>
      <c r="G216" s="749" t="s">
        <v>646</v>
      </c>
      <c r="H216" s="749">
        <v>131215</v>
      </c>
      <c r="I216" s="749">
        <v>31215</v>
      </c>
      <c r="J216" s="749" t="s">
        <v>1020</v>
      </c>
      <c r="K216" s="749" t="s">
        <v>1021</v>
      </c>
      <c r="L216" s="752">
        <v>54.86999999999999</v>
      </c>
      <c r="M216" s="752">
        <v>1</v>
      </c>
      <c r="N216" s="753">
        <v>54.86999999999999</v>
      </c>
    </row>
    <row r="217" spans="1:14" ht="14.4" customHeight="1" x14ac:dyDescent="0.3">
      <c r="A217" s="747" t="s">
        <v>593</v>
      </c>
      <c r="B217" s="748" t="s">
        <v>594</v>
      </c>
      <c r="C217" s="749" t="s">
        <v>610</v>
      </c>
      <c r="D217" s="750" t="s">
        <v>611</v>
      </c>
      <c r="E217" s="751">
        <v>50113001</v>
      </c>
      <c r="F217" s="750" t="s">
        <v>645</v>
      </c>
      <c r="G217" s="749" t="s">
        <v>646</v>
      </c>
      <c r="H217" s="749">
        <v>131385</v>
      </c>
      <c r="I217" s="749">
        <v>31385</v>
      </c>
      <c r="J217" s="749" t="s">
        <v>1020</v>
      </c>
      <c r="K217" s="749" t="s">
        <v>1022</v>
      </c>
      <c r="L217" s="752">
        <v>39.189999999999991</v>
      </c>
      <c r="M217" s="752">
        <v>2</v>
      </c>
      <c r="N217" s="753">
        <v>78.379999999999981</v>
      </c>
    </row>
    <row r="218" spans="1:14" ht="14.4" customHeight="1" x14ac:dyDescent="0.3">
      <c r="A218" s="747" t="s">
        <v>593</v>
      </c>
      <c r="B218" s="748" t="s">
        <v>594</v>
      </c>
      <c r="C218" s="749" t="s">
        <v>610</v>
      </c>
      <c r="D218" s="750" t="s">
        <v>611</v>
      </c>
      <c r="E218" s="751">
        <v>50113001</v>
      </c>
      <c r="F218" s="750" t="s">
        <v>645</v>
      </c>
      <c r="G218" s="749" t="s">
        <v>646</v>
      </c>
      <c r="H218" s="749">
        <v>167598</v>
      </c>
      <c r="I218" s="749">
        <v>167598</v>
      </c>
      <c r="J218" s="749" t="s">
        <v>1023</v>
      </c>
      <c r="K218" s="749" t="s">
        <v>1024</v>
      </c>
      <c r="L218" s="752">
        <v>3756.6099999999997</v>
      </c>
      <c r="M218" s="752">
        <v>10</v>
      </c>
      <c r="N218" s="753">
        <v>37566.1</v>
      </c>
    </row>
    <row r="219" spans="1:14" ht="14.4" customHeight="1" x14ac:dyDescent="0.3">
      <c r="A219" s="747" t="s">
        <v>593</v>
      </c>
      <c r="B219" s="748" t="s">
        <v>594</v>
      </c>
      <c r="C219" s="749" t="s">
        <v>610</v>
      </c>
      <c r="D219" s="750" t="s">
        <v>611</v>
      </c>
      <c r="E219" s="751">
        <v>50113001</v>
      </c>
      <c r="F219" s="750" t="s">
        <v>645</v>
      </c>
      <c r="G219" s="749" t="s">
        <v>646</v>
      </c>
      <c r="H219" s="749">
        <v>201137</v>
      </c>
      <c r="I219" s="749">
        <v>201137</v>
      </c>
      <c r="J219" s="749" t="s">
        <v>1025</v>
      </c>
      <c r="K219" s="749" t="s">
        <v>1026</v>
      </c>
      <c r="L219" s="752">
        <v>23.319999999999997</v>
      </c>
      <c r="M219" s="752">
        <v>2</v>
      </c>
      <c r="N219" s="753">
        <v>46.639999999999993</v>
      </c>
    </row>
    <row r="220" spans="1:14" ht="14.4" customHeight="1" x14ac:dyDescent="0.3">
      <c r="A220" s="747" t="s">
        <v>593</v>
      </c>
      <c r="B220" s="748" t="s">
        <v>594</v>
      </c>
      <c r="C220" s="749" t="s">
        <v>610</v>
      </c>
      <c r="D220" s="750" t="s">
        <v>611</v>
      </c>
      <c r="E220" s="751">
        <v>50113001</v>
      </c>
      <c r="F220" s="750" t="s">
        <v>645</v>
      </c>
      <c r="G220" s="749" t="s">
        <v>646</v>
      </c>
      <c r="H220" s="749">
        <v>216865</v>
      </c>
      <c r="I220" s="749">
        <v>216865</v>
      </c>
      <c r="J220" s="749" t="s">
        <v>1027</v>
      </c>
      <c r="K220" s="749" t="s">
        <v>1028</v>
      </c>
      <c r="L220" s="752">
        <v>99.17</v>
      </c>
      <c r="M220" s="752">
        <v>2</v>
      </c>
      <c r="N220" s="753">
        <v>198.34</v>
      </c>
    </row>
    <row r="221" spans="1:14" ht="14.4" customHeight="1" x14ac:dyDescent="0.3">
      <c r="A221" s="747" t="s">
        <v>593</v>
      </c>
      <c r="B221" s="748" t="s">
        <v>594</v>
      </c>
      <c r="C221" s="749" t="s">
        <v>610</v>
      </c>
      <c r="D221" s="750" t="s">
        <v>611</v>
      </c>
      <c r="E221" s="751">
        <v>50113001</v>
      </c>
      <c r="F221" s="750" t="s">
        <v>645</v>
      </c>
      <c r="G221" s="749" t="s">
        <v>646</v>
      </c>
      <c r="H221" s="749">
        <v>215851</v>
      </c>
      <c r="I221" s="749">
        <v>215851</v>
      </c>
      <c r="J221" s="749" t="s">
        <v>1029</v>
      </c>
      <c r="K221" s="749" t="s">
        <v>1030</v>
      </c>
      <c r="L221" s="752">
        <v>289.935</v>
      </c>
      <c r="M221" s="752">
        <v>12</v>
      </c>
      <c r="N221" s="753">
        <v>3479.2200000000003</v>
      </c>
    </row>
    <row r="222" spans="1:14" ht="14.4" customHeight="1" x14ac:dyDescent="0.3">
      <c r="A222" s="747" t="s">
        <v>593</v>
      </c>
      <c r="B222" s="748" t="s">
        <v>594</v>
      </c>
      <c r="C222" s="749" t="s">
        <v>610</v>
      </c>
      <c r="D222" s="750" t="s">
        <v>611</v>
      </c>
      <c r="E222" s="751">
        <v>50113001</v>
      </c>
      <c r="F222" s="750" t="s">
        <v>645</v>
      </c>
      <c r="G222" s="749" t="s">
        <v>651</v>
      </c>
      <c r="H222" s="749">
        <v>190973</v>
      </c>
      <c r="I222" s="749">
        <v>190973</v>
      </c>
      <c r="J222" s="749" t="s">
        <v>1031</v>
      </c>
      <c r="K222" s="749" t="s">
        <v>757</v>
      </c>
      <c r="L222" s="752">
        <v>224.37</v>
      </c>
      <c r="M222" s="752">
        <v>1</v>
      </c>
      <c r="N222" s="753">
        <v>224.37</v>
      </c>
    </row>
    <row r="223" spans="1:14" ht="14.4" customHeight="1" x14ac:dyDescent="0.3">
      <c r="A223" s="747" t="s">
        <v>593</v>
      </c>
      <c r="B223" s="748" t="s">
        <v>594</v>
      </c>
      <c r="C223" s="749" t="s">
        <v>610</v>
      </c>
      <c r="D223" s="750" t="s">
        <v>611</v>
      </c>
      <c r="E223" s="751">
        <v>50113001</v>
      </c>
      <c r="F223" s="750" t="s">
        <v>645</v>
      </c>
      <c r="G223" s="749" t="s">
        <v>651</v>
      </c>
      <c r="H223" s="749">
        <v>150316</v>
      </c>
      <c r="I223" s="749">
        <v>50316</v>
      </c>
      <c r="J223" s="749" t="s">
        <v>1032</v>
      </c>
      <c r="K223" s="749" t="s">
        <v>659</v>
      </c>
      <c r="L223" s="752">
        <v>68.867500000000007</v>
      </c>
      <c r="M223" s="752">
        <v>4</v>
      </c>
      <c r="N223" s="753">
        <v>275.47000000000003</v>
      </c>
    </row>
    <row r="224" spans="1:14" ht="14.4" customHeight="1" x14ac:dyDescent="0.3">
      <c r="A224" s="747" t="s">
        <v>593</v>
      </c>
      <c r="B224" s="748" t="s">
        <v>594</v>
      </c>
      <c r="C224" s="749" t="s">
        <v>610</v>
      </c>
      <c r="D224" s="750" t="s">
        <v>611</v>
      </c>
      <c r="E224" s="751">
        <v>50113001</v>
      </c>
      <c r="F224" s="750" t="s">
        <v>645</v>
      </c>
      <c r="G224" s="749" t="s">
        <v>651</v>
      </c>
      <c r="H224" s="749">
        <v>150318</v>
      </c>
      <c r="I224" s="749">
        <v>50318</v>
      </c>
      <c r="J224" s="749" t="s">
        <v>1032</v>
      </c>
      <c r="K224" s="749" t="s">
        <v>1033</v>
      </c>
      <c r="L224" s="752">
        <v>209.30000000000007</v>
      </c>
      <c r="M224" s="752">
        <v>1</v>
      </c>
      <c r="N224" s="753">
        <v>209.30000000000007</v>
      </c>
    </row>
    <row r="225" spans="1:14" ht="14.4" customHeight="1" x14ac:dyDescent="0.3">
      <c r="A225" s="747" t="s">
        <v>593</v>
      </c>
      <c r="B225" s="748" t="s">
        <v>594</v>
      </c>
      <c r="C225" s="749" t="s">
        <v>610</v>
      </c>
      <c r="D225" s="750" t="s">
        <v>611</v>
      </c>
      <c r="E225" s="751">
        <v>50113001</v>
      </c>
      <c r="F225" s="750" t="s">
        <v>645</v>
      </c>
      <c r="G225" s="749" t="s">
        <v>651</v>
      </c>
      <c r="H225" s="749">
        <v>194361</v>
      </c>
      <c r="I225" s="749">
        <v>194361</v>
      </c>
      <c r="J225" s="749" t="s">
        <v>1034</v>
      </c>
      <c r="K225" s="749" t="s">
        <v>1035</v>
      </c>
      <c r="L225" s="752">
        <v>1272.1500000000001</v>
      </c>
      <c r="M225" s="752">
        <v>1</v>
      </c>
      <c r="N225" s="753">
        <v>1272.1500000000001</v>
      </c>
    </row>
    <row r="226" spans="1:14" ht="14.4" customHeight="1" x14ac:dyDescent="0.3">
      <c r="A226" s="747" t="s">
        <v>593</v>
      </c>
      <c r="B226" s="748" t="s">
        <v>594</v>
      </c>
      <c r="C226" s="749" t="s">
        <v>610</v>
      </c>
      <c r="D226" s="750" t="s">
        <v>611</v>
      </c>
      <c r="E226" s="751">
        <v>50113001</v>
      </c>
      <c r="F226" s="750" t="s">
        <v>645</v>
      </c>
      <c r="G226" s="749" t="s">
        <v>651</v>
      </c>
      <c r="H226" s="749">
        <v>845240</v>
      </c>
      <c r="I226" s="749">
        <v>109799</v>
      </c>
      <c r="J226" s="749" t="s">
        <v>1036</v>
      </c>
      <c r="K226" s="749" t="s">
        <v>988</v>
      </c>
      <c r="L226" s="752">
        <v>80.72</v>
      </c>
      <c r="M226" s="752">
        <v>6</v>
      </c>
      <c r="N226" s="753">
        <v>484.32</v>
      </c>
    </row>
    <row r="227" spans="1:14" ht="14.4" customHeight="1" x14ac:dyDescent="0.3">
      <c r="A227" s="747" t="s">
        <v>593</v>
      </c>
      <c r="B227" s="748" t="s">
        <v>594</v>
      </c>
      <c r="C227" s="749" t="s">
        <v>610</v>
      </c>
      <c r="D227" s="750" t="s">
        <v>611</v>
      </c>
      <c r="E227" s="751">
        <v>50113001</v>
      </c>
      <c r="F227" s="750" t="s">
        <v>645</v>
      </c>
      <c r="G227" s="749" t="s">
        <v>646</v>
      </c>
      <c r="H227" s="749">
        <v>105954</v>
      </c>
      <c r="I227" s="749">
        <v>5954</v>
      </c>
      <c r="J227" s="749" t="s">
        <v>1037</v>
      </c>
      <c r="K227" s="749" t="s">
        <v>1038</v>
      </c>
      <c r="L227" s="752">
        <v>3266.15</v>
      </c>
      <c r="M227" s="752">
        <v>2</v>
      </c>
      <c r="N227" s="753">
        <v>6532.3</v>
      </c>
    </row>
    <row r="228" spans="1:14" ht="14.4" customHeight="1" x14ac:dyDescent="0.3">
      <c r="A228" s="747" t="s">
        <v>593</v>
      </c>
      <c r="B228" s="748" t="s">
        <v>594</v>
      </c>
      <c r="C228" s="749" t="s">
        <v>610</v>
      </c>
      <c r="D228" s="750" t="s">
        <v>611</v>
      </c>
      <c r="E228" s="751">
        <v>50113001</v>
      </c>
      <c r="F228" s="750" t="s">
        <v>645</v>
      </c>
      <c r="G228" s="749" t="s">
        <v>646</v>
      </c>
      <c r="H228" s="749">
        <v>849320</v>
      </c>
      <c r="I228" s="749">
        <v>134270</v>
      </c>
      <c r="J228" s="749" t="s">
        <v>1039</v>
      </c>
      <c r="K228" s="749" t="s">
        <v>1040</v>
      </c>
      <c r="L228" s="752">
        <v>96.774999999999991</v>
      </c>
      <c r="M228" s="752">
        <v>4</v>
      </c>
      <c r="N228" s="753">
        <v>387.09999999999997</v>
      </c>
    </row>
    <row r="229" spans="1:14" ht="14.4" customHeight="1" x14ac:dyDescent="0.3">
      <c r="A229" s="747" t="s">
        <v>593</v>
      </c>
      <c r="B229" s="748" t="s">
        <v>594</v>
      </c>
      <c r="C229" s="749" t="s">
        <v>610</v>
      </c>
      <c r="D229" s="750" t="s">
        <v>611</v>
      </c>
      <c r="E229" s="751">
        <v>50113001</v>
      </c>
      <c r="F229" s="750" t="s">
        <v>645</v>
      </c>
      <c r="G229" s="749" t="s">
        <v>646</v>
      </c>
      <c r="H229" s="749">
        <v>502006</v>
      </c>
      <c r="I229" s="749">
        <v>0</v>
      </c>
      <c r="J229" s="749" t="s">
        <v>1041</v>
      </c>
      <c r="K229" s="749" t="s">
        <v>1042</v>
      </c>
      <c r="L229" s="752">
        <v>0</v>
      </c>
      <c r="M229" s="752">
        <v>1</v>
      </c>
      <c r="N229" s="753">
        <v>0</v>
      </c>
    </row>
    <row r="230" spans="1:14" ht="14.4" customHeight="1" x14ac:dyDescent="0.3">
      <c r="A230" s="747" t="s">
        <v>593</v>
      </c>
      <c r="B230" s="748" t="s">
        <v>594</v>
      </c>
      <c r="C230" s="749" t="s">
        <v>610</v>
      </c>
      <c r="D230" s="750" t="s">
        <v>611</v>
      </c>
      <c r="E230" s="751">
        <v>50113001</v>
      </c>
      <c r="F230" s="750" t="s">
        <v>645</v>
      </c>
      <c r="G230" s="749" t="s">
        <v>646</v>
      </c>
      <c r="H230" s="749">
        <v>502008</v>
      </c>
      <c r="I230" s="749">
        <v>0</v>
      </c>
      <c r="J230" s="749" t="s">
        <v>1041</v>
      </c>
      <c r="K230" s="749" t="s">
        <v>1043</v>
      </c>
      <c r="L230" s="752">
        <v>0</v>
      </c>
      <c r="M230" s="752">
        <v>3</v>
      </c>
      <c r="N230" s="753">
        <v>0</v>
      </c>
    </row>
    <row r="231" spans="1:14" ht="14.4" customHeight="1" x14ac:dyDescent="0.3">
      <c r="A231" s="747" t="s">
        <v>593</v>
      </c>
      <c r="B231" s="748" t="s">
        <v>594</v>
      </c>
      <c r="C231" s="749" t="s">
        <v>610</v>
      </c>
      <c r="D231" s="750" t="s">
        <v>611</v>
      </c>
      <c r="E231" s="751">
        <v>50113001</v>
      </c>
      <c r="F231" s="750" t="s">
        <v>645</v>
      </c>
      <c r="G231" s="749" t="s">
        <v>646</v>
      </c>
      <c r="H231" s="749">
        <v>502007</v>
      </c>
      <c r="I231" s="749">
        <v>0</v>
      </c>
      <c r="J231" s="749" t="s">
        <v>1041</v>
      </c>
      <c r="K231" s="749" t="s">
        <v>1044</v>
      </c>
      <c r="L231" s="752">
        <v>0</v>
      </c>
      <c r="M231" s="752">
        <v>1</v>
      </c>
      <c r="N231" s="753">
        <v>0</v>
      </c>
    </row>
    <row r="232" spans="1:14" ht="14.4" customHeight="1" x14ac:dyDescent="0.3">
      <c r="A232" s="747" t="s">
        <v>593</v>
      </c>
      <c r="B232" s="748" t="s">
        <v>594</v>
      </c>
      <c r="C232" s="749" t="s">
        <v>610</v>
      </c>
      <c r="D232" s="750" t="s">
        <v>611</v>
      </c>
      <c r="E232" s="751">
        <v>50113001</v>
      </c>
      <c r="F232" s="750" t="s">
        <v>645</v>
      </c>
      <c r="G232" s="749" t="s">
        <v>651</v>
      </c>
      <c r="H232" s="749">
        <v>158380</v>
      </c>
      <c r="I232" s="749">
        <v>58380</v>
      </c>
      <c r="J232" s="749" t="s">
        <v>1045</v>
      </c>
      <c r="K232" s="749" t="s">
        <v>1046</v>
      </c>
      <c r="L232" s="752">
        <v>81.200000000000045</v>
      </c>
      <c r="M232" s="752">
        <v>1</v>
      </c>
      <c r="N232" s="753">
        <v>81.200000000000045</v>
      </c>
    </row>
    <row r="233" spans="1:14" ht="14.4" customHeight="1" x14ac:dyDescent="0.3">
      <c r="A233" s="747" t="s">
        <v>593</v>
      </c>
      <c r="B233" s="748" t="s">
        <v>594</v>
      </c>
      <c r="C233" s="749" t="s">
        <v>610</v>
      </c>
      <c r="D233" s="750" t="s">
        <v>611</v>
      </c>
      <c r="E233" s="751">
        <v>50113001</v>
      </c>
      <c r="F233" s="750" t="s">
        <v>645</v>
      </c>
      <c r="G233" s="749" t="s">
        <v>646</v>
      </c>
      <c r="H233" s="749">
        <v>202789</v>
      </c>
      <c r="I233" s="749">
        <v>202789</v>
      </c>
      <c r="J233" s="749" t="s">
        <v>1047</v>
      </c>
      <c r="K233" s="749" t="s">
        <v>1048</v>
      </c>
      <c r="L233" s="752">
        <v>73.299999999999983</v>
      </c>
      <c r="M233" s="752">
        <v>3</v>
      </c>
      <c r="N233" s="753">
        <v>219.89999999999995</v>
      </c>
    </row>
    <row r="234" spans="1:14" ht="14.4" customHeight="1" x14ac:dyDescent="0.3">
      <c r="A234" s="747" t="s">
        <v>593</v>
      </c>
      <c r="B234" s="748" t="s">
        <v>594</v>
      </c>
      <c r="C234" s="749" t="s">
        <v>610</v>
      </c>
      <c r="D234" s="750" t="s">
        <v>611</v>
      </c>
      <c r="E234" s="751">
        <v>50113001</v>
      </c>
      <c r="F234" s="750" t="s">
        <v>645</v>
      </c>
      <c r="G234" s="749" t="s">
        <v>646</v>
      </c>
      <c r="H234" s="749">
        <v>848977</v>
      </c>
      <c r="I234" s="749">
        <v>129597</v>
      </c>
      <c r="J234" s="749" t="s">
        <v>1049</v>
      </c>
      <c r="K234" s="749" t="s">
        <v>1050</v>
      </c>
      <c r="L234" s="752">
        <v>622.71014945732168</v>
      </c>
      <c r="M234" s="752">
        <v>16.298999999999999</v>
      </c>
      <c r="N234" s="753">
        <v>10149.552726004886</v>
      </c>
    </row>
    <row r="235" spans="1:14" ht="14.4" customHeight="1" x14ac:dyDescent="0.3">
      <c r="A235" s="747" t="s">
        <v>593</v>
      </c>
      <c r="B235" s="748" t="s">
        <v>594</v>
      </c>
      <c r="C235" s="749" t="s">
        <v>610</v>
      </c>
      <c r="D235" s="750" t="s">
        <v>611</v>
      </c>
      <c r="E235" s="751">
        <v>50113001</v>
      </c>
      <c r="F235" s="750" t="s">
        <v>645</v>
      </c>
      <c r="G235" s="749" t="s">
        <v>646</v>
      </c>
      <c r="H235" s="749">
        <v>111421</v>
      </c>
      <c r="I235" s="749">
        <v>11421</v>
      </c>
      <c r="J235" s="749" t="s">
        <v>1051</v>
      </c>
      <c r="K235" s="749" t="s">
        <v>1052</v>
      </c>
      <c r="L235" s="752">
        <v>360.83160839633382</v>
      </c>
      <c r="M235" s="752">
        <v>23</v>
      </c>
      <c r="N235" s="753">
        <v>8299.1269931156785</v>
      </c>
    </row>
    <row r="236" spans="1:14" ht="14.4" customHeight="1" x14ac:dyDescent="0.3">
      <c r="A236" s="747" t="s">
        <v>593</v>
      </c>
      <c r="B236" s="748" t="s">
        <v>594</v>
      </c>
      <c r="C236" s="749" t="s">
        <v>610</v>
      </c>
      <c r="D236" s="750" t="s">
        <v>611</v>
      </c>
      <c r="E236" s="751">
        <v>50113001</v>
      </c>
      <c r="F236" s="750" t="s">
        <v>645</v>
      </c>
      <c r="G236" s="749" t="s">
        <v>646</v>
      </c>
      <c r="H236" s="749">
        <v>111420</v>
      </c>
      <c r="I236" s="749">
        <v>11420</v>
      </c>
      <c r="J236" s="749" t="s">
        <v>1051</v>
      </c>
      <c r="K236" s="749" t="s">
        <v>1053</v>
      </c>
      <c r="L236" s="752">
        <v>179.22098606010238</v>
      </c>
      <c r="M236" s="752">
        <v>12.8875627</v>
      </c>
      <c r="N236" s="753">
        <v>2309.7216950053953</v>
      </c>
    </row>
    <row r="237" spans="1:14" ht="14.4" customHeight="1" x14ac:dyDescent="0.3">
      <c r="A237" s="747" t="s">
        <v>593</v>
      </c>
      <c r="B237" s="748" t="s">
        <v>594</v>
      </c>
      <c r="C237" s="749" t="s">
        <v>610</v>
      </c>
      <c r="D237" s="750" t="s">
        <v>611</v>
      </c>
      <c r="E237" s="751">
        <v>50113001</v>
      </c>
      <c r="F237" s="750" t="s">
        <v>645</v>
      </c>
      <c r="G237" s="749" t="s">
        <v>651</v>
      </c>
      <c r="H237" s="749">
        <v>501925</v>
      </c>
      <c r="I237" s="749">
        <v>212371</v>
      </c>
      <c r="J237" s="749" t="s">
        <v>1054</v>
      </c>
      <c r="K237" s="749" t="s">
        <v>1055</v>
      </c>
      <c r="L237" s="752">
        <v>2255.33</v>
      </c>
      <c r="M237" s="752">
        <v>3</v>
      </c>
      <c r="N237" s="753">
        <v>6765.99</v>
      </c>
    </row>
    <row r="238" spans="1:14" ht="14.4" customHeight="1" x14ac:dyDescent="0.3">
      <c r="A238" s="747" t="s">
        <v>593</v>
      </c>
      <c r="B238" s="748" t="s">
        <v>594</v>
      </c>
      <c r="C238" s="749" t="s">
        <v>610</v>
      </c>
      <c r="D238" s="750" t="s">
        <v>611</v>
      </c>
      <c r="E238" s="751">
        <v>50113001</v>
      </c>
      <c r="F238" s="750" t="s">
        <v>645</v>
      </c>
      <c r="G238" s="749" t="s">
        <v>646</v>
      </c>
      <c r="H238" s="749">
        <v>216472</v>
      </c>
      <c r="I238" s="749">
        <v>216472</v>
      </c>
      <c r="J238" s="749" t="s">
        <v>1056</v>
      </c>
      <c r="K238" s="749" t="s">
        <v>1057</v>
      </c>
      <c r="L238" s="752">
        <v>249.73</v>
      </c>
      <c r="M238" s="752">
        <v>2</v>
      </c>
      <c r="N238" s="753">
        <v>499.46</v>
      </c>
    </row>
    <row r="239" spans="1:14" ht="14.4" customHeight="1" x14ac:dyDescent="0.3">
      <c r="A239" s="747" t="s">
        <v>593</v>
      </c>
      <c r="B239" s="748" t="s">
        <v>594</v>
      </c>
      <c r="C239" s="749" t="s">
        <v>610</v>
      </c>
      <c r="D239" s="750" t="s">
        <v>611</v>
      </c>
      <c r="E239" s="751">
        <v>50113001</v>
      </c>
      <c r="F239" s="750" t="s">
        <v>645</v>
      </c>
      <c r="G239" s="749" t="s">
        <v>646</v>
      </c>
      <c r="H239" s="749">
        <v>168332</v>
      </c>
      <c r="I239" s="749">
        <v>168332</v>
      </c>
      <c r="J239" s="749" t="s">
        <v>1058</v>
      </c>
      <c r="K239" s="749" t="s">
        <v>1059</v>
      </c>
      <c r="L239" s="752">
        <v>188.31000000000003</v>
      </c>
      <c r="M239" s="752">
        <v>3</v>
      </c>
      <c r="N239" s="753">
        <v>564.93000000000006</v>
      </c>
    </row>
    <row r="240" spans="1:14" ht="14.4" customHeight="1" x14ac:dyDescent="0.3">
      <c r="A240" s="747" t="s">
        <v>593</v>
      </c>
      <c r="B240" s="748" t="s">
        <v>594</v>
      </c>
      <c r="C240" s="749" t="s">
        <v>610</v>
      </c>
      <c r="D240" s="750" t="s">
        <v>611</v>
      </c>
      <c r="E240" s="751">
        <v>50113001</v>
      </c>
      <c r="F240" s="750" t="s">
        <v>645</v>
      </c>
      <c r="G240" s="749" t="s">
        <v>651</v>
      </c>
      <c r="H240" s="749">
        <v>500566</v>
      </c>
      <c r="I240" s="749">
        <v>500566</v>
      </c>
      <c r="J240" s="749" t="s">
        <v>1060</v>
      </c>
      <c r="K240" s="749" t="s">
        <v>1061</v>
      </c>
      <c r="L240" s="752">
        <v>576.72</v>
      </c>
      <c r="M240" s="752">
        <v>5</v>
      </c>
      <c r="N240" s="753">
        <v>2883.6000000000004</v>
      </c>
    </row>
    <row r="241" spans="1:14" ht="14.4" customHeight="1" x14ac:dyDescent="0.3">
      <c r="A241" s="747" t="s">
        <v>593</v>
      </c>
      <c r="B241" s="748" t="s">
        <v>594</v>
      </c>
      <c r="C241" s="749" t="s">
        <v>610</v>
      </c>
      <c r="D241" s="750" t="s">
        <v>611</v>
      </c>
      <c r="E241" s="751">
        <v>50113001</v>
      </c>
      <c r="F241" s="750" t="s">
        <v>645</v>
      </c>
      <c r="G241" s="749" t="s">
        <v>651</v>
      </c>
      <c r="H241" s="749">
        <v>500570</v>
      </c>
      <c r="I241" s="749">
        <v>500570</v>
      </c>
      <c r="J241" s="749" t="s">
        <v>1062</v>
      </c>
      <c r="K241" s="749" t="s">
        <v>1061</v>
      </c>
      <c r="L241" s="752">
        <v>533.58000000000004</v>
      </c>
      <c r="M241" s="752">
        <v>45</v>
      </c>
      <c r="N241" s="753">
        <v>24011.100000000002</v>
      </c>
    </row>
    <row r="242" spans="1:14" ht="14.4" customHeight="1" x14ac:dyDescent="0.3">
      <c r="A242" s="747" t="s">
        <v>593</v>
      </c>
      <c r="B242" s="748" t="s">
        <v>594</v>
      </c>
      <c r="C242" s="749" t="s">
        <v>610</v>
      </c>
      <c r="D242" s="750" t="s">
        <v>611</v>
      </c>
      <c r="E242" s="751">
        <v>50113001</v>
      </c>
      <c r="F242" s="750" t="s">
        <v>645</v>
      </c>
      <c r="G242" s="749" t="s">
        <v>651</v>
      </c>
      <c r="H242" s="749">
        <v>101182</v>
      </c>
      <c r="I242" s="749">
        <v>1182</v>
      </c>
      <c r="J242" s="749" t="s">
        <v>1063</v>
      </c>
      <c r="K242" s="749" t="s">
        <v>1064</v>
      </c>
      <c r="L242" s="752">
        <v>308.12099999999992</v>
      </c>
      <c r="M242" s="752">
        <v>11</v>
      </c>
      <c r="N242" s="753">
        <v>3389.3309999999992</v>
      </c>
    </row>
    <row r="243" spans="1:14" ht="14.4" customHeight="1" x14ac:dyDescent="0.3">
      <c r="A243" s="747" t="s">
        <v>593</v>
      </c>
      <c r="B243" s="748" t="s">
        <v>594</v>
      </c>
      <c r="C243" s="749" t="s">
        <v>610</v>
      </c>
      <c r="D243" s="750" t="s">
        <v>611</v>
      </c>
      <c r="E243" s="751">
        <v>50113001</v>
      </c>
      <c r="F243" s="750" t="s">
        <v>645</v>
      </c>
      <c r="G243" s="749" t="s">
        <v>646</v>
      </c>
      <c r="H243" s="749">
        <v>127035</v>
      </c>
      <c r="I243" s="749">
        <v>27035</v>
      </c>
      <c r="J243" s="749" t="s">
        <v>1065</v>
      </c>
      <c r="K243" s="749" t="s">
        <v>1066</v>
      </c>
      <c r="L243" s="752">
        <v>833.45</v>
      </c>
      <c r="M243" s="752">
        <v>2</v>
      </c>
      <c r="N243" s="753">
        <v>1666.9</v>
      </c>
    </row>
    <row r="244" spans="1:14" ht="14.4" customHeight="1" x14ac:dyDescent="0.3">
      <c r="A244" s="747" t="s">
        <v>593</v>
      </c>
      <c r="B244" s="748" t="s">
        <v>594</v>
      </c>
      <c r="C244" s="749" t="s">
        <v>610</v>
      </c>
      <c r="D244" s="750" t="s">
        <v>611</v>
      </c>
      <c r="E244" s="751">
        <v>50113001</v>
      </c>
      <c r="F244" s="750" t="s">
        <v>645</v>
      </c>
      <c r="G244" s="749" t="s">
        <v>646</v>
      </c>
      <c r="H244" s="749">
        <v>127036</v>
      </c>
      <c r="I244" s="749">
        <v>27036</v>
      </c>
      <c r="J244" s="749" t="s">
        <v>1065</v>
      </c>
      <c r="K244" s="749" t="s">
        <v>1067</v>
      </c>
      <c r="L244" s="752">
        <v>2702.2500000000014</v>
      </c>
      <c r="M244" s="752">
        <v>1</v>
      </c>
      <c r="N244" s="753">
        <v>2702.2500000000014</v>
      </c>
    </row>
    <row r="245" spans="1:14" ht="14.4" customHeight="1" x14ac:dyDescent="0.3">
      <c r="A245" s="747" t="s">
        <v>593</v>
      </c>
      <c r="B245" s="748" t="s">
        <v>594</v>
      </c>
      <c r="C245" s="749" t="s">
        <v>610</v>
      </c>
      <c r="D245" s="750" t="s">
        <v>611</v>
      </c>
      <c r="E245" s="751">
        <v>50113001</v>
      </c>
      <c r="F245" s="750" t="s">
        <v>645</v>
      </c>
      <c r="G245" s="749" t="s">
        <v>651</v>
      </c>
      <c r="H245" s="749">
        <v>849578</v>
      </c>
      <c r="I245" s="749">
        <v>149480</v>
      </c>
      <c r="J245" s="749" t="s">
        <v>1068</v>
      </c>
      <c r="K245" s="749" t="s">
        <v>1069</v>
      </c>
      <c r="L245" s="752">
        <v>68.88</v>
      </c>
      <c r="M245" s="752">
        <v>1</v>
      </c>
      <c r="N245" s="753">
        <v>68.88</v>
      </c>
    </row>
    <row r="246" spans="1:14" ht="14.4" customHeight="1" x14ac:dyDescent="0.3">
      <c r="A246" s="747" t="s">
        <v>593</v>
      </c>
      <c r="B246" s="748" t="s">
        <v>594</v>
      </c>
      <c r="C246" s="749" t="s">
        <v>610</v>
      </c>
      <c r="D246" s="750" t="s">
        <v>611</v>
      </c>
      <c r="E246" s="751">
        <v>50113002</v>
      </c>
      <c r="F246" s="750" t="s">
        <v>1070</v>
      </c>
      <c r="G246" s="749" t="s">
        <v>646</v>
      </c>
      <c r="H246" s="749">
        <v>157116</v>
      </c>
      <c r="I246" s="749">
        <v>157116</v>
      </c>
      <c r="J246" s="749" t="s">
        <v>1071</v>
      </c>
      <c r="K246" s="749" t="s">
        <v>1072</v>
      </c>
      <c r="L246" s="752">
        <v>4224.0000000000009</v>
      </c>
      <c r="M246" s="752">
        <v>1</v>
      </c>
      <c r="N246" s="753">
        <v>4224.0000000000009</v>
      </c>
    </row>
    <row r="247" spans="1:14" ht="14.4" customHeight="1" x14ac:dyDescent="0.3">
      <c r="A247" s="747" t="s">
        <v>593</v>
      </c>
      <c r="B247" s="748" t="s">
        <v>594</v>
      </c>
      <c r="C247" s="749" t="s">
        <v>610</v>
      </c>
      <c r="D247" s="750" t="s">
        <v>611</v>
      </c>
      <c r="E247" s="751">
        <v>50113006</v>
      </c>
      <c r="F247" s="750" t="s">
        <v>1073</v>
      </c>
      <c r="G247" s="749" t="s">
        <v>646</v>
      </c>
      <c r="H247" s="749">
        <v>217108</v>
      </c>
      <c r="I247" s="749">
        <v>217108</v>
      </c>
      <c r="J247" s="749" t="s">
        <v>1074</v>
      </c>
      <c r="K247" s="749" t="s">
        <v>1075</v>
      </c>
      <c r="L247" s="752">
        <v>164.73000000000002</v>
      </c>
      <c r="M247" s="752">
        <v>6</v>
      </c>
      <c r="N247" s="753">
        <v>988.38000000000011</v>
      </c>
    </row>
    <row r="248" spans="1:14" ht="14.4" customHeight="1" x14ac:dyDescent="0.3">
      <c r="A248" s="747" t="s">
        <v>593</v>
      </c>
      <c r="B248" s="748" t="s">
        <v>594</v>
      </c>
      <c r="C248" s="749" t="s">
        <v>610</v>
      </c>
      <c r="D248" s="750" t="s">
        <v>611</v>
      </c>
      <c r="E248" s="751">
        <v>50113006</v>
      </c>
      <c r="F248" s="750" t="s">
        <v>1073</v>
      </c>
      <c r="G248" s="749" t="s">
        <v>651</v>
      </c>
      <c r="H248" s="749">
        <v>217109</v>
      </c>
      <c r="I248" s="749">
        <v>217109</v>
      </c>
      <c r="J248" s="749" t="s">
        <v>1076</v>
      </c>
      <c r="K248" s="749" t="s">
        <v>1075</v>
      </c>
      <c r="L248" s="752">
        <v>164.73000000000002</v>
      </c>
      <c r="M248" s="752">
        <v>6</v>
      </c>
      <c r="N248" s="753">
        <v>988.38000000000011</v>
      </c>
    </row>
    <row r="249" spans="1:14" ht="14.4" customHeight="1" x14ac:dyDescent="0.3">
      <c r="A249" s="747" t="s">
        <v>593</v>
      </c>
      <c r="B249" s="748" t="s">
        <v>594</v>
      </c>
      <c r="C249" s="749" t="s">
        <v>610</v>
      </c>
      <c r="D249" s="750" t="s">
        <v>611</v>
      </c>
      <c r="E249" s="751">
        <v>50113006</v>
      </c>
      <c r="F249" s="750" t="s">
        <v>1073</v>
      </c>
      <c r="G249" s="749" t="s">
        <v>651</v>
      </c>
      <c r="H249" s="749">
        <v>217110</v>
      </c>
      <c r="I249" s="749">
        <v>217110</v>
      </c>
      <c r="J249" s="749" t="s">
        <v>1077</v>
      </c>
      <c r="K249" s="749" t="s">
        <v>1075</v>
      </c>
      <c r="L249" s="752">
        <v>164.73</v>
      </c>
      <c r="M249" s="752">
        <v>5</v>
      </c>
      <c r="N249" s="753">
        <v>823.65</v>
      </c>
    </row>
    <row r="250" spans="1:14" ht="14.4" customHeight="1" x14ac:dyDescent="0.3">
      <c r="A250" s="747" t="s">
        <v>593</v>
      </c>
      <c r="B250" s="748" t="s">
        <v>594</v>
      </c>
      <c r="C250" s="749" t="s">
        <v>610</v>
      </c>
      <c r="D250" s="750" t="s">
        <v>611</v>
      </c>
      <c r="E250" s="751">
        <v>50113006</v>
      </c>
      <c r="F250" s="750" t="s">
        <v>1073</v>
      </c>
      <c r="G250" s="749" t="s">
        <v>651</v>
      </c>
      <c r="H250" s="749">
        <v>33833</v>
      </c>
      <c r="I250" s="749">
        <v>33833</v>
      </c>
      <c r="J250" s="749" t="s">
        <v>1078</v>
      </c>
      <c r="K250" s="749" t="s">
        <v>1075</v>
      </c>
      <c r="L250" s="752">
        <v>163.66999999999993</v>
      </c>
      <c r="M250" s="752">
        <v>7</v>
      </c>
      <c r="N250" s="753">
        <v>1145.6899999999996</v>
      </c>
    </row>
    <row r="251" spans="1:14" ht="14.4" customHeight="1" x14ac:dyDescent="0.3">
      <c r="A251" s="747" t="s">
        <v>593</v>
      </c>
      <c r="B251" s="748" t="s">
        <v>594</v>
      </c>
      <c r="C251" s="749" t="s">
        <v>610</v>
      </c>
      <c r="D251" s="750" t="s">
        <v>611</v>
      </c>
      <c r="E251" s="751">
        <v>50113006</v>
      </c>
      <c r="F251" s="750" t="s">
        <v>1073</v>
      </c>
      <c r="G251" s="749" t="s">
        <v>651</v>
      </c>
      <c r="H251" s="749">
        <v>133339</v>
      </c>
      <c r="I251" s="749">
        <v>33339</v>
      </c>
      <c r="J251" s="749" t="s">
        <v>1079</v>
      </c>
      <c r="K251" s="749" t="s">
        <v>1080</v>
      </c>
      <c r="L251" s="752">
        <v>40.92</v>
      </c>
      <c r="M251" s="752">
        <v>19</v>
      </c>
      <c r="N251" s="753">
        <v>777.48</v>
      </c>
    </row>
    <row r="252" spans="1:14" ht="14.4" customHeight="1" x14ac:dyDescent="0.3">
      <c r="A252" s="747" t="s">
        <v>593</v>
      </c>
      <c r="B252" s="748" t="s">
        <v>594</v>
      </c>
      <c r="C252" s="749" t="s">
        <v>610</v>
      </c>
      <c r="D252" s="750" t="s">
        <v>611</v>
      </c>
      <c r="E252" s="751">
        <v>50113006</v>
      </c>
      <c r="F252" s="750" t="s">
        <v>1073</v>
      </c>
      <c r="G252" s="749" t="s">
        <v>651</v>
      </c>
      <c r="H252" s="749">
        <v>133340</v>
      </c>
      <c r="I252" s="749">
        <v>33340</v>
      </c>
      <c r="J252" s="749" t="s">
        <v>1081</v>
      </c>
      <c r="K252" s="749" t="s">
        <v>1080</v>
      </c>
      <c r="L252" s="752">
        <v>40.920000000000009</v>
      </c>
      <c r="M252" s="752">
        <v>17</v>
      </c>
      <c r="N252" s="753">
        <v>695.6400000000001</v>
      </c>
    </row>
    <row r="253" spans="1:14" ht="14.4" customHeight="1" x14ac:dyDescent="0.3">
      <c r="A253" s="747" t="s">
        <v>593</v>
      </c>
      <c r="B253" s="748" t="s">
        <v>594</v>
      </c>
      <c r="C253" s="749" t="s">
        <v>610</v>
      </c>
      <c r="D253" s="750" t="s">
        <v>611</v>
      </c>
      <c r="E253" s="751">
        <v>50113006</v>
      </c>
      <c r="F253" s="750" t="s">
        <v>1073</v>
      </c>
      <c r="G253" s="749" t="s">
        <v>651</v>
      </c>
      <c r="H253" s="749">
        <v>33741</v>
      </c>
      <c r="I253" s="749">
        <v>33741</v>
      </c>
      <c r="J253" s="749" t="s">
        <v>1082</v>
      </c>
      <c r="K253" s="749" t="s">
        <v>1083</v>
      </c>
      <c r="L253" s="752">
        <v>131.25</v>
      </c>
      <c r="M253" s="752">
        <v>2</v>
      </c>
      <c r="N253" s="753">
        <v>262.5</v>
      </c>
    </row>
    <row r="254" spans="1:14" ht="14.4" customHeight="1" x14ac:dyDescent="0.3">
      <c r="A254" s="747" t="s">
        <v>593</v>
      </c>
      <c r="B254" s="748" t="s">
        <v>594</v>
      </c>
      <c r="C254" s="749" t="s">
        <v>610</v>
      </c>
      <c r="D254" s="750" t="s">
        <v>611</v>
      </c>
      <c r="E254" s="751">
        <v>50113006</v>
      </c>
      <c r="F254" s="750" t="s">
        <v>1073</v>
      </c>
      <c r="G254" s="749" t="s">
        <v>651</v>
      </c>
      <c r="H254" s="749">
        <v>33742</v>
      </c>
      <c r="I254" s="749">
        <v>33742</v>
      </c>
      <c r="J254" s="749" t="s">
        <v>1084</v>
      </c>
      <c r="K254" s="749" t="s">
        <v>1083</v>
      </c>
      <c r="L254" s="752">
        <v>131.25</v>
      </c>
      <c r="M254" s="752">
        <v>3</v>
      </c>
      <c r="N254" s="753">
        <v>393.75</v>
      </c>
    </row>
    <row r="255" spans="1:14" ht="14.4" customHeight="1" x14ac:dyDescent="0.3">
      <c r="A255" s="747" t="s">
        <v>593</v>
      </c>
      <c r="B255" s="748" t="s">
        <v>594</v>
      </c>
      <c r="C255" s="749" t="s">
        <v>610</v>
      </c>
      <c r="D255" s="750" t="s">
        <v>611</v>
      </c>
      <c r="E255" s="751">
        <v>50113006</v>
      </c>
      <c r="F255" s="750" t="s">
        <v>1073</v>
      </c>
      <c r="G255" s="749" t="s">
        <v>651</v>
      </c>
      <c r="H255" s="749">
        <v>33740</v>
      </c>
      <c r="I255" s="749">
        <v>33740</v>
      </c>
      <c r="J255" s="749" t="s">
        <v>1085</v>
      </c>
      <c r="K255" s="749" t="s">
        <v>1083</v>
      </c>
      <c r="L255" s="752">
        <v>131.25</v>
      </c>
      <c r="M255" s="752">
        <v>2</v>
      </c>
      <c r="N255" s="753">
        <v>262.5</v>
      </c>
    </row>
    <row r="256" spans="1:14" ht="14.4" customHeight="1" x14ac:dyDescent="0.3">
      <c r="A256" s="747" t="s">
        <v>593</v>
      </c>
      <c r="B256" s="748" t="s">
        <v>594</v>
      </c>
      <c r="C256" s="749" t="s">
        <v>610</v>
      </c>
      <c r="D256" s="750" t="s">
        <v>611</v>
      </c>
      <c r="E256" s="751">
        <v>50113006</v>
      </c>
      <c r="F256" s="750" t="s">
        <v>1073</v>
      </c>
      <c r="G256" s="749" t="s">
        <v>651</v>
      </c>
      <c r="H256" s="749">
        <v>33739</v>
      </c>
      <c r="I256" s="749">
        <v>33739</v>
      </c>
      <c r="J256" s="749" t="s">
        <v>1086</v>
      </c>
      <c r="K256" s="749" t="s">
        <v>1083</v>
      </c>
      <c r="L256" s="752">
        <v>131.25</v>
      </c>
      <c r="M256" s="752">
        <v>1</v>
      </c>
      <c r="N256" s="753">
        <v>131.25</v>
      </c>
    </row>
    <row r="257" spans="1:14" ht="14.4" customHeight="1" x14ac:dyDescent="0.3">
      <c r="A257" s="747" t="s">
        <v>593</v>
      </c>
      <c r="B257" s="748" t="s">
        <v>594</v>
      </c>
      <c r="C257" s="749" t="s">
        <v>610</v>
      </c>
      <c r="D257" s="750" t="s">
        <v>611</v>
      </c>
      <c r="E257" s="751">
        <v>50113006</v>
      </c>
      <c r="F257" s="750" t="s">
        <v>1073</v>
      </c>
      <c r="G257" s="749" t="s">
        <v>651</v>
      </c>
      <c r="H257" s="749">
        <v>33936</v>
      </c>
      <c r="I257" s="749">
        <v>33936</v>
      </c>
      <c r="J257" s="749" t="s">
        <v>1087</v>
      </c>
      <c r="K257" s="749" t="s">
        <v>1080</v>
      </c>
      <c r="L257" s="752">
        <v>30.670000000000005</v>
      </c>
      <c r="M257" s="752">
        <v>24</v>
      </c>
      <c r="N257" s="753">
        <v>736.08000000000015</v>
      </c>
    </row>
    <row r="258" spans="1:14" ht="14.4" customHeight="1" x14ac:dyDescent="0.3">
      <c r="A258" s="747" t="s">
        <v>593</v>
      </c>
      <c r="B258" s="748" t="s">
        <v>594</v>
      </c>
      <c r="C258" s="749" t="s">
        <v>610</v>
      </c>
      <c r="D258" s="750" t="s">
        <v>611</v>
      </c>
      <c r="E258" s="751">
        <v>50113006</v>
      </c>
      <c r="F258" s="750" t="s">
        <v>1073</v>
      </c>
      <c r="G258" s="749" t="s">
        <v>651</v>
      </c>
      <c r="H258" s="749">
        <v>33848</v>
      </c>
      <c r="I258" s="749">
        <v>33848</v>
      </c>
      <c r="J258" s="749" t="s">
        <v>1088</v>
      </c>
      <c r="K258" s="749" t="s">
        <v>1075</v>
      </c>
      <c r="L258" s="752">
        <v>122.69</v>
      </c>
      <c r="M258" s="752">
        <v>9</v>
      </c>
      <c r="N258" s="753">
        <v>1104.21</v>
      </c>
    </row>
    <row r="259" spans="1:14" ht="14.4" customHeight="1" x14ac:dyDescent="0.3">
      <c r="A259" s="747" t="s">
        <v>593</v>
      </c>
      <c r="B259" s="748" t="s">
        <v>594</v>
      </c>
      <c r="C259" s="749" t="s">
        <v>610</v>
      </c>
      <c r="D259" s="750" t="s">
        <v>611</v>
      </c>
      <c r="E259" s="751">
        <v>50113006</v>
      </c>
      <c r="F259" s="750" t="s">
        <v>1073</v>
      </c>
      <c r="G259" s="749" t="s">
        <v>651</v>
      </c>
      <c r="H259" s="749">
        <v>990352</v>
      </c>
      <c r="I259" s="749">
        <v>33935</v>
      </c>
      <c r="J259" s="749" t="s">
        <v>1089</v>
      </c>
      <c r="K259" s="749" t="s">
        <v>1080</v>
      </c>
      <c r="L259" s="752">
        <v>30.67</v>
      </c>
      <c r="M259" s="752">
        <v>16</v>
      </c>
      <c r="N259" s="753">
        <v>490.72</v>
      </c>
    </row>
    <row r="260" spans="1:14" ht="14.4" customHeight="1" x14ac:dyDescent="0.3">
      <c r="A260" s="747" t="s">
        <v>593</v>
      </c>
      <c r="B260" s="748" t="s">
        <v>594</v>
      </c>
      <c r="C260" s="749" t="s">
        <v>610</v>
      </c>
      <c r="D260" s="750" t="s">
        <v>611</v>
      </c>
      <c r="E260" s="751">
        <v>50113006</v>
      </c>
      <c r="F260" s="750" t="s">
        <v>1073</v>
      </c>
      <c r="G260" s="749" t="s">
        <v>651</v>
      </c>
      <c r="H260" s="749">
        <v>33847</v>
      </c>
      <c r="I260" s="749">
        <v>33847</v>
      </c>
      <c r="J260" s="749" t="s">
        <v>1090</v>
      </c>
      <c r="K260" s="749" t="s">
        <v>1075</v>
      </c>
      <c r="L260" s="752">
        <v>122.69</v>
      </c>
      <c r="M260" s="752">
        <v>8</v>
      </c>
      <c r="N260" s="753">
        <v>981.52</v>
      </c>
    </row>
    <row r="261" spans="1:14" ht="14.4" customHeight="1" x14ac:dyDescent="0.3">
      <c r="A261" s="747" t="s">
        <v>593</v>
      </c>
      <c r="B261" s="748" t="s">
        <v>594</v>
      </c>
      <c r="C261" s="749" t="s">
        <v>610</v>
      </c>
      <c r="D261" s="750" t="s">
        <v>611</v>
      </c>
      <c r="E261" s="751">
        <v>50113006</v>
      </c>
      <c r="F261" s="750" t="s">
        <v>1073</v>
      </c>
      <c r="G261" s="749" t="s">
        <v>646</v>
      </c>
      <c r="H261" s="749">
        <v>33802</v>
      </c>
      <c r="I261" s="749">
        <v>33802</v>
      </c>
      <c r="J261" s="749" t="s">
        <v>1091</v>
      </c>
      <c r="K261" s="749" t="s">
        <v>1092</v>
      </c>
      <c r="L261" s="752">
        <v>225.70499999999998</v>
      </c>
      <c r="M261" s="752">
        <v>2</v>
      </c>
      <c r="N261" s="753">
        <v>451.40999999999997</v>
      </c>
    </row>
    <row r="262" spans="1:14" ht="14.4" customHeight="1" x14ac:dyDescent="0.3">
      <c r="A262" s="747" t="s">
        <v>593</v>
      </c>
      <c r="B262" s="748" t="s">
        <v>594</v>
      </c>
      <c r="C262" s="749" t="s">
        <v>610</v>
      </c>
      <c r="D262" s="750" t="s">
        <v>611</v>
      </c>
      <c r="E262" s="751">
        <v>50113006</v>
      </c>
      <c r="F262" s="750" t="s">
        <v>1073</v>
      </c>
      <c r="G262" s="749" t="s">
        <v>646</v>
      </c>
      <c r="H262" s="749">
        <v>33805</v>
      </c>
      <c r="I262" s="749">
        <v>33805</v>
      </c>
      <c r="J262" s="749" t="s">
        <v>1093</v>
      </c>
      <c r="K262" s="749" t="s">
        <v>1092</v>
      </c>
      <c r="L262" s="752">
        <v>205.28</v>
      </c>
      <c r="M262" s="752">
        <v>3</v>
      </c>
      <c r="N262" s="753">
        <v>615.84</v>
      </c>
    </row>
    <row r="263" spans="1:14" ht="14.4" customHeight="1" x14ac:dyDescent="0.3">
      <c r="A263" s="747" t="s">
        <v>593</v>
      </c>
      <c r="B263" s="748" t="s">
        <v>594</v>
      </c>
      <c r="C263" s="749" t="s">
        <v>610</v>
      </c>
      <c r="D263" s="750" t="s">
        <v>611</v>
      </c>
      <c r="E263" s="751">
        <v>50113006</v>
      </c>
      <c r="F263" s="750" t="s">
        <v>1073</v>
      </c>
      <c r="G263" s="749" t="s">
        <v>646</v>
      </c>
      <c r="H263" s="749">
        <v>33803</v>
      </c>
      <c r="I263" s="749">
        <v>33803</v>
      </c>
      <c r="J263" s="749" t="s">
        <v>1094</v>
      </c>
      <c r="K263" s="749" t="s">
        <v>1092</v>
      </c>
      <c r="L263" s="752">
        <v>205.28</v>
      </c>
      <c r="M263" s="752">
        <v>4</v>
      </c>
      <c r="N263" s="753">
        <v>821.12</v>
      </c>
    </row>
    <row r="264" spans="1:14" ht="14.4" customHeight="1" x14ac:dyDescent="0.3">
      <c r="A264" s="747" t="s">
        <v>593</v>
      </c>
      <c r="B264" s="748" t="s">
        <v>594</v>
      </c>
      <c r="C264" s="749" t="s">
        <v>610</v>
      </c>
      <c r="D264" s="750" t="s">
        <v>611</v>
      </c>
      <c r="E264" s="751">
        <v>50113008</v>
      </c>
      <c r="F264" s="750" t="s">
        <v>1095</v>
      </c>
      <c r="G264" s="749"/>
      <c r="H264" s="749"/>
      <c r="I264" s="749">
        <v>138455</v>
      </c>
      <c r="J264" s="749" t="s">
        <v>1096</v>
      </c>
      <c r="K264" s="749" t="s">
        <v>1097</v>
      </c>
      <c r="L264" s="752">
        <v>1068.2099609375</v>
      </c>
      <c r="M264" s="752">
        <v>47</v>
      </c>
      <c r="N264" s="753">
        <v>50205.8681640625</v>
      </c>
    </row>
    <row r="265" spans="1:14" ht="14.4" customHeight="1" x14ac:dyDescent="0.3">
      <c r="A265" s="747" t="s">
        <v>593</v>
      </c>
      <c r="B265" s="748" t="s">
        <v>594</v>
      </c>
      <c r="C265" s="749" t="s">
        <v>610</v>
      </c>
      <c r="D265" s="750" t="s">
        <v>611</v>
      </c>
      <c r="E265" s="751">
        <v>50113008</v>
      </c>
      <c r="F265" s="750" t="s">
        <v>1095</v>
      </c>
      <c r="G265" s="749"/>
      <c r="H265" s="749"/>
      <c r="I265" s="749">
        <v>129056</v>
      </c>
      <c r="J265" s="749" t="s">
        <v>1098</v>
      </c>
      <c r="K265" s="749" t="s">
        <v>1099</v>
      </c>
      <c r="L265" s="752">
        <v>2168.56005859375</v>
      </c>
      <c r="M265" s="752">
        <v>7</v>
      </c>
      <c r="N265" s="753">
        <v>15179.92041015625</v>
      </c>
    </row>
    <row r="266" spans="1:14" ht="14.4" customHeight="1" x14ac:dyDescent="0.3">
      <c r="A266" s="747" t="s">
        <v>593</v>
      </c>
      <c r="B266" s="748" t="s">
        <v>594</v>
      </c>
      <c r="C266" s="749" t="s">
        <v>610</v>
      </c>
      <c r="D266" s="750" t="s">
        <v>611</v>
      </c>
      <c r="E266" s="751">
        <v>50113008</v>
      </c>
      <c r="F266" s="750" t="s">
        <v>1095</v>
      </c>
      <c r="G266" s="749"/>
      <c r="H266" s="749"/>
      <c r="I266" s="749">
        <v>129057</v>
      </c>
      <c r="J266" s="749" t="s">
        <v>1098</v>
      </c>
      <c r="K266" s="749" t="s">
        <v>1100</v>
      </c>
      <c r="L266" s="752">
        <v>4337.1201171875</v>
      </c>
      <c r="M266" s="752">
        <v>5</v>
      </c>
      <c r="N266" s="753">
        <v>21685.6005859375</v>
      </c>
    </row>
    <row r="267" spans="1:14" ht="14.4" customHeight="1" x14ac:dyDescent="0.3">
      <c r="A267" s="747" t="s">
        <v>593</v>
      </c>
      <c r="B267" s="748" t="s">
        <v>594</v>
      </c>
      <c r="C267" s="749" t="s">
        <v>610</v>
      </c>
      <c r="D267" s="750" t="s">
        <v>611</v>
      </c>
      <c r="E267" s="751">
        <v>50113008</v>
      </c>
      <c r="F267" s="750" t="s">
        <v>1095</v>
      </c>
      <c r="G267" s="749"/>
      <c r="H267" s="749"/>
      <c r="I267" s="749">
        <v>62464</v>
      </c>
      <c r="J267" s="749" t="s">
        <v>1101</v>
      </c>
      <c r="K267" s="749" t="s">
        <v>1102</v>
      </c>
      <c r="L267" s="752">
        <v>9157.759765625</v>
      </c>
      <c r="M267" s="752">
        <v>8</v>
      </c>
      <c r="N267" s="753">
        <v>73262.078125</v>
      </c>
    </row>
    <row r="268" spans="1:14" ht="14.4" customHeight="1" x14ac:dyDescent="0.3">
      <c r="A268" s="747" t="s">
        <v>593</v>
      </c>
      <c r="B268" s="748" t="s">
        <v>594</v>
      </c>
      <c r="C268" s="749" t="s">
        <v>610</v>
      </c>
      <c r="D268" s="750" t="s">
        <v>611</v>
      </c>
      <c r="E268" s="751">
        <v>50113008</v>
      </c>
      <c r="F268" s="750" t="s">
        <v>1095</v>
      </c>
      <c r="G268" s="749"/>
      <c r="H268" s="749"/>
      <c r="I268" s="749">
        <v>205966</v>
      </c>
      <c r="J268" s="749" t="s">
        <v>1103</v>
      </c>
      <c r="K268" s="749" t="s">
        <v>1097</v>
      </c>
      <c r="L268" s="752">
        <v>1287</v>
      </c>
      <c r="M268" s="752">
        <v>15</v>
      </c>
      <c r="N268" s="753">
        <v>19305</v>
      </c>
    </row>
    <row r="269" spans="1:14" ht="14.4" customHeight="1" x14ac:dyDescent="0.3">
      <c r="A269" s="747" t="s">
        <v>593</v>
      </c>
      <c r="B269" s="748" t="s">
        <v>594</v>
      </c>
      <c r="C269" s="749" t="s">
        <v>610</v>
      </c>
      <c r="D269" s="750" t="s">
        <v>611</v>
      </c>
      <c r="E269" s="751">
        <v>50113008</v>
      </c>
      <c r="F269" s="750" t="s">
        <v>1095</v>
      </c>
      <c r="G269" s="749"/>
      <c r="H269" s="749"/>
      <c r="I269" s="749">
        <v>212531</v>
      </c>
      <c r="J269" s="749" t="s">
        <v>1104</v>
      </c>
      <c r="K269" s="749" t="s">
        <v>1105</v>
      </c>
      <c r="L269" s="752">
        <v>8610.7998046875</v>
      </c>
      <c r="M269" s="752">
        <v>1</v>
      </c>
      <c r="N269" s="753">
        <v>8610.7998046875</v>
      </c>
    </row>
    <row r="270" spans="1:14" ht="14.4" customHeight="1" x14ac:dyDescent="0.3">
      <c r="A270" s="747" t="s">
        <v>593</v>
      </c>
      <c r="B270" s="748" t="s">
        <v>594</v>
      </c>
      <c r="C270" s="749" t="s">
        <v>610</v>
      </c>
      <c r="D270" s="750" t="s">
        <v>611</v>
      </c>
      <c r="E270" s="751">
        <v>50113008</v>
      </c>
      <c r="F270" s="750" t="s">
        <v>1095</v>
      </c>
      <c r="G270" s="749"/>
      <c r="H270" s="749"/>
      <c r="I270" s="749">
        <v>147813</v>
      </c>
      <c r="J270" s="749" t="s">
        <v>1106</v>
      </c>
      <c r="K270" s="749" t="s">
        <v>1107</v>
      </c>
      <c r="L270" s="752">
        <v>6009.7201171875004</v>
      </c>
      <c r="M270" s="752">
        <v>5</v>
      </c>
      <c r="N270" s="753">
        <v>30048.6005859375</v>
      </c>
    </row>
    <row r="271" spans="1:14" ht="14.4" customHeight="1" x14ac:dyDescent="0.3">
      <c r="A271" s="747" t="s">
        <v>593</v>
      </c>
      <c r="B271" s="748" t="s">
        <v>594</v>
      </c>
      <c r="C271" s="749" t="s">
        <v>610</v>
      </c>
      <c r="D271" s="750" t="s">
        <v>611</v>
      </c>
      <c r="E271" s="751">
        <v>50113008</v>
      </c>
      <c r="F271" s="750" t="s">
        <v>1095</v>
      </c>
      <c r="G271" s="749"/>
      <c r="H271" s="749"/>
      <c r="I271" s="749">
        <v>29465</v>
      </c>
      <c r="J271" s="749" t="s">
        <v>1108</v>
      </c>
      <c r="K271" s="749" t="s">
        <v>1109</v>
      </c>
      <c r="L271" s="752">
        <v>22785.990234375</v>
      </c>
      <c r="M271" s="752">
        <v>14</v>
      </c>
      <c r="N271" s="753">
        <v>319003.86328125</v>
      </c>
    </row>
    <row r="272" spans="1:14" ht="14.4" customHeight="1" x14ac:dyDescent="0.3">
      <c r="A272" s="747" t="s">
        <v>593</v>
      </c>
      <c r="B272" s="748" t="s">
        <v>594</v>
      </c>
      <c r="C272" s="749" t="s">
        <v>610</v>
      </c>
      <c r="D272" s="750" t="s">
        <v>611</v>
      </c>
      <c r="E272" s="751">
        <v>50113008</v>
      </c>
      <c r="F272" s="750" t="s">
        <v>1095</v>
      </c>
      <c r="G272" s="749"/>
      <c r="H272" s="749"/>
      <c r="I272" s="749">
        <v>29464</v>
      </c>
      <c r="J272" s="749" t="s">
        <v>1108</v>
      </c>
      <c r="K272" s="749" t="s">
        <v>1110</v>
      </c>
      <c r="L272" s="752">
        <v>11417.470071231617</v>
      </c>
      <c r="M272" s="752">
        <v>17</v>
      </c>
      <c r="N272" s="753">
        <v>194096.9912109375</v>
      </c>
    </row>
    <row r="273" spans="1:14" ht="14.4" customHeight="1" x14ac:dyDescent="0.3">
      <c r="A273" s="747" t="s">
        <v>593</v>
      </c>
      <c r="B273" s="748" t="s">
        <v>594</v>
      </c>
      <c r="C273" s="749" t="s">
        <v>610</v>
      </c>
      <c r="D273" s="750" t="s">
        <v>611</v>
      </c>
      <c r="E273" s="751">
        <v>50113008</v>
      </c>
      <c r="F273" s="750" t="s">
        <v>1095</v>
      </c>
      <c r="G273" s="749"/>
      <c r="H273" s="749"/>
      <c r="I273" s="749">
        <v>149199</v>
      </c>
      <c r="J273" s="749" t="s">
        <v>1108</v>
      </c>
      <c r="K273" s="749" t="s">
        <v>1111</v>
      </c>
      <c r="L273" s="752">
        <v>2854.3701171875</v>
      </c>
      <c r="M273" s="752">
        <v>2</v>
      </c>
      <c r="N273" s="753">
        <v>5708.740234375</v>
      </c>
    </row>
    <row r="274" spans="1:14" ht="14.4" customHeight="1" x14ac:dyDescent="0.3">
      <c r="A274" s="747" t="s">
        <v>593</v>
      </c>
      <c r="B274" s="748" t="s">
        <v>594</v>
      </c>
      <c r="C274" s="749" t="s">
        <v>610</v>
      </c>
      <c r="D274" s="750" t="s">
        <v>611</v>
      </c>
      <c r="E274" s="751">
        <v>50113011</v>
      </c>
      <c r="F274" s="750" t="s">
        <v>1112</v>
      </c>
      <c r="G274" s="749"/>
      <c r="H274" s="749"/>
      <c r="I274" s="749">
        <v>158152</v>
      </c>
      <c r="J274" s="749" t="s">
        <v>1113</v>
      </c>
      <c r="K274" s="749" t="s">
        <v>1097</v>
      </c>
      <c r="L274" s="752">
        <v>912.99000379774304</v>
      </c>
      <c r="M274" s="752">
        <v>18</v>
      </c>
      <c r="N274" s="753">
        <v>16433.820068359375</v>
      </c>
    </row>
    <row r="275" spans="1:14" ht="14.4" customHeight="1" x14ac:dyDescent="0.3">
      <c r="A275" s="747" t="s">
        <v>593</v>
      </c>
      <c r="B275" s="748" t="s">
        <v>594</v>
      </c>
      <c r="C275" s="749" t="s">
        <v>610</v>
      </c>
      <c r="D275" s="750" t="s">
        <v>611</v>
      </c>
      <c r="E275" s="751">
        <v>50113011</v>
      </c>
      <c r="F275" s="750" t="s">
        <v>1112</v>
      </c>
      <c r="G275" s="749"/>
      <c r="H275" s="749"/>
      <c r="I275" s="749">
        <v>209906</v>
      </c>
      <c r="J275" s="749" t="s">
        <v>1114</v>
      </c>
      <c r="K275" s="749" t="s">
        <v>1115</v>
      </c>
      <c r="L275" s="752">
        <v>6812.080078125</v>
      </c>
      <c r="M275" s="752">
        <v>5</v>
      </c>
      <c r="N275" s="753">
        <v>34060.400390625</v>
      </c>
    </row>
    <row r="276" spans="1:14" ht="14.4" customHeight="1" x14ac:dyDescent="0.3">
      <c r="A276" s="747" t="s">
        <v>593</v>
      </c>
      <c r="B276" s="748" t="s">
        <v>594</v>
      </c>
      <c r="C276" s="749" t="s">
        <v>610</v>
      </c>
      <c r="D276" s="750" t="s">
        <v>611</v>
      </c>
      <c r="E276" s="751">
        <v>50113011</v>
      </c>
      <c r="F276" s="750" t="s">
        <v>1112</v>
      </c>
      <c r="G276" s="749"/>
      <c r="H276" s="749"/>
      <c r="I276" s="749">
        <v>230480</v>
      </c>
      <c r="J276" s="749" t="s">
        <v>1106</v>
      </c>
      <c r="K276" s="749" t="s">
        <v>1110</v>
      </c>
      <c r="L276" s="752">
        <v>12172.6796875</v>
      </c>
      <c r="M276" s="752">
        <v>2</v>
      </c>
      <c r="N276" s="753">
        <v>24345.359375</v>
      </c>
    </row>
    <row r="277" spans="1:14" ht="14.4" customHeight="1" x14ac:dyDescent="0.3">
      <c r="A277" s="747" t="s">
        <v>593</v>
      </c>
      <c r="B277" s="748" t="s">
        <v>594</v>
      </c>
      <c r="C277" s="749" t="s">
        <v>610</v>
      </c>
      <c r="D277" s="750" t="s">
        <v>611</v>
      </c>
      <c r="E277" s="751">
        <v>50113013</v>
      </c>
      <c r="F277" s="750" t="s">
        <v>1116</v>
      </c>
      <c r="G277" s="749" t="s">
        <v>651</v>
      </c>
      <c r="H277" s="749">
        <v>195147</v>
      </c>
      <c r="I277" s="749">
        <v>195147</v>
      </c>
      <c r="J277" s="749" t="s">
        <v>1117</v>
      </c>
      <c r="K277" s="749" t="s">
        <v>1118</v>
      </c>
      <c r="L277" s="752">
        <v>561.51</v>
      </c>
      <c r="M277" s="752">
        <v>7</v>
      </c>
      <c r="N277" s="753">
        <v>3930.5699999999997</v>
      </c>
    </row>
    <row r="278" spans="1:14" ht="14.4" customHeight="1" x14ac:dyDescent="0.3">
      <c r="A278" s="747" t="s">
        <v>593</v>
      </c>
      <c r="B278" s="748" t="s">
        <v>594</v>
      </c>
      <c r="C278" s="749" t="s">
        <v>610</v>
      </c>
      <c r="D278" s="750" t="s">
        <v>611</v>
      </c>
      <c r="E278" s="751">
        <v>50113013</v>
      </c>
      <c r="F278" s="750" t="s">
        <v>1116</v>
      </c>
      <c r="G278" s="749" t="s">
        <v>651</v>
      </c>
      <c r="H278" s="749">
        <v>203097</v>
      </c>
      <c r="I278" s="749">
        <v>203097</v>
      </c>
      <c r="J278" s="749" t="s">
        <v>1119</v>
      </c>
      <c r="K278" s="749" t="s">
        <v>1120</v>
      </c>
      <c r="L278" s="752">
        <v>167.54000000000005</v>
      </c>
      <c r="M278" s="752">
        <v>5</v>
      </c>
      <c r="N278" s="753">
        <v>837.70000000000027</v>
      </c>
    </row>
    <row r="279" spans="1:14" ht="14.4" customHeight="1" x14ac:dyDescent="0.3">
      <c r="A279" s="747" t="s">
        <v>593</v>
      </c>
      <c r="B279" s="748" t="s">
        <v>594</v>
      </c>
      <c r="C279" s="749" t="s">
        <v>610</v>
      </c>
      <c r="D279" s="750" t="s">
        <v>611</v>
      </c>
      <c r="E279" s="751">
        <v>50113013</v>
      </c>
      <c r="F279" s="750" t="s">
        <v>1116</v>
      </c>
      <c r="G279" s="749" t="s">
        <v>651</v>
      </c>
      <c r="H279" s="749">
        <v>105951</v>
      </c>
      <c r="I279" s="749">
        <v>5951</v>
      </c>
      <c r="J279" s="749" t="s">
        <v>1121</v>
      </c>
      <c r="K279" s="749" t="s">
        <v>1122</v>
      </c>
      <c r="L279" s="752">
        <v>113.8</v>
      </c>
      <c r="M279" s="752">
        <v>2</v>
      </c>
      <c r="N279" s="753">
        <v>227.6</v>
      </c>
    </row>
    <row r="280" spans="1:14" ht="14.4" customHeight="1" x14ac:dyDescent="0.3">
      <c r="A280" s="747" t="s">
        <v>593</v>
      </c>
      <c r="B280" s="748" t="s">
        <v>594</v>
      </c>
      <c r="C280" s="749" t="s">
        <v>610</v>
      </c>
      <c r="D280" s="750" t="s">
        <v>611</v>
      </c>
      <c r="E280" s="751">
        <v>50113013</v>
      </c>
      <c r="F280" s="750" t="s">
        <v>1116</v>
      </c>
      <c r="G280" s="749" t="s">
        <v>646</v>
      </c>
      <c r="H280" s="749">
        <v>117171</v>
      </c>
      <c r="I280" s="749">
        <v>17171</v>
      </c>
      <c r="J280" s="749" t="s">
        <v>1123</v>
      </c>
      <c r="K280" s="749" t="s">
        <v>1124</v>
      </c>
      <c r="L280" s="752">
        <v>72.919999999999987</v>
      </c>
      <c r="M280" s="752">
        <v>2</v>
      </c>
      <c r="N280" s="753">
        <v>145.83999999999997</v>
      </c>
    </row>
    <row r="281" spans="1:14" ht="14.4" customHeight="1" x14ac:dyDescent="0.3">
      <c r="A281" s="747" t="s">
        <v>593</v>
      </c>
      <c r="B281" s="748" t="s">
        <v>594</v>
      </c>
      <c r="C281" s="749" t="s">
        <v>610</v>
      </c>
      <c r="D281" s="750" t="s">
        <v>611</v>
      </c>
      <c r="E281" s="751">
        <v>50113013</v>
      </c>
      <c r="F281" s="750" t="s">
        <v>1116</v>
      </c>
      <c r="G281" s="749" t="s">
        <v>646</v>
      </c>
      <c r="H281" s="749">
        <v>111706</v>
      </c>
      <c r="I281" s="749">
        <v>11706</v>
      </c>
      <c r="J281" s="749" t="s">
        <v>1125</v>
      </c>
      <c r="K281" s="749" t="s">
        <v>1126</v>
      </c>
      <c r="L281" s="752">
        <v>524.08000000000004</v>
      </c>
      <c r="M281" s="752">
        <v>6</v>
      </c>
      <c r="N281" s="753">
        <v>3144.4800000000005</v>
      </c>
    </row>
    <row r="282" spans="1:14" ht="14.4" customHeight="1" x14ac:dyDescent="0.3">
      <c r="A282" s="747" t="s">
        <v>593</v>
      </c>
      <c r="B282" s="748" t="s">
        <v>594</v>
      </c>
      <c r="C282" s="749" t="s">
        <v>610</v>
      </c>
      <c r="D282" s="750" t="s">
        <v>611</v>
      </c>
      <c r="E282" s="751">
        <v>50113013</v>
      </c>
      <c r="F282" s="750" t="s">
        <v>1116</v>
      </c>
      <c r="G282" s="749" t="s">
        <v>646</v>
      </c>
      <c r="H282" s="749">
        <v>87104</v>
      </c>
      <c r="I282" s="749">
        <v>87104</v>
      </c>
      <c r="J282" s="749" t="s">
        <v>1127</v>
      </c>
      <c r="K282" s="749" t="s">
        <v>1128</v>
      </c>
      <c r="L282" s="752">
        <v>44.070000000000014</v>
      </c>
      <c r="M282" s="752">
        <v>3</v>
      </c>
      <c r="N282" s="753">
        <v>132.21000000000004</v>
      </c>
    </row>
    <row r="283" spans="1:14" ht="14.4" customHeight="1" x14ac:dyDescent="0.3">
      <c r="A283" s="747" t="s">
        <v>593</v>
      </c>
      <c r="B283" s="748" t="s">
        <v>594</v>
      </c>
      <c r="C283" s="749" t="s">
        <v>610</v>
      </c>
      <c r="D283" s="750" t="s">
        <v>611</v>
      </c>
      <c r="E283" s="751">
        <v>50113013</v>
      </c>
      <c r="F283" s="750" t="s">
        <v>1116</v>
      </c>
      <c r="G283" s="749" t="s">
        <v>646</v>
      </c>
      <c r="H283" s="749">
        <v>162052</v>
      </c>
      <c r="I283" s="749">
        <v>62052</v>
      </c>
      <c r="J283" s="749" t="s">
        <v>1129</v>
      </c>
      <c r="K283" s="749" t="s">
        <v>1130</v>
      </c>
      <c r="L283" s="752">
        <v>98.239999999999952</v>
      </c>
      <c r="M283" s="752">
        <v>1</v>
      </c>
      <c r="N283" s="753">
        <v>98.239999999999952</v>
      </c>
    </row>
    <row r="284" spans="1:14" ht="14.4" customHeight="1" x14ac:dyDescent="0.3">
      <c r="A284" s="747" t="s">
        <v>593</v>
      </c>
      <c r="B284" s="748" t="s">
        <v>594</v>
      </c>
      <c r="C284" s="749" t="s">
        <v>610</v>
      </c>
      <c r="D284" s="750" t="s">
        <v>611</v>
      </c>
      <c r="E284" s="751">
        <v>50113013</v>
      </c>
      <c r="F284" s="750" t="s">
        <v>1116</v>
      </c>
      <c r="G284" s="749" t="s">
        <v>646</v>
      </c>
      <c r="H284" s="749">
        <v>102427</v>
      </c>
      <c r="I284" s="749">
        <v>2427</v>
      </c>
      <c r="J284" s="749" t="s">
        <v>1131</v>
      </c>
      <c r="K284" s="749" t="s">
        <v>1132</v>
      </c>
      <c r="L284" s="752">
        <v>88.460000000000008</v>
      </c>
      <c r="M284" s="752">
        <v>7</v>
      </c>
      <c r="N284" s="753">
        <v>619.22</v>
      </c>
    </row>
    <row r="285" spans="1:14" ht="14.4" customHeight="1" x14ac:dyDescent="0.3">
      <c r="A285" s="747" t="s">
        <v>593</v>
      </c>
      <c r="B285" s="748" t="s">
        <v>594</v>
      </c>
      <c r="C285" s="749" t="s">
        <v>610</v>
      </c>
      <c r="D285" s="750" t="s">
        <v>611</v>
      </c>
      <c r="E285" s="751">
        <v>50113013</v>
      </c>
      <c r="F285" s="750" t="s">
        <v>1116</v>
      </c>
      <c r="G285" s="749" t="s">
        <v>646</v>
      </c>
      <c r="H285" s="749">
        <v>101066</v>
      </c>
      <c r="I285" s="749">
        <v>1066</v>
      </c>
      <c r="J285" s="749" t="s">
        <v>1133</v>
      </c>
      <c r="K285" s="749" t="s">
        <v>1134</v>
      </c>
      <c r="L285" s="752">
        <v>57.419999999999995</v>
      </c>
      <c r="M285" s="752">
        <v>3</v>
      </c>
      <c r="N285" s="753">
        <v>172.26</v>
      </c>
    </row>
    <row r="286" spans="1:14" ht="14.4" customHeight="1" x14ac:dyDescent="0.3">
      <c r="A286" s="747" t="s">
        <v>593</v>
      </c>
      <c r="B286" s="748" t="s">
        <v>594</v>
      </c>
      <c r="C286" s="749" t="s">
        <v>610</v>
      </c>
      <c r="D286" s="750" t="s">
        <v>611</v>
      </c>
      <c r="E286" s="751">
        <v>50113013</v>
      </c>
      <c r="F286" s="750" t="s">
        <v>1116</v>
      </c>
      <c r="G286" s="749" t="s">
        <v>646</v>
      </c>
      <c r="H286" s="749">
        <v>216199</v>
      </c>
      <c r="I286" s="749">
        <v>216199</v>
      </c>
      <c r="J286" s="749" t="s">
        <v>1135</v>
      </c>
      <c r="K286" s="749" t="s">
        <v>1136</v>
      </c>
      <c r="L286" s="752">
        <v>99.900000000000034</v>
      </c>
      <c r="M286" s="752">
        <v>4</v>
      </c>
      <c r="N286" s="753">
        <v>399.60000000000014</v>
      </c>
    </row>
    <row r="287" spans="1:14" ht="14.4" customHeight="1" x14ac:dyDescent="0.3">
      <c r="A287" s="747" t="s">
        <v>593</v>
      </c>
      <c r="B287" s="748" t="s">
        <v>594</v>
      </c>
      <c r="C287" s="749" t="s">
        <v>610</v>
      </c>
      <c r="D287" s="750" t="s">
        <v>611</v>
      </c>
      <c r="E287" s="751">
        <v>50113013</v>
      </c>
      <c r="F287" s="750" t="s">
        <v>1116</v>
      </c>
      <c r="G287" s="749" t="s">
        <v>646</v>
      </c>
      <c r="H287" s="749">
        <v>126520</v>
      </c>
      <c r="I287" s="749">
        <v>126520</v>
      </c>
      <c r="J287" s="749" t="s">
        <v>1137</v>
      </c>
      <c r="K287" s="749" t="s">
        <v>1138</v>
      </c>
      <c r="L287" s="752">
        <v>141.85</v>
      </c>
      <c r="M287" s="752">
        <v>5</v>
      </c>
      <c r="N287" s="753">
        <v>709.25</v>
      </c>
    </row>
    <row r="288" spans="1:14" ht="14.4" customHeight="1" x14ac:dyDescent="0.3">
      <c r="A288" s="747" t="s">
        <v>593</v>
      </c>
      <c r="B288" s="748" t="s">
        <v>594</v>
      </c>
      <c r="C288" s="749" t="s">
        <v>610</v>
      </c>
      <c r="D288" s="750" t="s">
        <v>611</v>
      </c>
      <c r="E288" s="751">
        <v>50113013</v>
      </c>
      <c r="F288" s="750" t="s">
        <v>1116</v>
      </c>
      <c r="G288" s="749" t="s">
        <v>646</v>
      </c>
      <c r="H288" s="749">
        <v>201970</v>
      </c>
      <c r="I288" s="749">
        <v>201970</v>
      </c>
      <c r="J288" s="749" t="s">
        <v>1139</v>
      </c>
      <c r="K288" s="749" t="s">
        <v>1140</v>
      </c>
      <c r="L288" s="752">
        <v>72.180000000000007</v>
      </c>
      <c r="M288" s="752">
        <v>2</v>
      </c>
      <c r="N288" s="753">
        <v>144.36000000000001</v>
      </c>
    </row>
    <row r="289" spans="1:14" ht="14.4" customHeight="1" x14ac:dyDescent="0.3">
      <c r="A289" s="747" t="s">
        <v>593</v>
      </c>
      <c r="B289" s="748" t="s">
        <v>594</v>
      </c>
      <c r="C289" s="749" t="s">
        <v>610</v>
      </c>
      <c r="D289" s="750" t="s">
        <v>611</v>
      </c>
      <c r="E289" s="751">
        <v>50113013</v>
      </c>
      <c r="F289" s="750" t="s">
        <v>1116</v>
      </c>
      <c r="G289" s="749" t="s">
        <v>651</v>
      </c>
      <c r="H289" s="749">
        <v>113453</v>
      </c>
      <c r="I289" s="749">
        <v>113453</v>
      </c>
      <c r="J289" s="749" t="s">
        <v>1141</v>
      </c>
      <c r="K289" s="749" t="s">
        <v>1142</v>
      </c>
      <c r="L289" s="752">
        <v>458.7</v>
      </c>
      <c r="M289" s="752">
        <v>11</v>
      </c>
      <c r="N289" s="753">
        <v>5045.7</v>
      </c>
    </row>
    <row r="290" spans="1:14" ht="14.4" customHeight="1" x14ac:dyDescent="0.3">
      <c r="A290" s="747" t="s">
        <v>593</v>
      </c>
      <c r="B290" s="748" t="s">
        <v>594</v>
      </c>
      <c r="C290" s="749" t="s">
        <v>610</v>
      </c>
      <c r="D290" s="750" t="s">
        <v>611</v>
      </c>
      <c r="E290" s="751">
        <v>50113013</v>
      </c>
      <c r="F290" s="750" t="s">
        <v>1116</v>
      </c>
      <c r="G290" s="749" t="s">
        <v>646</v>
      </c>
      <c r="H290" s="749">
        <v>225175</v>
      </c>
      <c r="I290" s="749">
        <v>225175</v>
      </c>
      <c r="J290" s="749" t="s">
        <v>1143</v>
      </c>
      <c r="K290" s="749" t="s">
        <v>1144</v>
      </c>
      <c r="L290" s="752">
        <v>45.61</v>
      </c>
      <c r="M290" s="752">
        <v>2</v>
      </c>
      <c r="N290" s="753">
        <v>91.22</v>
      </c>
    </row>
    <row r="291" spans="1:14" ht="14.4" customHeight="1" x14ac:dyDescent="0.3">
      <c r="A291" s="747" t="s">
        <v>593</v>
      </c>
      <c r="B291" s="748" t="s">
        <v>594</v>
      </c>
      <c r="C291" s="749" t="s">
        <v>610</v>
      </c>
      <c r="D291" s="750" t="s">
        <v>611</v>
      </c>
      <c r="E291" s="751">
        <v>50113013</v>
      </c>
      <c r="F291" s="750" t="s">
        <v>1116</v>
      </c>
      <c r="G291" s="749" t="s">
        <v>651</v>
      </c>
      <c r="H291" s="749">
        <v>166269</v>
      </c>
      <c r="I291" s="749">
        <v>166269</v>
      </c>
      <c r="J291" s="749" t="s">
        <v>1145</v>
      </c>
      <c r="K291" s="749" t="s">
        <v>1146</v>
      </c>
      <c r="L291" s="752">
        <v>52.88000000000001</v>
      </c>
      <c r="M291" s="752">
        <v>180</v>
      </c>
      <c r="N291" s="753">
        <v>9518.4000000000015</v>
      </c>
    </row>
    <row r="292" spans="1:14" ht="14.4" customHeight="1" x14ac:dyDescent="0.3">
      <c r="A292" s="747" t="s">
        <v>593</v>
      </c>
      <c r="B292" s="748" t="s">
        <v>594</v>
      </c>
      <c r="C292" s="749" t="s">
        <v>610</v>
      </c>
      <c r="D292" s="750" t="s">
        <v>611</v>
      </c>
      <c r="E292" s="751">
        <v>50113013</v>
      </c>
      <c r="F292" s="750" t="s">
        <v>1116</v>
      </c>
      <c r="G292" s="749" t="s">
        <v>651</v>
      </c>
      <c r="H292" s="749">
        <v>118547</v>
      </c>
      <c r="I292" s="749">
        <v>18547</v>
      </c>
      <c r="J292" s="749" t="s">
        <v>1147</v>
      </c>
      <c r="K292" s="749" t="s">
        <v>1148</v>
      </c>
      <c r="L292" s="752">
        <v>126.94000000000003</v>
      </c>
      <c r="M292" s="752">
        <v>4</v>
      </c>
      <c r="N292" s="753">
        <v>507.7600000000001</v>
      </c>
    </row>
    <row r="293" spans="1:14" ht="14.4" customHeight="1" x14ac:dyDescent="0.3">
      <c r="A293" s="747" t="s">
        <v>593</v>
      </c>
      <c r="B293" s="748" t="s">
        <v>594</v>
      </c>
      <c r="C293" s="749" t="s">
        <v>610</v>
      </c>
      <c r="D293" s="750" t="s">
        <v>611</v>
      </c>
      <c r="E293" s="751">
        <v>50113014</v>
      </c>
      <c r="F293" s="750" t="s">
        <v>1149</v>
      </c>
      <c r="G293" s="749" t="s">
        <v>651</v>
      </c>
      <c r="H293" s="749">
        <v>64942</v>
      </c>
      <c r="I293" s="749">
        <v>64942</v>
      </c>
      <c r="J293" s="749" t="s">
        <v>1150</v>
      </c>
      <c r="K293" s="749" t="s">
        <v>1151</v>
      </c>
      <c r="L293" s="752">
        <v>2113.96</v>
      </c>
      <c r="M293" s="752">
        <v>3</v>
      </c>
      <c r="N293" s="753">
        <v>6341.88</v>
      </c>
    </row>
    <row r="294" spans="1:14" ht="14.4" customHeight="1" x14ac:dyDescent="0.3">
      <c r="A294" s="747" t="s">
        <v>593</v>
      </c>
      <c r="B294" s="748" t="s">
        <v>594</v>
      </c>
      <c r="C294" s="749" t="s">
        <v>610</v>
      </c>
      <c r="D294" s="750" t="s">
        <v>611</v>
      </c>
      <c r="E294" s="751">
        <v>50113014</v>
      </c>
      <c r="F294" s="750" t="s">
        <v>1149</v>
      </c>
      <c r="G294" s="749" t="s">
        <v>651</v>
      </c>
      <c r="H294" s="749">
        <v>850734</v>
      </c>
      <c r="I294" s="749">
        <v>149384</v>
      </c>
      <c r="J294" s="749" t="s">
        <v>1152</v>
      </c>
      <c r="K294" s="749" t="s">
        <v>1153</v>
      </c>
      <c r="L294" s="752">
        <v>1101.21</v>
      </c>
      <c r="M294" s="752">
        <v>20</v>
      </c>
      <c r="N294" s="753">
        <v>22024.2</v>
      </c>
    </row>
    <row r="295" spans="1:14" ht="14.4" customHeight="1" x14ac:dyDescent="0.3">
      <c r="A295" s="747" t="s">
        <v>593</v>
      </c>
      <c r="B295" s="748" t="s">
        <v>594</v>
      </c>
      <c r="C295" s="749" t="s">
        <v>610</v>
      </c>
      <c r="D295" s="750" t="s">
        <v>611</v>
      </c>
      <c r="E295" s="751">
        <v>50113014</v>
      </c>
      <c r="F295" s="750" t="s">
        <v>1149</v>
      </c>
      <c r="G295" s="749" t="s">
        <v>651</v>
      </c>
      <c r="H295" s="749">
        <v>164401</v>
      </c>
      <c r="I295" s="749">
        <v>164401</v>
      </c>
      <c r="J295" s="749" t="s">
        <v>1154</v>
      </c>
      <c r="K295" s="749" t="s">
        <v>1155</v>
      </c>
      <c r="L295" s="752">
        <v>148.5</v>
      </c>
      <c r="M295" s="752">
        <v>4</v>
      </c>
      <c r="N295" s="753">
        <v>594</v>
      </c>
    </row>
    <row r="296" spans="1:14" ht="14.4" customHeight="1" x14ac:dyDescent="0.3">
      <c r="A296" s="747" t="s">
        <v>593</v>
      </c>
      <c r="B296" s="748" t="s">
        <v>594</v>
      </c>
      <c r="C296" s="749" t="s">
        <v>610</v>
      </c>
      <c r="D296" s="750" t="s">
        <v>611</v>
      </c>
      <c r="E296" s="751">
        <v>50113014</v>
      </c>
      <c r="F296" s="750" t="s">
        <v>1149</v>
      </c>
      <c r="G296" s="749" t="s">
        <v>646</v>
      </c>
      <c r="H296" s="749">
        <v>150352</v>
      </c>
      <c r="I296" s="749">
        <v>50352</v>
      </c>
      <c r="J296" s="749" t="s">
        <v>1156</v>
      </c>
      <c r="K296" s="749" t="s">
        <v>1157</v>
      </c>
      <c r="L296" s="752">
        <v>520.20000000000016</v>
      </c>
      <c r="M296" s="752">
        <v>3</v>
      </c>
      <c r="N296" s="753">
        <v>1560.6000000000004</v>
      </c>
    </row>
    <row r="297" spans="1:14" ht="14.4" customHeight="1" x14ac:dyDescent="0.3">
      <c r="A297" s="747" t="s">
        <v>593</v>
      </c>
      <c r="B297" s="748" t="s">
        <v>594</v>
      </c>
      <c r="C297" s="749" t="s">
        <v>610</v>
      </c>
      <c r="D297" s="750" t="s">
        <v>611</v>
      </c>
      <c r="E297" s="751">
        <v>50113014</v>
      </c>
      <c r="F297" s="750" t="s">
        <v>1149</v>
      </c>
      <c r="G297" s="749" t="s">
        <v>651</v>
      </c>
      <c r="H297" s="749">
        <v>207309</v>
      </c>
      <c r="I297" s="749">
        <v>207309</v>
      </c>
      <c r="J297" s="749" t="s">
        <v>1158</v>
      </c>
      <c r="K297" s="749" t="s">
        <v>1159</v>
      </c>
      <c r="L297" s="752">
        <v>117.80999999999999</v>
      </c>
      <c r="M297" s="752">
        <v>20</v>
      </c>
      <c r="N297" s="753">
        <v>2356.1999999999998</v>
      </c>
    </row>
    <row r="298" spans="1:14" ht="14.4" customHeight="1" x14ac:dyDescent="0.3">
      <c r="A298" s="747" t="s">
        <v>593</v>
      </c>
      <c r="B298" s="748" t="s">
        <v>594</v>
      </c>
      <c r="C298" s="749" t="s">
        <v>610</v>
      </c>
      <c r="D298" s="750" t="s">
        <v>611</v>
      </c>
      <c r="E298" s="751">
        <v>50113014</v>
      </c>
      <c r="F298" s="750" t="s">
        <v>1149</v>
      </c>
      <c r="G298" s="749" t="s">
        <v>651</v>
      </c>
      <c r="H298" s="749">
        <v>189220</v>
      </c>
      <c r="I298" s="749">
        <v>189220</v>
      </c>
      <c r="J298" s="749" t="s">
        <v>1160</v>
      </c>
      <c r="K298" s="749" t="s">
        <v>1161</v>
      </c>
      <c r="L298" s="752">
        <v>6764.3300000000008</v>
      </c>
      <c r="M298" s="752">
        <v>3</v>
      </c>
      <c r="N298" s="753">
        <v>20292.990000000002</v>
      </c>
    </row>
    <row r="299" spans="1:14" ht="14.4" customHeight="1" x14ac:dyDescent="0.3">
      <c r="A299" s="747" t="s">
        <v>593</v>
      </c>
      <c r="B299" s="748" t="s">
        <v>594</v>
      </c>
      <c r="C299" s="749" t="s">
        <v>610</v>
      </c>
      <c r="D299" s="750" t="s">
        <v>611</v>
      </c>
      <c r="E299" s="751">
        <v>50113016</v>
      </c>
      <c r="F299" s="750" t="s">
        <v>1162</v>
      </c>
      <c r="G299" s="749" t="s">
        <v>651</v>
      </c>
      <c r="H299" s="749">
        <v>222349</v>
      </c>
      <c r="I299" s="749">
        <v>222349</v>
      </c>
      <c r="J299" s="749" t="s">
        <v>1163</v>
      </c>
      <c r="K299" s="749" t="s">
        <v>1164</v>
      </c>
      <c r="L299" s="752">
        <v>20345.040456036273</v>
      </c>
      <c r="M299" s="752">
        <v>3</v>
      </c>
      <c r="N299" s="753">
        <v>61035.121368108819</v>
      </c>
    </row>
    <row r="300" spans="1:14" ht="14.4" customHeight="1" x14ac:dyDescent="0.3">
      <c r="A300" s="747" t="s">
        <v>593</v>
      </c>
      <c r="B300" s="748" t="s">
        <v>594</v>
      </c>
      <c r="C300" s="749" t="s">
        <v>610</v>
      </c>
      <c r="D300" s="750" t="s">
        <v>611</v>
      </c>
      <c r="E300" s="751">
        <v>50113016</v>
      </c>
      <c r="F300" s="750" t="s">
        <v>1162</v>
      </c>
      <c r="G300" s="749" t="s">
        <v>651</v>
      </c>
      <c r="H300" s="749">
        <v>222347</v>
      </c>
      <c r="I300" s="749">
        <v>222347</v>
      </c>
      <c r="J300" s="749" t="s">
        <v>1163</v>
      </c>
      <c r="K300" s="749" t="s">
        <v>1165</v>
      </c>
      <c r="L300" s="752">
        <v>5482.9477977414481</v>
      </c>
      <c r="M300" s="752">
        <v>10.195499999999999</v>
      </c>
      <c r="N300" s="753">
        <v>55901.39427187293</v>
      </c>
    </row>
    <row r="301" spans="1:14" ht="14.4" customHeight="1" x14ac:dyDescent="0.3">
      <c r="A301" s="747" t="s">
        <v>593</v>
      </c>
      <c r="B301" s="748" t="s">
        <v>594</v>
      </c>
      <c r="C301" s="749" t="s">
        <v>610</v>
      </c>
      <c r="D301" s="750" t="s">
        <v>611</v>
      </c>
      <c r="E301" s="751">
        <v>50113017</v>
      </c>
      <c r="F301" s="750" t="s">
        <v>1166</v>
      </c>
      <c r="G301" s="749" t="s">
        <v>646</v>
      </c>
      <c r="H301" s="749">
        <v>501581</v>
      </c>
      <c r="I301" s="749">
        <v>209330</v>
      </c>
      <c r="J301" s="749" t="s">
        <v>1167</v>
      </c>
      <c r="K301" s="749" t="s">
        <v>1168</v>
      </c>
      <c r="L301" s="752">
        <v>330</v>
      </c>
      <c r="M301" s="752">
        <v>8</v>
      </c>
      <c r="N301" s="753">
        <v>2640</v>
      </c>
    </row>
    <row r="302" spans="1:14" ht="14.4" customHeight="1" x14ac:dyDescent="0.3">
      <c r="A302" s="747" t="s">
        <v>593</v>
      </c>
      <c r="B302" s="748" t="s">
        <v>594</v>
      </c>
      <c r="C302" s="749" t="s">
        <v>610</v>
      </c>
      <c r="D302" s="750" t="s">
        <v>611</v>
      </c>
      <c r="E302" s="751">
        <v>50113017</v>
      </c>
      <c r="F302" s="750" t="s">
        <v>1166</v>
      </c>
      <c r="G302" s="749" t="s">
        <v>646</v>
      </c>
      <c r="H302" s="749">
        <v>501603</v>
      </c>
      <c r="I302" s="749">
        <v>209329</v>
      </c>
      <c r="J302" s="749" t="s">
        <v>1167</v>
      </c>
      <c r="K302" s="749" t="s">
        <v>1169</v>
      </c>
      <c r="L302" s="752">
        <v>330</v>
      </c>
      <c r="M302" s="752">
        <v>3</v>
      </c>
      <c r="N302" s="753">
        <v>990</v>
      </c>
    </row>
    <row r="303" spans="1:14" ht="14.4" customHeight="1" x14ac:dyDescent="0.3">
      <c r="A303" s="747" t="s">
        <v>593</v>
      </c>
      <c r="B303" s="748" t="s">
        <v>594</v>
      </c>
      <c r="C303" s="749" t="s">
        <v>615</v>
      </c>
      <c r="D303" s="750" t="s">
        <v>616</v>
      </c>
      <c r="E303" s="751">
        <v>50113001</v>
      </c>
      <c r="F303" s="750" t="s">
        <v>645</v>
      </c>
      <c r="G303" s="749" t="s">
        <v>646</v>
      </c>
      <c r="H303" s="749">
        <v>196885</v>
      </c>
      <c r="I303" s="749">
        <v>96885</v>
      </c>
      <c r="J303" s="749" t="s">
        <v>647</v>
      </c>
      <c r="K303" s="749" t="s">
        <v>648</v>
      </c>
      <c r="L303" s="752">
        <v>19.249900252145977</v>
      </c>
      <c r="M303" s="752">
        <v>12</v>
      </c>
      <c r="N303" s="753">
        <v>230.99880302575173</v>
      </c>
    </row>
    <row r="304" spans="1:14" ht="14.4" customHeight="1" x14ac:dyDescent="0.3">
      <c r="A304" s="747" t="s">
        <v>593</v>
      </c>
      <c r="B304" s="748" t="s">
        <v>594</v>
      </c>
      <c r="C304" s="749" t="s">
        <v>615</v>
      </c>
      <c r="D304" s="750" t="s">
        <v>616</v>
      </c>
      <c r="E304" s="751">
        <v>50113001</v>
      </c>
      <c r="F304" s="750" t="s">
        <v>645</v>
      </c>
      <c r="G304" s="749" t="s">
        <v>646</v>
      </c>
      <c r="H304" s="749">
        <v>196884</v>
      </c>
      <c r="I304" s="749">
        <v>96884</v>
      </c>
      <c r="J304" s="749" t="s">
        <v>649</v>
      </c>
      <c r="K304" s="749" t="s">
        <v>650</v>
      </c>
      <c r="L304" s="752">
        <v>9.3499989927708604</v>
      </c>
      <c r="M304" s="752">
        <v>92</v>
      </c>
      <c r="N304" s="753">
        <v>860.1999073349192</v>
      </c>
    </row>
    <row r="305" spans="1:14" ht="14.4" customHeight="1" x14ac:dyDescent="0.3">
      <c r="A305" s="747" t="s">
        <v>593</v>
      </c>
      <c r="B305" s="748" t="s">
        <v>594</v>
      </c>
      <c r="C305" s="749" t="s">
        <v>615</v>
      </c>
      <c r="D305" s="750" t="s">
        <v>616</v>
      </c>
      <c r="E305" s="751">
        <v>50113001</v>
      </c>
      <c r="F305" s="750" t="s">
        <v>645</v>
      </c>
      <c r="G305" s="749" t="s">
        <v>646</v>
      </c>
      <c r="H305" s="749">
        <v>100362</v>
      </c>
      <c r="I305" s="749">
        <v>362</v>
      </c>
      <c r="J305" s="749" t="s">
        <v>656</v>
      </c>
      <c r="K305" s="749" t="s">
        <v>657</v>
      </c>
      <c r="L305" s="752">
        <v>72.919999999999959</v>
      </c>
      <c r="M305" s="752">
        <v>1</v>
      </c>
      <c r="N305" s="753">
        <v>72.919999999999959</v>
      </c>
    </row>
    <row r="306" spans="1:14" ht="14.4" customHeight="1" x14ac:dyDescent="0.3">
      <c r="A306" s="747" t="s">
        <v>593</v>
      </c>
      <c r="B306" s="748" t="s">
        <v>594</v>
      </c>
      <c r="C306" s="749" t="s">
        <v>615</v>
      </c>
      <c r="D306" s="750" t="s">
        <v>616</v>
      </c>
      <c r="E306" s="751">
        <v>50113001</v>
      </c>
      <c r="F306" s="750" t="s">
        <v>645</v>
      </c>
      <c r="G306" s="749" t="s">
        <v>646</v>
      </c>
      <c r="H306" s="749">
        <v>113873</v>
      </c>
      <c r="I306" s="749">
        <v>13873</v>
      </c>
      <c r="J306" s="749" t="s">
        <v>1170</v>
      </c>
      <c r="K306" s="749" t="s">
        <v>1171</v>
      </c>
      <c r="L306" s="752">
        <v>251.30071177249314</v>
      </c>
      <c r="M306" s="752">
        <v>2.9445068999999999</v>
      </c>
      <c r="N306" s="753">
        <v>739.95667978901724</v>
      </c>
    </row>
    <row r="307" spans="1:14" ht="14.4" customHeight="1" x14ac:dyDescent="0.3">
      <c r="A307" s="747" t="s">
        <v>593</v>
      </c>
      <c r="B307" s="748" t="s">
        <v>594</v>
      </c>
      <c r="C307" s="749" t="s">
        <v>615</v>
      </c>
      <c r="D307" s="750" t="s">
        <v>616</v>
      </c>
      <c r="E307" s="751">
        <v>50113001</v>
      </c>
      <c r="F307" s="750" t="s">
        <v>645</v>
      </c>
      <c r="G307" s="749" t="s">
        <v>646</v>
      </c>
      <c r="H307" s="749">
        <v>192841</v>
      </c>
      <c r="I307" s="749">
        <v>192841</v>
      </c>
      <c r="J307" s="749" t="s">
        <v>671</v>
      </c>
      <c r="K307" s="749" t="s">
        <v>672</v>
      </c>
      <c r="L307" s="752">
        <v>4309.8</v>
      </c>
      <c r="M307" s="752">
        <v>4</v>
      </c>
      <c r="N307" s="753">
        <v>17239.2</v>
      </c>
    </row>
    <row r="308" spans="1:14" ht="14.4" customHeight="1" x14ac:dyDescent="0.3">
      <c r="A308" s="747" t="s">
        <v>593</v>
      </c>
      <c r="B308" s="748" t="s">
        <v>594</v>
      </c>
      <c r="C308" s="749" t="s">
        <v>615</v>
      </c>
      <c r="D308" s="750" t="s">
        <v>616</v>
      </c>
      <c r="E308" s="751">
        <v>50113001</v>
      </c>
      <c r="F308" s="750" t="s">
        <v>645</v>
      </c>
      <c r="G308" s="749" t="s">
        <v>646</v>
      </c>
      <c r="H308" s="749">
        <v>187764</v>
      </c>
      <c r="I308" s="749">
        <v>87764</v>
      </c>
      <c r="J308" s="749" t="s">
        <v>682</v>
      </c>
      <c r="K308" s="749" t="s">
        <v>683</v>
      </c>
      <c r="L308" s="752">
        <v>52.459025065501955</v>
      </c>
      <c r="M308" s="752">
        <v>20</v>
      </c>
      <c r="N308" s="753">
        <v>1049.1805013100391</v>
      </c>
    </row>
    <row r="309" spans="1:14" ht="14.4" customHeight="1" x14ac:dyDescent="0.3">
      <c r="A309" s="747" t="s">
        <v>593</v>
      </c>
      <c r="B309" s="748" t="s">
        <v>594</v>
      </c>
      <c r="C309" s="749" t="s">
        <v>615</v>
      </c>
      <c r="D309" s="750" t="s">
        <v>616</v>
      </c>
      <c r="E309" s="751">
        <v>50113001</v>
      </c>
      <c r="F309" s="750" t="s">
        <v>645</v>
      </c>
      <c r="G309" s="749" t="s">
        <v>646</v>
      </c>
      <c r="H309" s="749">
        <v>168008</v>
      </c>
      <c r="I309" s="749">
        <v>168008</v>
      </c>
      <c r="J309" s="749" t="s">
        <v>701</v>
      </c>
      <c r="K309" s="749" t="s">
        <v>702</v>
      </c>
      <c r="L309" s="752">
        <v>800.02600000000007</v>
      </c>
      <c r="M309" s="752">
        <v>260</v>
      </c>
      <c r="N309" s="753">
        <v>208006.76</v>
      </c>
    </row>
    <row r="310" spans="1:14" ht="14.4" customHeight="1" x14ac:dyDescent="0.3">
      <c r="A310" s="747" t="s">
        <v>593</v>
      </c>
      <c r="B310" s="748" t="s">
        <v>594</v>
      </c>
      <c r="C310" s="749" t="s">
        <v>615</v>
      </c>
      <c r="D310" s="750" t="s">
        <v>616</v>
      </c>
      <c r="E310" s="751">
        <v>50113001</v>
      </c>
      <c r="F310" s="750" t="s">
        <v>645</v>
      </c>
      <c r="G310" s="749" t="s">
        <v>646</v>
      </c>
      <c r="H310" s="749">
        <v>168010</v>
      </c>
      <c r="I310" s="749">
        <v>168010</v>
      </c>
      <c r="J310" s="749" t="s">
        <v>1172</v>
      </c>
      <c r="K310" s="749" t="s">
        <v>1173</v>
      </c>
      <c r="L310" s="752">
        <v>668.38384615384609</v>
      </c>
      <c r="M310" s="752">
        <v>260</v>
      </c>
      <c r="N310" s="753">
        <v>173779.8</v>
      </c>
    </row>
    <row r="311" spans="1:14" ht="14.4" customHeight="1" x14ac:dyDescent="0.3">
      <c r="A311" s="747" t="s">
        <v>593</v>
      </c>
      <c r="B311" s="748" t="s">
        <v>594</v>
      </c>
      <c r="C311" s="749" t="s">
        <v>615</v>
      </c>
      <c r="D311" s="750" t="s">
        <v>616</v>
      </c>
      <c r="E311" s="751">
        <v>50113001</v>
      </c>
      <c r="F311" s="750" t="s">
        <v>645</v>
      </c>
      <c r="G311" s="749" t="s">
        <v>646</v>
      </c>
      <c r="H311" s="749">
        <v>215611</v>
      </c>
      <c r="I311" s="749">
        <v>215611</v>
      </c>
      <c r="J311" s="749" t="s">
        <v>704</v>
      </c>
      <c r="K311" s="749" t="s">
        <v>705</v>
      </c>
      <c r="L311" s="752">
        <v>1242.681899645263</v>
      </c>
      <c r="M311" s="752">
        <v>1.0915903999999998</v>
      </c>
      <c r="N311" s="753">
        <v>1356.4996319065324</v>
      </c>
    </row>
    <row r="312" spans="1:14" ht="14.4" customHeight="1" x14ac:dyDescent="0.3">
      <c r="A312" s="747" t="s">
        <v>593</v>
      </c>
      <c r="B312" s="748" t="s">
        <v>594</v>
      </c>
      <c r="C312" s="749" t="s">
        <v>615</v>
      </c>
      <c r="D312" s="750" t="s">
        <v>616</v>
      </c>
      <c r="E312" s="751">
        <v>50113001</v>
      </c>
      <c r="F312" s="750" t="s">
        <v>645</v>
      </c>
      <c r="G312" s="749" t="s">
        <v>646</v>
      </c>
      <c r="H312" s="749">
        <v>191565</v>
      </c>
      <c r="I312" s="749">
        <v>191565</v>
      </c>
      <c r="J312" s="749" t="s">
        <v>706</v>
      </c>
      <c r="K312" s="749" t="s">
        <v>707</v>
      </c>
      <c r="L312" s="752">
        <v>621.34967402680979</v>
      </c>
      <c r="M312" s="752">
        <v>9.8046867999999971</v>
      </c>
      <c r="N312" s="753">
        <v>6092.1389471149632</v>
      </c>
    </row>
    <row r="313" spans="1:14" ht="14.4" customHeight="1" x14ac:dyDescent="0.3">
      <c r="A313" s="747" t="s">
        <v>593</v>
      </c>
      <c r="B313" s="748" t="s">
        <v>594</v>
      </c>
      <c r="C313" s="749" t="s">
        <v>615</v>
      </c>
      <c r="D313" s="750" t="s">
        <v>616</v>
      </c>
      <c r="E313" s="751">
        <v>50113001</v>
      </c>
      <c r="F313" s="750" t="s">
        <v>645</v>
      </c>
      <c r="G313" s="749" t="s">
        <v>646</v>
      </c>
      <c r="H313" s="749">
        <v>26244</v>
      </c>
      <c r="I313" s="749">
        <v>26244</v>
      </c>
      <c r="J313" s="749" t="s">
        <v>1174</v>
      </c>
      <c r="K313" s="749" t="s">
        <v>1175</v>
      </c>
      <c r="L313" s="752">
        <v>1190.73</v>
      </c>
      <c r="M313" s="752">
        <v>10</v>
      </c>
      <c r="N313" s="753">
        <v>11907.3</v>
      </c>
    </row>
    <row r="314" spans="1:14" ht="14.4" customHeight="1" x14ac:dyDescent="0.3">
      <c r="A314" s="747" t="s">
        <v>593</v>
      </c>
      <c r="B314" s="748" t="s">
        <v>594</v>
      </c>
      <c r="C314" s="749" t="s">
        <v>615</v>
      </c>
      <c r="D314" s="750" t="s">
        <v>616</v>
      </c>
      <c r="E314" s="751">
        <v>50113001</v>
      </c>
      <c r="F314" s="750" t="s">
        <v>645</v>
      </c>
      <c r="G314" s="749" t="s">
        <v>646</v>
      </c>
      <c r="H314" s="749">
        <v>500936</v>
      </c>
      <c r="I314" s="749">
        <v>185321</v>
      </c>
      <c r="J314" s="749" t="s">
        <v>716</v>
      </c>
      <c r="K314" s="749" t="s">
        <v>717</v>
      </c>
      <c r="L314" s="752">
        <v>1.1000000000000001</v>
      </c>
      <c r="M314" s="752">
        <v>1</v>
      </c>
      <c r="N314" s="753">
        <v>1.1000000000000001</v>
      </c>
    </row>
    <row r="315" spans="1:14" ht="14.4" customHeight="1" x14ac:dyDescent="0.3">
      <c r="A315" s="747" t="s">
        <v>593</v>
      </c>
      <c r="B315" s="748" t="s">
        <v>594</v>
      </c>
      <c r="C315" s="749" t="s">
        <v>615</v>
      </c>
      <c r="D315" s="750" t="s">
        <v>616</v>
      </c>
      <c r="E315" s="751">
        <v>50113001</v>
      </c>
      <c r="F315" s="750" t="s">
        <v>645</v>
      </c>
      <c r="G315" s="749" t="s">
        <v>646</v>
      </c>
      <c r="H315" s="749">
        <v>177660</v>
      </c>
      <c r="I315" s="749">
        <v>177660</v>
      </c>
      <c r="J315" s="749" t="s">
        <v>718</v>
      </c>
      <c r="K315" s="749" t="s">
        <v>719</v>
      </c>
      <c r="L315" s="752">
        <v>734.8</v>
      </c>
      <c r="M315" s="752">
        <v>0.93500000000000005</v>
      </c>
      <c r="N315" s="753">
        <v>687.03800000000001</v>
      </c>
    </row>
    <row r="316" spans="1:14" ht="14.4" customHeight="1" x14ac:dyDescent="0.3">
      <c r="A316" s="747" t="s">
        <v>593</v>
      </c>
      <c r="B316" s="748" t="s">
        <v>594</v>
      </c>
      <c r="C316" s="749" t="s">
        <v>615</v>
      </c>
      <c r="D316" s="750" t="s">
        <v>616</v>
      </c>
      <c r="E316" s="751">
        <v>50113001</v>
      </c>
      <c r="F316" s="750" t="s">
        <v>645</v>
      </c>
      <c r="G316" s="749" t="s">
        <v>646</v>
      </c>
      <c r="H316" s="749">
        <v>177659</v>
      </c>
      <c r="I316" s="749">
        <v>177659</v>
      </c>
      <c r="J316" s="749" t="s">
        <v>718</v>
      </c>
      <c r="K316" s="749" t="s">
        <v>1176</v>
      </c>
      <c r="L316" s="752">
        <v>525.79999999999995</v>
      </c>
      <c r="M316" s="752">
        <v>1</v>
      </c>
      <c r="N316" s="753">
        <v>525.79999999999995</v>
      </c>
    </row>
    <row r="317" spans="1:14" ht="14.4" customHeight="1" x14ac:dyDescent="0.3">
      <c r="A317" s="747" t="s">
        <v>593</v>
      </c>
      <c r="B317" s="748" t="s">
        <v>594</v>
      </c>
      <c r="C317" s="749" t="s">
        <v>615</v>
      </c>
      <c r="D317" s="750" t="s">
        <v>616</v>
      </c>
      <c r="E317" s="751">
        <v>50113001</v>
      </c>
      <c r="F317" s="750" t="s">
        <v>645</v>
      </c>
      <c r="G317" s="749" t="s">
        <v>646</v>
      </c>
      <c r="H317" s="749">
        <v>177658</v>
      </c>
      <c r="I317" s="749">
        <v>177658</v>
      </c>
      <c r="J317" s="749" t="s">
        <v>718</v>
      </c>
      <c r="K317" s="749" t="s">
        <v>1177</v>
      </c>
      <c r="L317" s="752">
        <v>218.9</v>
      </c>
      <c r="M317" s="752">
        <v>0.23</v>
      </c>
      <c r="N317" s="753">
        <v>50.347000000000001</v>
      </c>
    </row>
    <row r="318" spans="1:14" ht="14.4" customHeight="1" x14ac:dyDescent="0.3">
      <c r="A318" s="747" t="s">
        <v>593</v>
      </c>
      <c r="B318" s="748" t="s">
        <v>594</v>
      </c>
      <c r="C318" s="749" t="s">
        <v>615</v>
      </c>
      <c r="D318" s="750" t="s">
        <v>616</v>
      </c>
      <c r="E318" s="751">
        <v>50113001</v>
      </c>
      <c r="F318" s="750" t="s">
        <v>645</v>
      </c>
      <c r="G318" s="749" t="s">
        <v>646</v>
      </c>
      <c r="H318" s="749">
        <v>177657</v>
      </c>
      <c r="I318" s="749">
        <v>177657</v>
      </c>
      <c r="J318" s="749" t="s">
        <v>718</v>
      </c>
      <c r="K318" s="749" t="s">
        <v>1178</v>
      </c>
      <c r="L318" s="752">
        <v>79.2</v>
      </c>
      <c r="M318" s="752">
        <v>2</v>
      </c>
      <c r="N318" s="753">
        <v>158.4</v>
      </c>
    </row>
    <row r="319" spans="1:14" ht="14.4" customHeight="1" x14ac:dyDescent="0.3">
      <c r="A319" s="747" t="s">
        <v>593</v>
      </c>
      <c r="B319" s="748" t="s">
        <v>594</v>
      </c>
      <c r="C319" s="749" t="s">
        <v>615</v>
      </c>
      <c r="D319" s="750" t="s">
        <v>616</v>
      </c>
      <c r="E319" s="751">
        <v>50113001</v>
      </c>
      <c r="F319" s="750" t="s">
        <v>645</v>
      </c>
      <c r="G319" s="749" t="s">
        <v>646</v>
      </c>
      <c r="H319" s="749">
        <v>195769</v>
      </c>
      <c r="I319" s="749">
        <v>195769</v>
      </c>
      <c r="J319" s="749" t="s">
        <v>734</v>
      </c>
      <c r="K319" s="749" t="s">
        <v>736</v>
      </c>
      <c r="L319" s="752">
        <v>179.52140226936365</v>
      </c>
      <c r="M319" s="752">
        <v>0.745</v>
      </c>
      <c r="N319" s="753">
        <v>133.74344469067591</v>
      </c>
    </row>
    <row r="320" spans="1:14" ht="14.4" customHeight="1" x14ac:dyDescent="0.3">
      <c r="A320" s="747" t="s">
        <v>593</v>
      </c>
      <c r="B320" s="748" t="s">
        <v>594</v>
      </c>
      <c r="C320" s="749" t="s">
        <v>615</v>
      </c>
      <c r="D320" s="750" t="s">
        <v>616</v>
      </c>
      <c r="E320" s="751">
        <v>50113001</v>
      </c>
      <c r="F320" s="750" t="s">
        <v>645</v>
      </c>
      <c r="G320" s="749" t="s">
        <v>646</v>
      </c>
      <c r="H320" s="749">
        <v>195770</v>
      </c>
      <c r="I320" s="749">
        <v>195770</v>
      </c>
      <c r="J320" s="749" t="s">
        <v>734</v>
      </c>
      <c r="K320" s="749" t="s">
        <v>735</v>
      </c>
      <c r="L320" s="752">
        <v>302.940111425841</v>
      </c>
      <c r="M320" s="752">
        <v>5.9891454999999976</v>
      </c>
      <c r="N320" s="753">
        <v>1814.3524051155734</v>
      </c>
    </row>
    <row r="321" spans="1:14" ht="14.4" customHeight="1" x14ac:dyDescent="0.3">
      <c r="A321" s="747" t="s">
        <v>593</v>
      </c>
      <c r="B321" s="748" t="s">
        <v>594</v>
      </c>
      <c r="C321" s="749" t="s">
        <v>615</v>
      </c>
      <c r="D321" s="750" t="s">
        <v>616</v>
      </c>
      <c r="E321" s="751">
        <v>50113001</v>
      </c>
      <c r="F321" s="750" t="s">
        <v>645</v>
      </c>
      <c r="G321" s="749" t="s">
        <v>646</v>
      </c>
      <c r="H321" s="749">
        <v>846761</v>
      </c>
      <c r="I321" s="749">
        <v>9999999</v>
      </c>
      <c r="J321" s="749" t="s">
        <v>737</v>
      </c>
      <c r="K321" s="749" t="s">
        <v>595</v>
      </c>
      <c r="L321" s="752">
        <v>12.74894146253963</v>
      </c>
      <c r="M321" s="752">
        <v>90</v>
      </c>
      <c r="N321" s="753">
        <v>1147.4047316285667</v>
      </c>
    </row>
    <row r="322" spans="1:14" ht="14.4" customHeight="1" x14ac:dyDescent="0.3">
      <c r="A322" s="747" t="s">
        <v>593</v>
      </c>
      <c r="B322" s="748" t="s">
        <v>594</v>
      </c>
      <c r="C322" s="749" t="s">
        <v>615</v>
      </c>
      <c r="D322" s="750" t="s">
        <v>616</v>
      </c>
      <c r="E322" s="751">
        <v>50113001</v>
      </c>
      <c r="F322" s="750" t="s">
        <v>645</v>
      </c>
      <c r="G322" s="749" t="s">
        <v>646</v>
      </c>
      <c r="H322" s="749">
        <v>902077</v>
      </c>
      <c r="I322" s="749">
        <v>9999999</v>
      </c>
      <c r="J322" s="749" t="s">
        <v>738</v>
      </c>
      <c r="K322" s="749" t="s">
        <v>595</v>
      </c>
      <c r="L322" s="752">
        <v>2.4202926611758064</v>
      </c>
      <c r="M322" s="752">
        <v>83</v>
      </c>
      <c r="N322" s="753">
        <v>200.88429087759192</v>
      </c>
    </row>
    <row r="323" spans="1:14" ht="14.4" customHeight="1" x14ac:dyDescent="0.3">
      <c r="A323" s="747" t="s">
        <v>593</v>
      </c>
      <c r="B323" s="748" t="s">
        <v>594</v>
      </c>
      <c r="C323" s="749" t="s">
        <v>615</v>
      </c>
      <c r="D323" s="750" t="s">
        <v>616</v>
      </c>
      <c r="E323" s="751">
        <v>50113001</v>
      </c>
      <c r="F323" s="750" t="s">
        <v>645</v>
      </c>
      <c r="G323" s="749" t="s">
        <v>646</v>
      </c>
      <c r="H323" s="749">
        <v>849053</v>
      </c>
      <c r="I323" s="749">
        <v>9999999</v>
      </c>
      <c r="J323" s="749" t="s">
        <v>739</v>
      </c>
      <c r="K323" s="749" t="s">
        <v>595</v>
      </c>
      <c r="L323" s="752">
        <v>2.5079881507705775</v>
      </c>
      <c r="M323" s="752">
        <v>47</v>
      </c>
      <c r="N323" s="753">
        <v>117.87544308621713</v>
      </c>
    </row>
    <row r="324" spans="1:14" ht="14.4" customHeight="1" x14ac:dyDescent="0.3">
      <c r="A324" s="747" t="s">
        <v>593</v>
      </c>
      <c r="B324" s="748" t="s">
        <v>594</v>
      </c>
      <c r="C324" s="749" t="s">
        <v>615</v>
      </c>
      <c r="D324" s="750" t="s">
        <v>616</v>
      </c>
      <c r="E324" s="751">
        <v>50113001</v>
      </c>
      <c r="F324" s="750" t="s">
        <v>645</v>
      </c>
      <c r="G324" s="749" t="s">
        <v>646</v>
      </c>
      <c r="H324" s="749">
        <v>207500</v>
      </c>
      <c r="I324" s="749">
        <v>207500</v>
      </c>
      <c r="J324" s="749" t="s">
        <v>740</v>
      </c>
      <c r="K324" s="749" t="s">
        <v>741</v>
      </c>
      <c r="L324" s="752">
        <v>1547.3699999999994</v>
      </c>
      <c r="M324" s="752">
        <v>7.0000000000000007E-2</v>
      </c>
      <c r="N324" s="753">
        <v>108.31589999999997</v>
      </c>
    </row>
    <row r="325" spans="1:14" ht="14.4" customHeight="1" x14ac:dyDescent="0.3">
      <c r="A325" s="747" t="s">
        <v>593</v>
      </c>
      <c r="B325" s="748" t="s">
        <v>594</v>
      </c>
      <c r="C325" s="749" t="s">
        <v>615</v>
      </c>
      <c r="D325" s="750" t="s">
        <v>616</v>
      </c>
      <c r="E325" s="751">
        <v>50113001</v>
      </c>
      <c r="F325" s="750" t="s">
        <v>645</v>
      </c>
      <c r="G325" s="749" t="s">
        <v>646</v>
      </c>
      <c r="H325" s="749">
        <v>394906</v>
      </c>
      <c r="I325" s="749">
        <v>207502</v>
      </c>
      <c r="J325" s="749" t="s">
        <v>740</v>
      </c>
      <c r="K325" s="749" t="s">
        <v>742</v>
      </c>
      <c r="L325" s="752">
        <v>3119.160111252645</v>
      </c>
      <c r="M325" s="752">
        <v>1.0339</v>
      </c>
      <c r="N325" s="753">
        <v>3224.89963902411</v>
      </c>
    </row>
    <row r="326" spans="1:14" ht="14.4" customHeight="1" x14ac:dyDescent="0.3">
      <c r="A326" s="747" t="s">
        <v>593</v>
      </c>
      <c r="B326" s="748" t="s">
        <v>594</v>
      </c>
      <c r="C326" s="749" t="s">
        <v>615</v>
      </c>
      <c r="D326" s="750" t="s">
        <v>616</v>
      </c>
      <c r="E326" s="751">
        <v>50113001</v>
      </c>
      <c r="F326" s="750" t="s">
        <v>645</v>
      </c>
      <c r="G326" s="749" t="s">
        <v>646</v>
      </c>
      <c r="H326" s="749">
        <v>841310</v>
      </c>
      <c r="I326" s="749">
        <v>9999999</v>
      </c>
      <c r="J326" s="749" t="s">
        <v>1179</v>
      </c>
      <c r="K326" s="749" t="s">
        <v>1180</v>
      </c>
      <c r="L326" s="752">
        <v>366.56566666666663</v>
      </c>
      <c r="M326" s="752">
        <v>0.7</v>
      </c>
      <c r="N326" s="753">
        <v>256.59596666666664</v>
      </c>
    </row>
    <row r="327" spans="1:14" ht="14.4" customHeight="1" x14ac:dyDescent="0.3">
      <c r="A327" s="747" t="s">
        <v>593</v>
      </c>
      <c r="B327" s="748" t="s">
        <v>594</v>
      </c>
      <c r="C327" s="749" t="s">
        <v>615</v>
      </c>
      <c r="D327" s="750" t="s">
        <v>616</v>
      </c>
      <c r="E327" s="751">
        <v>50113001</v>
      </c>
      <c r="F327" s="750" t="s">
        <v>645</v>
      </c>
      <c r="G327" s="749" t="s">
        <v>646</v>
      </c>
      <c r="H327" s="749">
        <v>116470</v>
      </c>
      <c r="I327" s="749">
        <v>16470</v>
      </c>
      <c r="J327" s="749" t="s">
        <v>1181</v>
      </c>
      <c r="K327" s="749" t="s">
        <v>1182</v>
      </c>
      <c r="L327" s="752">
        <v>700.16000000000008</v>
      </c>
      <c r="M327" s="752">
        <v>5</v>
      </c>
      <c r="N327" s="753">
        <v>3500.8</v>
      </c>
    </row>
    <row r="328" spans="1:14" ht="14.4" customHeight="1" x14ac:dyDescent="0.3">
      <c r="A328" s="747" t="s">
        <v>593</v>
      </c>
      <c r="B328" s="748" t="s">
        <v>594</v>
      </c>
      <c r="C328" s="749" t="s">
        <v>615</v>
      </c>
      <c r="D328" s="750" t="s">
        <v>616</v>
      </c>
      <c r="E328" s="751">
        <v>50113001</v>
      </c>
      <c r="F328" s="750" t="s">
        <v>645</v>
      </c>
      <c r="G328" s="749" t="s">
        <v>646</v>
      </c>
      <c r="H328" s="749">
        <v>184090</v>
      </c>
      <c r="I328" s="749">
        <v>84090</v>
      </c>
      <c r="J328" s="749" t="s">
        <v>746</v>
      </c>
      <c r="K328" s="749" t="s">
        <v>747</v>
      </c>
      <c r="L328" s="752">
        <v>60.14</v>
      </c>
      <c r="M328" s="752">
        <v>10</v>
      </c>
      <c r="N328" s="753">
        <v>601.4</v>
      </c>
    </row>
    <row r="329" spans="1:14" ht="14.4" customHeight="1" x14ac:dyDescent="0.3">
      <c r="A329" s="747" t="s">
        <v>593</v>
      </c>
      <c r="B329" s="748" t="s">
        <v>594</v>
      </c>
      <c r="C329" s="749" t="s">
        <v>615</v>
      </c>
      <c r="D329" s="750" t="s">
        <v>616</v>
      </c>
      <c r="E329" s="751">
        <v>50113001</v>
      </c>
      <c r="F329" s="750" t="s">
        <v>645</v>
      </c>
      <c r="G329" s="749" t="s">
        <v>646</v>
      </c>
      <c r="H329" s="749">
        <v>501994</v>
      </c>
      <c r="I329" s="749">
        <v>0</v>
      </c>
      <c r="J329" s="749" t="s">
        <v>750</v>
      </c>
      <c r="K329" s="749" t="s">
        <v>751</v>
      </c>
      <c r="L329" s="752">
        <v>264.92399999999998</v>
      </c>
      <c r="M329" s="752">
        <v>13</v>
      </c>
      <c r="N329" s="753">
        <v>3444.0119999999997</v>
      </c>
    </row>
    <row r="330" spans="1:14" ht="14.4" customHeight="1" x14ac:dyDescent="0.3">
      <c r="A330" s="747" t="s">
        <v>593</v>
      </c>
      <c r="B330" s="748" t="s">
        <v>594</v>
      </c>
      <c r="C330" s="749" t="s">
        <v>615</v>
      </c>
      <c r="D330" s="750" t="s">
        <v>616</v>
      </c>
      <c r="E330" s="751">
        <v>50113001</v>
      </c>
      <c r="F330" s="750" t="s">
        <v>645</v>
      </c>
      <c r="G330" s="749" t="s">
        <v>651</v>
      </c>
      <c r="H330" s="749">
        <v>204626</v>
      </c>
      <c r="I330" s="749">
        <v>204626</v>
      </c>
      <c r="J330" s="749" t="s">
        <v>758</v>
      </c>
      <c r="K330" s="749" t="s">
        <v>760</v>
      </c>
      <c r="L330" s="752">
        <v>213.18032843264479</v>
      </c>
      <c r="M330" s="752">
        <v>28.654</v>
      </c>
      <c r="N330" s="753">
        <v>6108.469130909004</v>
      </c>
    </row>
    <row r="331" spans="1:14" ht="14.4" customHeight="1" x14ac:dyDescent="0.3">
      <c r="A331" s="747" t="s">
        <v>593</v>
      </c>
      <c r="B331" s="748" t="s">
        <v>594</v>
      </c>
      <c r="C331" s="749" t="s">
        <v>615</v>
      </c>
      <c r="D331" s="750" t="s">
        <v>616</v>
      </c>
      <c r="E331" s="751">
        <v>50113001</v>
      </c>
      <c r="F331" s="750" t="s">
        <v>645</v>
      </c>
      <c r="G331" s="749" t="s">
        <v>651</v>
      </c>
      <c r="H331" s="749">
        <v>204622</v>
      </c>
      <c r="I331" s="749">
        <v>204622</v>
      </c>
      <c r="J331" s="749" t="s">
        <v>758</v>
      </c>
      <c r="K331" s="749" t="s">
        <v>759</v>
      </c>
      <c r="L331" s="752">
        <v>72.930083251340875</v>
      </c>
      <c r="M331" s="752">
        <v>89.119656200000009</v>
      </c>
      <c r="N331" s="753">
        <v>6499.5039459968775</v>
      </c>
    </row>
    <row r="332" spans="1:14" ht="14.4" customHeight="1" x14ac:dyDescent="0.3">
      <c r="A332" s="747" t="s">
        <v>593</v>
      </c>
      <c r="B332" s="748" t="s">
        <v>594</v>
      </c>
      <c r="C332" s="749" t="s">
        <v>615</v>
      </c>
      <c r="D332" s="750" t="s">
        <v>616</v>
      </c>
      <c r="E332" s="751">
        <v>50113001</v>
      </c>
      <c r="F332" s="750" t="s">
        <v>645</v>
      </c>
      <c r="G332" s="749" t="s">
        <v>646</v>
      </c>
      <c r="H332" s="749">
        <v>900240</v>
      </c>
      <c r="I332" s="749">
        <v>0</v>
      </c>
      <c r="J332" s="749" t="s">
        <v>1183</v>
      </c>
      <c r="K332" s="749" t="s">
        <v>595</v>
      </c>
      <c r="L332" s="752">
        <v>67.760005043706855</v>
      </c>
      <c r="M332" s="752">
        <v>7</v>
      </c>
      <c r="N332" s="753">
        <v>474.32003530594801</v>
      </c>
    </row>
    <row r="333" spans="1:14" ht="14.4" customHeight="1" x14ac:dyDescent="0.3">
      <c r="A333" s="747" t="s">
        <v>593</v>
      </c>
      <c r="B333" s="748" t="s">
        <v>594</v>
      </c>
      <c r="C333" s="749" t="s">
        <v>615</v>
      </c>
      <c r="D333" s="750" t="s">
        <v>616</v>
      </c>
      <c r="E333" s="751">
        <v>50113001</v>
      </c>
      <c r="F333" s="750" t="s">
        <v>645</v>
      </c>
      <c r="G333" s="749" t="s">
        <v>646</v>
      </c>
      <c r="H333" s="749">
        <v>185374</v>
      </c>
      <c r="I333" s="749">
        <v>185374</v>
      </c>
      <c r="J333" s="749" t="s">
        <v>784</v>
      </c>
      <c r="K333" s="749" t="s">
        <v>785</v>
      </c>
      <c r="L333" s="752">
        <v>590.96799999999996</v>
      </c>
      <c r="M333" s="752">
        <v>5</v>
      </c>
      <c r="N333" s="753">
        <v>2954.8399999999997</v>
      </c>
    </row>
    <row r="334" spans="1:14" ht="14.4" customHeight="1" x14ac:dyDescent="0.3">
      <c r="A334" s="747" t="s">
        <v>593</v>
      </c>
      <c r="B334" s="748" t="s">
        <v>594</v>
      </c>
      <c r="C334" s="749" t="s">
        <v>615</v>
      </c>
      <c r="D334" s="750" t="s">
        <v>616</v>
      </c>
      <c r="E334" s="751">
        <v>50113001</v>
      </c>
      <c r="F334" s="750" t="s">
        <v>645</v>
      </c>
      <c r="G334" s="749" t="s">
        <v>646</v>
      </c>
      <c r="H334" s="749">
        <v>184231</v>
      </c>
      <c r="I334" s="749">
        <v>84231</v>
      </c>
      <c r="J334" s="749" t="s">
        <v>786</v>
      </c>
      <c r="K334" s="749" t="s">
        <v>787</v>
      </c>
      <c r="L334" s="752">
        <v>373.29579251667877</v>
      </c>
      <c r="M334" s="752">
        <v>23.781000000000002</v>
      </c>
      <c r="N334" s="753">
        <v>8877.3472418391393</v>
      </c>
    </row>
    <row r="335" spans="1:14" ht="14.4" customHeight="1" x14ac:dyDescent="0.3">
      <c r="A335" s="747" t="s">
        <v>593</v>
      </c>
      <c r="B335" s="748" t="s">
        <v>594</v>
      </c>
      <c r="C335" s="749" t="s">
        <v>615</v>
      </c>
      <c r="D335" s="750" t="s">
        <v>616</v>
      </c>
      <c r="E335" s="751">
        <v>50113001</v>
      </c>
      <c r="F335" s="750" t="s">
        <v>645</v>
      </c>
      <c r="G335" s="749" t="s">
        <v>646</v>
      </c>
      <c r="H335" s="749">
        <v>184229</v>
      </c>
      <c r="I335" s="749">
        <v>84229</v>
      </c>
      <c r="J335" s="749" t="s">
        <v>788</v>
      </c>
      <c r="K335" s="749" t="s">
        <v>789</v>
      </c>
      <c r="L335" s="752">
        <v>887.27357504493045</v>
      </c>
      <c r="M335" s="752">
        <v>12.911233600000001</v>
      </c>
      <c r="N335" s="753">
        <v>11455.796394512228</v>
      </c>
    </row>
    <row r="336" spans="1:14" ht="14.4" customHeight="1" x14ac:dyDescent="0.3">
      <c r="A336" s="747" t="s">
        <v>593</v>
      </c>
      <c r="B336" s="748" t="s">
        <v>594</v>
      </c>
      <c r="C336" s="749" t="s">
        <v>615</v>
      </c>
      <c r="D336" s="750" t="s">
        <v>616</v>
      </c>
      <c r="E336" s="751">
        <v>50113001</v>
      </c>
      <c r="F336" s="750" t="s">
        <v>645</v>
      </c>
      <c r="G336" s="749" t="s">
        <v>646</v>
      </c>
      <c r="H336" s="749">
        <v>184230</v>
      </c>
      <c r="I336" s="749">
        <v>84230</v>
      </c>
      <c r="J336" s="749" t="s">
        <v>790</v>
      </c>
      <c r="K336" s="749" t="s">
        <v>791</v>
      </c>
      <c r="L336" s="752">
        <v>196.0635421005272</v>
      </c>
      <c r="M336" s="752">
        <v>28</v>
      </c>
      <c r="N336" s="753">
        <v>5489.7791788147615</v>
      </c>
    </row>
    <row r="337" spans="1:14" ht="14.4" customHeight="1" x14ac:dyDescent="0.3">
      <c r="A337" s="747" t="s">
        <v>593</v>
      </c>
      <c r="B337" s="748" t="s">
        <v>594</v>
      </c>
      <c r="C337" s="749" t="s">
        <v>615</v>
      </c>
      <c r="D337" s="750" t="s">
        <v>616</v>
      </c>
      <c r="E337" s="751">
        <v>50113001</v>
      </c>
      <c r="F337" s="750" t="s">
        <v>645</v>
      </c>
      <c r="G337" s="749" t="s">
        <v>651</v>
      </c>
      <c r="H337" s="749">
        <v>112671</v>
      </c>
      <c r="I337" s="749">
        <v>12671</v>
      </c>
      <c r="J337" s="749" t="s">
        <v>800</v>
      </c>
      <c r="K337" s="749" t="s">
        <v>801</v>
      </c>
      <c r="L337" s="752">
        <v>324.50000000000006</v>
      </c>
      <c r="M337" s="752">
        <v>3.2159999999999997</v>
      </c>
      <c r="N337" s="753">
        <v>1043.5920000000001</v>
      </c>
    </row>
    <row r="338" spans="1:14" ht="14.4" customHeight="1" x14ac:dyDescent="0.3">
      <c r="A338" s="747" t="s">
        <v>593</v>
      </c>
      <c r="B338" s="748" t="s">
        <v>594</v>
      </c>
      <c r="C338" s="749" t="s">
        <v>615</v>
      </c>
      <c r="D338" s="750" t="s">
        <v>616</v>
      </c>
      <c r="E338" s="751">
        <v>50113001</v>
      </c>
      <c r="F338" s="750" t="s">
        <v>645</v>
      </c>
      <c r="G338" s="749" t="s">
        <v>651</v>
      </c>
      <c r="H338" s="749">
        <v>112669</v>
      </c>
      <c r="I338" s="749">
        <v>12669</v>
      </c>
      <c r="J338" s="749" t="s">
        <v>800</v>
      </c>
      <c r="K338" s="749" t="s">
        <v>803</v>
      </c>
      <c r="L338" s="752">
        <v>104.50008386278355</v>
      </c>
      <c r="M338" s="752">
        <v>3.7452931000000005</v>
      </c>
      <c r="N338" s="753">
        <v>391.38344304070466</v>
      </c>
    </row>
    <row r="339" spans="1:14" ht="14.4" customHeight="1" x14ac:dyDescent="0.3">
      <c r="A339" s="747" t="s">
        <v>593</v>
      </c>
      <c r="B339" s="748" t="s">
        <v>594</v>
      </c>
      <c r="C339" s="749" t="s">
        <v>615</v>
      </c>
      <c r="D339" s="750" t="s">
        <v>616</v>
      </c>
      <c r="E339" s="751">
        <v>50113001</v>
      </c>
      <c r="F339" s="750" t="s">
        <v>645</v>
      </c>
      <c r="G339" s="749" t="s">
        <v>651</v>
      </c>
      <c r="H339" s="749">
        <v>12670</v>
      </c>
      <c r="I339" s="749">
        <v>12670</v>
      </c>
      <c r="J339" s="749" t="s">
        <v>800</v>
      </c>
      <c r="K339" s="749" t="s">
        <v>802</v>
      </c>
      <c r="L339" s="752">
        <v>158.40032626014988</v>
      </c>
      <c r="M339" s="752">
        <v>6.3610203999999992</v>
      </c>
      <c r="N339" s="753">
        <v>1007.587706707469</v>
      </c>
    </row>
    <row r="340" spans="1:14" ht="14.4" customHeight="1" x14ac:dyDescent="0.3">
      <c r="A340" s="747" t="s">
        <v>593</v>
      </c>
      <c r="B340" s="748" t="s">
        <v>594</v>
      </c>
      <c r="C340" s="749" t="s">
        <v>615</v>
      </c>
      <c r="D340" s="750" t="s">
        <v>616</v>
      </c>
      <c r="E340" s="751">
        <v>50113001</v>
      </c>
      <c r="F340" s="750" t="s">
        <v>645</v>
      </c>
      <c r="G340" s="749" t="s">
        <v>646</v>
      </c>
      <c r="H340" s="749">
        <v>847883</v>
      </c>
      <c r="I340" s="749">
        <v>122874</v>
      </c>
      <c r="J340" s="749" t="s">
        <v>1184</v>
      </c>
      <c r="K340" s="749" t="s">
        <v>1185</v>
      </c>
      <c r="L340" s="752">
        <v>696.83000000000015</v>
      </c>
      <c r="M340" s="752">
        <v>1.079</v>
      </c>
      <c r="N340" s="753">
        <v>751.87957000000017</v>
      </c>
    </row>
    <row r="341" spans="1:14" ht="14.4" customHeight="1" x14ac:dyDescent="0.3">
      <c r="A341" s="747" t="s">
        <v>593</v>
      </c>
      <c r="B341" s="748" t="s">
        <v>594</v>
      </c>
      <c r="C341" s="749" t="s">
        <v>615</v>
      </c>
      <c r="D341" s="750" t="s">
        <v>616</v>
      </c>
      <c r="E341" s="751">
        <v>50113001</v>
      </c>
      <c r="F341" s="750" t="s">
        <v>645</v>
      </c>
      <c r="G341" s="749" t="s">
        <v>646</v>
      </c>
      <c r="H341" s="749">
        <v>198864</v>
      </c>
      <c r="I341" s="749">
        <v>98864</v>
      </c>
      <c r="J341" s="749" t="s">
        <v>1186</v>
      </c>
      <c r="K341" s="749" t="s">
        <v>1187</v>
      </c>
      <c r="L341" s="752">
        <v>537.87000000000012</v>
      </c>
      <c r="M341" s="752">
        <v>6</v>
      </c>
      <c r="N341" s="753">
        <v>3227.2200000000007</v>
      </c>
    </row>
    <row r="342" spans="1:14" ht="14.4" customHeight="1" x14ac:dyDescent="0.3">
      <c r="A342" s="747" t="s">
        <v>593</v>
      </c>
      <c r="B342" s="748" t="s">
        <v>594</v>
      </c>
      <c r="C342" s="749" t="s">
        <v>615</v>
      </c>
      <c r="D342" s="750" t="s">
        <v>616</v>
      </c>
      <c r="E342" s="751">
        <v>50113001</v>
      </c>
      <c r="F342" s="750" t="s">
        <v>645</v>
      </c>
      <c r="G342" s="749" t="s">
        <v>646</v>
      </c>
      <c r="H342" s="749">
        <v>198872</v>
      </c>
      <c r="I342" s="749">
        <v>98872</v>
      </c>
      <c r="J342" s="749" t="s">
        <v>1186</v>
      </c>
      <c r="K342" s="749" t="s">
        <v>1188</v>
      </c>
      <c r="L342" s="752">
        <v>312.83999999999997</v>
      </c>
      <c r="M342" s="752">
        <v>8</v>
      </c>
      <c r="N342" s="753">
        <v>2502.7199999999998</v>
      </c>
    </row>
    <row r="343" spans="1:14" ht="14.4" customHeight="1" x14ac:dyDescent="0.3">
      <c r="A343" s="747" t="s">
        <v>593</v>
      </c>
      <c r="B343" s="748" t="s">
        <v>594</v>
      </c>
      <c r="C343" s="749" t="s">
        <v>615</v>
      </c>
      <c r="D343" s="750" t="s">
        <v>616</v>
      </c>
      <c r="E343" s="751">
        <v>50113001</v>
      </c>
      <c r="F343" s="750" t="s">
        <v>645</v>
      </c>
      <c r="G343" s="749" t="s">
        <v>646</v>
      </c>
      <c r="H343" s="749">
        <v>160414</v>
      </c>
      <c r="I343" s="749">
        <v>160676</v>
      </c>
      <c r="J343" s="749" t="s">
        <v>833</v>
      </c>
      <c r="K343" s="749" t="s">
        <v>1189</v>
      </c>
      <c r="L343" s="752">
        <v>78.760243955323631</v>
      </c>
      <c r="M343" s="752">
        <v>15.301603200000001</v>
      </c>
      <c r="N343" s="753">
        <v>1205.1580009395607</v>
      </c>
    </row>
    <row r="344" spans="1:14" ht="14.4" customHeight="1" x14ac:dyDescent="0.3">
      <c r="A344" s="747" t="s">
        <v>593</v>
      </c>
      <c r="B344" s="748" t="s">
        <v>594</v>
      </c>
      <c r="C344" s="749" t="s">
        <v>615</v>
      </c>
      <c r="D344" s="750" t="s">
        <v>616</v>
      </c>
      <c r="E344" s="751">
        <v>50113001</v>
      </c>
      <c r="F344" s="750" t="s">
        <v>645</v>
      </c>
      <c r="G344" s="749" t="s">
        <v>646</v>
      </c>
      <c r="H344" s="749">
        <v>394970</v>
      </c>
      <c r="I344" s="749">
        <v>172174</v>
      </c>
      <c r="J344" s="749" t="s">
        <v>833</v>
      </c>
      <c r="K344" s="749" t="s">
        <v>1190</v>
      </c>
      <c r="L344" s="752">
        <v>224.65225018561142</v>
      </c>
      <c r="M344" s="752">
        <v>4</v>
      </c>
      <c r="N344" s="753">
        <v>898.60900074244569</v>
      </c>
    </row>
    <row r="345" spans="1:14" ht="14.4" customHeight="1" x14ac:dyDescent="0.3">
      <c r="A345" s="747" t="s">
        <v>593</v>
      </c>
      <c r="B345" s="748" t="s">
        <v>594</v>
      </c>
      <c r="C345" s="749" t="s">
        <v>615</v>
      </c>
      <c r="D345" s="750" t="s">
        <v>616</v>
      </c>
      <c r="E345" s="751">
        <v>50113001</v>
      </c>
      <c r="F345" s="750" t="s">
        <v>645</v>
      </c>
      <c r="G345" s="749" t="s">
        <v>646</v>
      </c>
      <c r="H345" s="749">
        <v>196873</v>
      </c>
      <c r="I345" s="749">
        <v>96873</v>
      </c>
      <c r="J345" s="749" t="s">
        <v>835</v>
      </c>
      <c r="K345" s="749" t="s">
        <v>836</v>
      </c>
      <c r="L345" s="752">
        <v>14.300010140753672</v>
      </c>
      <c r="M345" s="752">
        <v>12</v>
      </c>
      <c r="N345" s="753">
        <v>171.60012168904407</v>
      </c>
    </row>
    <row r="346" spans="1:14" ht="14.4" customHeight="1" x14ac:dyDescent="0.3">
      <c r="A346" s="747" t="s">
        <v>593</v>
      </c>
      <c r="B346" s="748" t="s">
        <v>594</v>
      </c>
      <c r="C346" s="749" t="s">
        <v>615</v>
      </c>
      <c r="D346" s="750" t="s">
        <v>616</v>
      </c>
      <c r="E346" s="751">
        <v>50113001</v>
      </c>
      <c r="F346" s="750" t="s">
        <v>645</v>
      </c>
      <c r="G346" s="749" t="s">
        <v>646</v>
      </c>
      <c r="H346" s="749">
        <v>196874</v>
      </c>
      <c r="I346" s="749">
        <v>96874</v>
      </c>
      <c r="J346" s="749" t="s">
        <v>837</v>
      </c>
      <c r="K346" s="749" t="s">
        <v>840</v>
      </c>
      <c r="L346" s="752">
        <v>28.71024665931597</v>
      </c>
      <c r="M346" s="752">
        <v>6</v>
      </c>
      <c r="N346" s="753">
        <v>172.26147995589582</v>
      </c>
    </row>
    <row r="347" spans="1:14" ht="14.4" customHeight="1" x14ac:dyDescent="0.3">
      <c r="A347" s="747" t="s">
        <v>593</v>
      </c>
      <c r="B347" s="748" t="s">
        <v>594</v>
      </c>
      <c r="C347" s="749" t="s">
        <v>615</v>
      </c>
      <c r="D347" s="750" t="s">
        <v>616</v>
      </c>
      <c r="E347" s="751">
        <v>50113001</v>
      </c>
      <c r="F347" s="750" t="s">
        <v>645</v>
      </c>
      <c r="G347" s="749" t="s">
        <v>646</v>
      </c>
      <c r="H347" s="749">
        <v>196872</v>
      </c>
      <c r="I347" s="749">
        <v>96872</v>
      </c>
      <c r="J347" s="749" t="s">
        <v>1191</v>
      </c>
      <c r="K347" s="749" t="s">
        <v>1192</v>
      </c>
      <c r="L347" s="752">
        <v>12.650112596653308</v>
      </c>
      <c r="M347" s="752">
        <v>3</v>
      </c>
      <c r="N347" s="753">
        <v>37.950337789959924</v>
      </c>
    </row>
    <row r="348" spans="1:14" ht="14.4" customHeight="1" x14ac:dyDescent="0.3">
      <c r="A348" s="747" t="s">
        <v>593</v>
      </c>
      <c r="B348" s="748" t="s">
        <v>594</v>
      </c>
      <c r="C348" s="749" t="s">
        <v>615</v>
      </c>
      <c r="D348" s="750" t="s">
        <v>616</v>
      </c>
      <c r="E348" s="751">
        <v>50113001</v>
      </c>
      <c r="F348" s="750" t="s">
        <v>645</v>
      </c>
      <c r="G348" s="749" t="s">
        <v>646</v>
      </c>
      <c r="H348" s="749">
        <v>147252</v>
      </c>
      <c r="I348" s="749">
        <v>47252</v>
      </c>
      <c r="J348" s="749" t="s">
        <v>842</v>
      </c>
      <c r="K348" s="749" t="s">
        <v>843</v>
      </c>
      <c r="L348" s="752">
        <v>11.109911239728811</v>
      </c>
      <c r="M348" s="752">
        <v>136</v>
      </c>
      <c r="N348" s="753">
        <v>1510.9479286031183</v>
      </c>
    </row>
    <row r="349" spans="1:14" ht="14.4" customHeight="1" x14ac:dyDescent="0.3">
      <c r="A349" s="747" t="s">
        <v>593</v>
      </c>
      <c r="B349" s="748" t="s">
        <v>594</v>
      </c>
      <c r="C349" s="749" t="s">
        <v>615</v>
      </c>
      <c r="D349" s="750" t="s">
        <v>616</v>
      </c>
      <c r="E349" s="751">
        <v>50113001</v>
      </c>
      <c r="F349" s="750" t="s">
        <v>645</v>
      </c>
      <c r="G349" s="749" t="s">
        <v>646</v>
      </c>
      <c r="H349" s="749">
        <v>214355</v>
      </c>
      <c r="I349" s="749">
        <v>214355</v>
      </c>
      <c r="J349" s="749" t="s">
        <v>862</v>
      </c>
      <c r="K349" s="749" t="s">
        <v>861</v>
      </c>
      <c r="L349" s="752">
        <v>215.18</v>
      </c>
      <c r="M349" s="752">
        <v>2</v>
      </c>
      <c r="N349" s="753">
        <v>430.36</v>
      </c>
    </row>
    <row r="350" spans="1:14" ht="14.4" customHeight="1" x14ac:dyDescent="0.3">
      <c r="A350" s="747" t="s">
        <v>593</v>
      </c>
      <c r="B350" s="748" t="s">
        <v>594</v>
      </c>
      <c r="C350" s="749" t="s">
        <v>615</v>
      </c>
      <c r="D350" s="750" t="s">
        <v>616</v>
      </c>
      <c r="E350" s="751">
        <v>50113001</v>
      </c>
      <c r="F350" s="750" t="s">
        <v>645</v>
      </c>
      <c r="G350" s="749" t="s">
        <v>651</v>
      </c>
      <c r="H350" s="749">
        <v>216670</v>
      </c>
      <c r="I350" s="749">
        <v>216670</v>
      </c>
      <c r="J350" s="749" t="s">
        <v>1193</v>
      </c>
      <c r="K350" s="749" t="s">
        <v>1194</v>
      </c>
      <c r="L350" s="752">
        <v>314.27</v>
      </c>
      <c r="M350" s="752">
        <v>2</v>
      </c>
      <c r="N350" s="753">
        <v>628.54</v>
      </c>
    </row>
    <row r="351" spans="1:14" ht="14.4" customHeight="1" x14ac:dyDescent="0.3">
      <c r="A351" s="747" t="s">
        <v>593</v>
      </c>
      <c r="B351" s="748" t="s">
        <v>594</v>
      </c>
      <c r="C351" s="749" t="s">
        <v>615</v>
      </c>
      <c r="D351" s="750" t="s">
        <v>616</v>
      </c>
      <c r="E351" s="751">
        <v>50113001</v>
      </c>
      <c r="F351" s="750" t="s">
        <v>645</v>
      </c>
      <c r="G351" s="749" t="s">
        <v>646</v>
      </c>
      <c r="H351" s="749">
        <v>51383</v>
      </c>
      <c r="I351" s="749">
        <v>51383</v>
      </c>
      <c r="J351" s="749" t="s">
        <v>863</v>
      </c>
      <c r="K351" s="749" t="s">
        <v>867</v>
      </c>
      <c r="L351" s="752">
        <v>93.5</v>
      </c>
      <c r="M351" s="752">
        <v>16</v>
      </c>
      <c r="N351" s="753">
        <v>1496</v>
      </c>
    </row>
    <row r="352" spans="1:14" ht="14.4" customHeight="1" x14ac:dyDescent="0.3">
      <c r="A352" s="747" t="s">
        <v>593</v>
      </c>
      <c r="B352" s="748" t="s">
        <v>594</v>
      </c>
      <c r="C352" s="749" t="s">
        <v>615</v>
      </c>
      <c r="D352" s="750" t="s">
        <v>616</v>
      </c>
      <c r="E352" s="751">
        <v>50113001</v>
      </c>
      <c r="F352" s="750" t="s">
        <v>645</v>
      </c>
      <c r="G352" s="749" t="s">
        <v>646</v>
      </c>
      <c r="H352" s="749">
        <v>151365</v>
      </c>
      <c r="I352" s="749">
        <v>51365</v>
      </c>
      <c r="J352" s="749" t="s">
        <v>868</v>
      </c>
      <c r="K352" s="749" t="s">
        <v>869</v>
      </c>
      <c r="L352" s="752">
        <v>8.5800214586872965</v>
      </c>
      <c r="M352" s="752">
        <v>76</v>
      </c>
      <c r="N352" s="753">
        <v>652.08163086023455</v>
      </c>
    </row>
    <row r="353" spans="1:14" ht="14.4" customHeight="1" x14ac:dyDescent="0.3">
      <c r="A353" s="747" t="s">
        <v>593</v>
      </c>
      <c r="B353" s="748" t="s">
        <v>594</v>
      </c>
      <c r="C353" s="749" t="s">
        <v>615</v>
      </c>
      <c r="D353" s="750" t="s">
        <v>616</v>
      </c>
      <c r="E353" s="751">
        <v>50113001</v>
      </c>
      <c r="F353" s="750" t="s">
        <v>645</v>
      </c>
      <c r="G353" s="749" t="s">
        <v>646</v>
      </c>
      <c r="H353" s="749">
        <v>197682</v>
      </c>
      <c r="I353" s="749">
        <v>97682</v>
      </c>
      <c r="J353" s="749" t="s">
        <v>870</v>
      </c>
      <c r="K353" s="749" t="s">
        <v>871</v>
      </c>
      <c r="L353" s="752">
        <v>9.2949999044674207</v>
      </c>
      <c r="M353" s="752">
        <v>46</v>
      </c>
      <c r="N353" s="753">
        <v>427.56999560550139</v>
      </c>
    </row>
    <row r="354" spans="1:14" ht="14.4" customHeight="1" x14ac:dyDescent="0.3">
      <c r="A354" s="747" t="s">
        <v>593</v>
      </c>
      <c r="B354" s="748" t="s">
        <v>594</v>
      </c>
      <c r="C354" s="749" t="s">
        <v>615</v>
      </c>
      <c r="D354" s="750" t="s">
        <v>616</v>
      </c>
      <c r="E354" s="751">
        <v>50113001</v>
      </c>
      <c r="F354" s="750" t="s">
        <v>645</v>
      </c>
      <c r="G354" s="749" t="s">
        <v>646</v>
      </c>
      <c r="H354" s="749">
        <v>208466</v>
      </c>
      <c r="I354" s="749">
        <v>208466</v>
      </c>
      <c r="J354" s="749" t="s">
        <v>1195</v>
      </c>
      <c r="K354" s="749" t="s">
        <v>1196</v>
      </c>
      <c r="L354" s="752">
        <v>792.77</v>
      </c>
      <c r="M354" s="752">
        <v>2</v>
      </c>
      <c r="N354" s="753">
        <v>1585.54</v>
      </c>
    </row>
    <row r="355" spans="1:14" ht="14.4" customHeight="1" x14ac:dyDescent="0.3">
      <c r="A355" s="747" t="s">
        <v>593</v>
      </c>
      <c r="B355" s="748" t="s">
        <v>594</v>
      </c>
      <c r="C355" s="749" t="s">
        <v>615</v>
      </c>
      <c r="D355" s="750" t="s">
        <v>616</v>
      </c>
      <c r="E355" s="751">
        <v>50113001</v>
      </c>
      <c r="F355" s="750" t="s">
        <v>645</v>
      </c>
      <c r="G355" s="749" t="s">
        <v>646</v>
      </c>
      <c r="H355" s="749">
        <v>194695</v>
      </c>
      <c r="I355" s="749">
        <v>194695</v>
      </c>
      <c r="J355" s="749" t="s">
        <v>1197</v>
      </c>
      <c r="K355" s="749" t="s">
        <v>1198</v>
      </c>
      <c r="L355" s="752">
        <v>6550.7750000000015</v>
      </c>
      <c r="M355" s="752">
        <v>12</v>
      </c>
      <c r="N355" s="753">
        <v>78609.300000000017</v>
      </c>
    </row>
    <row r="356" spans="1:14" ht="14.4" customHeight="1" x14ac:dyDescent="0.3">
      <c r="A356" s="747" t="s">
        <v>593</v>
      </c>
      <c r="B356" s="748" t="s">
        <v>594</v>
      </c>
      <c r="C356" s="749" t="s">
        <v>615</v>
      </c>
      <c r="D356" s="750" t="s">
        <v>616</v>
      </c>
      <c r="E356" s="751">
        <v>50113001</v>
      </c>
      <c r="F356" s="750" t="s">
        <v>645</v>
      </c>
      <c r="G356" s="749" t="s">
        <v>646</v>
      </c>
      <c r="H356" s="749">
        <v>911953</v>
      </c>
      <c r="I356" s="749">
        <v>0</v>
      </c>
      <c r="J356" s="749" t="s">
        <v>1199</v>
      </c>
      <c r="K356" s="749" t="s">
        <v>595</v>
      </c>
      <c r="L356" s="752">
        <v>1368.6163023953175</v>
      </c>
      <c r="M356" s="752">
        <v>2</v>
      </c>
      <c r="N356" s="753">
        <v>2737.2326047906349</v>
      </c>
    </row>
    <row r="357" spans="1:14" ht="14.4" customHeight="1" x14ac:dyDescent="0.3">
      <c r="A357" s="747" t="s">
        <v>593</v>
      </c>
      <c r="B357" s="748" t="s">
        <v>594</v>
      </c>
      <c r="C357" s="749" t="s">
        <v>615</v>
      </c>
      <c r="D357" s="750" t="s">
        <v>616</v>
      </c>
      <c r="E357" s="751">
        <v>50113001</v>
      </c>
      <c r="F357" s="750" t="s">
        <v>645</v>
      </c>
      <c r="G357" s="749" t="s">
        <v>646</v>
      </c>
      <c r="H357" s="749">
        <v>501386</v>
      </c>
      <c r="I357" s="749">
        <v>0</v>
      </c>
      <c r="J357" s="749" t="s">
        <v>1200</v>
      </c>
      <c r="K357" s="749" t="s">
        <v>595</v>
      </c>
      <c r="L357" s="752">
        <v>710.2263034727863</v>
      </c>
      <c r="M357" s="752">
        <v>2</v>
      </c>
      <c r="N357" s="753">
        <v>1420.4526069455726</v>
      </c>
    </row>
    <row r="358" spans="1:14" ht="14.4" customHeight="1" x14ac:dyDescent="0.3">
      <c r="A358" s="747" t="s">
        <v>593</v>
      </c>
      <c r="B358" s="748" t="s">
        <v>594</v>
      </c>
      <c r="C358" s="749" t="s">
        <v>615</v>
      </c>
      <c r="D358" s="750" t="s">
        <v>616</v>
      </c>
      <c r="E358" s="751">
        <v>50113001</v>
      </c>
      <c r="F358" s="750" t="s">
        <v>645</v>
      </c>
      <c r="G358" s="749" t="s">
        <v>646</v>
      </c>
      <c r="H358" s="749">
        <v>921348</v>
      </c>
      <c r="I358" s="749">
        <v>0</v>
      </c>
      <c r="J358" s="749" t="s">
        <v>1201</v>
      </c>
      <c r="K358" s="749" t="s">
        <v>595</v>
      </c>
      <c r="L358" s="752">
        <v>537.55881664306673</v>
      </c>
      <c r="M358" s="752">
        <v>2</v>
      </c>
      <c r="N358" s="753">
        <v>1075.1176332861335</v>
      </c>
    </row>
    <row r="359" spans="1:14" ht="14.4" customHeight="1" x14ac:dyDescent="0.3">
      <c r="A359" s="747" t="s">
        <v>593</v>
      </c>
      <c r="B359" s="748" t="s">
        <v>594</v>
      </c>
      <c r="C359" s="749" t="s">
        <v>615</v>
      </c>
      <c r="D359" s="750" t="s">
        <v>616</v>
      </c>
      <c r="E359" s="751">
        <v>50113001</v>
      </c>
      <c r="F359" s="750" t="s">
        <v>645</v>
      </c>
      <c r="G359" s="749" t="s">
        <v>646</v>
      </c>
      <c r="H359" s="749">
        <v>501803</v>
      </c>
      <c r="I359" s="749">
        <v>0</v>
      </c>
      <c r="J359" s="749" t="s">
        <v>888</v>
      </c>
      <c r="K359" s="749" t="s">
        <v>595</v>
      </c>
      <c r="L359" s="752">
        <v>260.6268180146667</v>
      </c>
      <c r="M359" s="752">
        <v>1</v>
      </c>
      <c r="N359" s="753">
        <v>260.6268180146667</v>
      </c>
    </row>
    <row r="360" spans="1:14" ht="14.4" customHeight="1" x14ac:dyDescent="0.3">
      <c r="A360" s="747" t="s">
        <v>593</v>
      </c>
      <c r="B360" s="748" t="s">
        <v>594</v>
      </c>
      <c r="C360" s="749" t="s">
        <v>615</v>
      </c>
      <c r="D360" s="750" t="s">
        <v>616</v>
      </c>
      <c r="E360" s="751">
        <v>50113001</v>
      </c>
      <c r="F360" s="750" t="s">
        <v>645</v>
      </c>
      <c r="G360" s="749" t="s">
        <v>646</v>
      </c>
      <c r="H360" s="749">
        <v>100499</v>
      </c>
      <c r="I360" s="749">
        <v>499</v>
      </c>
      <c r="J360" s="749" t="s">
        <v>911</v>
      </c>
      <c r="K360" s="749" t="s">
        <v>912</v>
      </c>
      <c r="L360" s="752">
        <v>113.18000000000002</v>
      </c>
      <c r="M360" s="752">
        <v>10</v>
      </c>
      <c r="N360" s="753">
        <v>1131.8000000000002</v>
      </c>
    </row>
    <row r="361" spans="1:14" ht="14.4" customHeight="1" x14ac:dyDescent="0.3">
      <c r="A361" s="747" t="s">
        <v>593</v>
      </c>
      <c r="B361" s="748" t="s">
        <v>594</v>
      </c>
      <c r="C361" s="749" t="s">
        <v>615</v>
      </c>
      <c r="D361" s="750" t="s">
        <v>616</v>
      </c>
      <c r="E361" s="751">
        <v>50113001</v>
      </c>
      <c r="F361" s="750" t="s">
        <v>645</v>
      </c>
      <c r="G361" s="749" t="s">
        <v>646</v>
      </c>
      <c r="H361" s="749">
        <v>100502</v>
      </c>
      <c r="I361" s="749">
        <v>502</v>
      </c>
      <c r="J361" s="749" t="s">
        <v>921</v>
      </c>
      <c r="K361" s="749" t="s">
        <v>1202</v>
      </c>
      <c r="L361" s="752">
        <v>238.66000000000014</v>
      </c>
      <c r="M361" s="752">
        <v>10</v>
      </c>
      <c r="N361" s="753">
        <v>2386.6000000000013</v>
      </c>
    </row>
    <row r="362" spans="1:14" ht="14.4" customHeight="1" x14ac:dyDescent="0.3">
      <c r="A362" s="747" t="s">
        <v>593</v>
      </c>
      <c r="B362" s="748" t="s">
        <v>594</v>
      </c>
      <c r="C362" s="749" t="s">
        <v>615</v>
      </c>
      <c r="D362" s="750" t="s">
        <v>616</v>
      </c>
      <c r="E362" s="751">
        <v>50113001</v>
      </c>
      <c r="F362" s="750" t="s">
        <v>645</v>
      </c>
      <c r="G362" s="749" t="s">
        <v>646</v>
      </c>
      <c r="H362" s="749">
        <v>192012</v>
      </c>
      <c r="I362" s="749">
        <v>92012</v>
      </c>
      <c r="J362" s="749" t="s">
        <v>923</v>
      </c>
      <c r="K362" s="749" t="s">
        <v>924</v>
      </c>
      <c r="L362" s="752">
        <v>1962.9720000000002</v>
      </c>
      <c r="M362" s="752">
        <v>1.3639999999999999</v>
      </c>
      <c r="N362" s="753">
        <v>2677.4938080000002</v>
      </c>
    </row>
    <row r="363" spans="1:14" ht="14.4" customHeight="1" x14ac:dyDescent="0.3">
      <c r="A363" s="747" t="s">
        <v>593</v>
      </c>
      <c r="B363" s="748" t="s">
        <v>594</v>
      </c>
      <c r="C363" s="749" t="s">
        <v>615</v>
      </c>
      <c r="D363" s="750" t="s">
        <v>616</v>
      </c>
      <c r="E363" s="751">
        <v>50113001</v>
      </c>
      <c r="F363" s="750" t="s">
        <v>645</v>
      </c>
      <c r="G363" s="749" t="s">
        <v>646</v>
      </c>
      <c r="H363" s="749">
        <v>498401</v>
      </c>
      <c r="I363" s="749">
        <v>0</v>
      </c>
      <c r="J363" s="749" t="s">
        <v>1203</v>
      </c>
      <c r="K363" s="749" t="s">
        <v>1204</v>
      </c>
      <c r="L363" s="752">
        <v>352.9613651097838</v>
      </c>
      <c r="M363" s="752">
        <v>4.462591999999999</v>
      </c>
      <c r="N363" s="753">
        <v>1575.1225642479999</v>
      </c>
    </row>
    <row r="364" spans="1:14" ht="14.4" customHeight="1" x14ac:dyDescent="0.3">
      <c r="A364" s="747" t="s">
        <v>593</v>
      </c>
      <c r="B364" s="748" t="s">
        <v>594</v>
      </c>
      <c r="C364" s="749" t="s">
        <v>615</v>
      </c>
      <c r="D364" s="750" t="s">
        <v>616</v>
      </c>
      <c r="E364" s="751">
        <v>50113001</v>
      </c>
      <c r="F364" s="750" t="s">
        <v>645</v>
      </c>
      <c r="G364" s="749" t="s">
        <v>651</v>
      </c>
      <c r="H364" s="749">
        <v>107981</v>
      </c>
      <c r="I364" s="749">
        <v>7981</v>
      </c>
      <c r="J364" s="749" t="s">
        <v>956</v>
      </c>
      <c r="K364" s="749" t="s">
        <v>958</v>
      </c>
      <c r="L364" s="752">
        <v>50.639999999999993</v>
      </c>
      <c r="M364" s="752">
        <v>10</v>
      </c>
      <c r="N364" s="753">
        <v>506.39999999999992</v>
      </c>
    </row>
    <row r="365" spans="1:14" ht="14.4" customHeight="1" x14ac:dyDescent="0.3">
      <c r="A365" s="747" t="s">
        <v>593</v>
      </c>
      <c r="B365" s="748" t="s">
        <v>594</v>
      </c>
      <c r="C365" s="749" t="s">
        <v>615</v>
      </c>
      <c r="D365" s="750" t="s">
        <v>616</v>
      </c>
      <c r="E365" s="751">
        <v>50113001</v>
      </c>
      <c r="F365" s="750" t="s">
        <v>645</v>
      </c>
      <c r="G365" s="749" t="s">
        <v>651</v>
      </c>
      <c r="H365" s="749">
        <v>155823</v>
      </c>
      <c r="I365" s="749">
        <v>55823</v>
      </c>
      <c r="J365" s="749" t="s">
        <v>956</v>
      </c>
      <c r="K365" s="749" t="s">
        <v>957</v>
      </c>
      <c r="L365" s="752">
        <v>33.47</v>
      </c>
      <c r="M365" s="752">
        <v>4</v>
      </c>
      <c r="N365" s="753">
        <v>133.88</v>
      </c>
    </row>
    <row r="366" spans="1:14" ht="14.4" customHeight="1" x14ac:dyDescent="0.3">
      <c r="A366" s="747" t="s">
        <v>593</v>
      </c>
      <c r="B366" s="748" t="s">
        <v>594</v>
      </c>
      <c r="C366" s="749" t="s">
        <v>615</v>
      </c>
      <c r="D366" s="750" t="s">
        <v>616</v>
      </c>
      <c r="E366" s="751">
        <v>50113001</v>
      </c>
      <c r="F366" s="750" t="s">
        <v>645</v>
      </c>
      <c r="G366" s="749" t="s">
        <v>646</v>
      </c>
      <c r="H366" s="749">
        <v>207603</v>
      </c>
      <c r="I366" s="749">
        <v>207603</v>
      </c>
      <c r="J366" s="749" t="s">
        <v>1205</v>
      </c>
      <c r="K366" s="749" t="s">
        <v>1206</v>
      </c>
      <c r="L366" s="752">
        <v>8665.27</v>
      </c>
      <c r="M366" s="752">
        <v>1</v>
      </c>
      <c r="N366" s="753">
        <v>8665.27</v>
      </c>
    </row>
    <row r="367" spans="1:14" ht="14.4" customHeight="1" x14ac:dyDescent="0.3">
      <c r="A367" s="747" t="s">
        <v>593</v>
      </c>
      <c r="B367" s="748" t="s">
        <v>594</v>
      </c>
      <c r="C367" s="749" t="s">
        <v>615</v>
      </c>
      <c r="D367" s="750" t="s">
        <v>616</v>
      </c>
      <c r="E367" s="751">
        <v>50113001</v>
      </c>
      <c r="F367" s="750" t="s">
        <v>645</v>
      </c>
      <c r="G367" s="749" t="s">
        <v>651</v>
      </c>
      <c r="H367" s="749">
        <v>187607</v>
      </c>
      <c r="I367" s="749">
        <v>187607</v>
      </c>
      <c r="J367" s="749" t="s">
        <v>965</v>
      </c>
      <c r="K367" s="749" t="s">
        <v>966</v>
      </c>
      <c r="L367" s="752">
        <v>273.90000000000003</v>
      </c>
      <c r="M367" s="752">
        <v>11</v>
      </c>
      <c r="N367" s="753">
        <v>3012.9000000000005</v>
      </c>
    </row>
    <row r="368" spans="1:14" ht="14.4" customHeight="1" x14ac:dyDescent="0.3">
      <c r="A368" s="747" t="s">
        <v>593</v>
      </c>
      <c r="B368" s="748" t="s">
        <v>594</v>
      </c>
      <c r="C368" s="749" t="s">
        <v>615</v>
      </c>
      <c r="D368" s="750" t="s">
        <v>616</v>
      </c>
      <c r="E368" s="751">
        <v>50113001</v>
      </c>
      <c r="F368" s="750" t="s">
        <v>645</v>
      </c>
      <c r="G368" s="749" t="s">
        <v>651</v>
      </c>
      <c r="H368" s="749">
        <v>150699</v>
      </c>
      <c r="I368" s="749">
        <v>50699</v>
      </c>
      <c r="J368" s="749" t="s">
        <v>1207</v>
      </c>
      <c r="K368" s="749" t="s">
        <v>1171</v>
      </c>
      <c r="L368" s="752">
        <v>858.40997400473668</v>
      </c>
      <c r="M368" s="752">
        <v>70</v>
      </c>
      <c r="N368" s="753">
        <v>60088.698180331565</v>
      </c>
    </row>
    <row r="369" spans="1:14" ht="14.4" customHeight="1" x14ac:dyDescent="0.3">
      <c r="A369" s="747" t="s">
        <v>593</v>
      </c>
      <c r="B369" s="748" t="s">
        <v>594</v>
      </c>
      <c r="C369" s="749" t="s">
        <v>615</v>
      </c>
      <c r="D369" s="750" t="s">
        <v>616</v>
      </c>
      <c r="E369" s="751">
        <v>50113001</v>
      </c>
      <c r="F369" s="750" t="s">
        <v>645</v>
      </c>
      <c r="G369" s="749" t="s">
        <v>646</v>
      </c>
      <c r="H369" s="749">
        <v>207820</v>
      </c>
      <c r="I369" s="749">
        <v>207820</v>
      </c>
      <c r="J369" s="749" t="s">
        <v>975</v>
      </c>
      <c r="K369" s="749" t="s">
        <v>976</v>
      </c>
      <c r="L369" s="752">
        <v>30.043000000000006</v>
      </c>
      <c r="M369" s="752">
        <v>20</v>
      </c>
      <c r="N369" s="753">
        <v>600.86000000000013</v>
      </c>
    </row>
    <row r="370" spans="1:14" ht="14.4" customHeight="1" x14ac:dyDescent="0.3">
      <c r="A370" s="747" t="s">
        <v>593</v>
      </c>
      <c r="B370" s="748" t="s">
        <v>594</v>
      </c>
      <c r="C370" s="749" t="s">
        <v>615</v>
      </c>
      <c r="D370" s="750" t="s">
        <v>616</v>
      </c>
      <c r="E370" s="751">
        <v>50113001</v>
      </c>
      <c r="F370" s="750" t="s">
        <v>645</v>
      </c>
      <c r="G370" s="749" t="s">
        <v>651</v>
      </c>
      <c r="H370" s="749">
        <v>238203</v>
      </c>
      <c r="I370" s="749">
        <v>238203</v>
      </c>
      <c r="J370" s="749" t="s">
        <v>1208</v>
      </c>
      <c r="K370" s="749" t="s">
        <v>1209</v>
      </c>
      <c r="L370" s="752">
        <v>11086.019999999999</v>
      </c>
      <c r="M370" s="752">
        <v>6</v>
      </c>
      <c r="N370" s="753">
        <v>66516.12</v>
      </c>
    </row>
    <row r="371" spans="1:14" ht="14.4" customHeight="1" x14ac:dyDescent="0.3">
      <c r="A371" s="747" t="s">
        <v>593</v>
      </c>
      <c r="B371" s="748" t="s">
        <v>594</v>
      </c>
      <c r="C371" s="749" t="s">
        <v>615</v>
      </c>
      <c r="D371" s="750" t="s">
        <v>616</v>
      </c>
      <c r="E371" s="751">
        <v>50113001</v>
      </c>
      <c r="F371" s="750" t="s">
        <v>645</v>
      </c>
      <c r="G371" s="749" t="s">
        <v>651</v>
      </c>
      <c r="H371" s="749">
        <v>109709</v>
      </c>
      <c r="I371" s="749">
        <v>9709</v>
      </c>
      <c r="J371" s="749" t="s">
        <v>1006</v>
      </c>
      <c r="K371" s="749" t="s">
        <v>1007</v>
      </c>
      <c r="L371" s="752">
        <v>64.961249999999993</v>
      </c>
      <c r="M371" s="752">
        <v>40</v>
      </c>
      <c r="N371" s="753">
        <v>2598.4499999999998</v>
      </c>
    </row>
    <row r="372" spans="1:14" ht="14.4" customHeight="1" x14ac:dyDescent="0.3">
      <c r="A372" s="747" t="s">
        <v>593</v>
      </c>
      <c r="B372" s="748" t="s">
        <v>594</v>
      </c>
      <c r="C372" s="749" t="s">
        <v>615</v>
      </c>
      <c r="D372" s="750" t="s">
        <v>616</v>
      </c>
      <c r="E372" s="751">
        <v>50113001</v>
      </c>
      <c r="F372" s="750" t="s">
        <v>645</v>
      </c>
      <c r="G372" s="749" t="s">
        <v>646</v>
      </c>
      <c r="H372" s="749">
        <v>100610</v>
      </c>
      <c r="I372" s="749">
        <v>610</v>
      </c>
      <c r="J372" s="749" t="s">
        <v>1210</v>
      </c>
      <c r="K372" s="749" t="s">
        <v>1211</v>
      </c>
      <c r="L372" s="752">
        <v>72.5</v>
      </c>
      <c r="M372" s="752">
        <v>1</v>
      </c>
      <c r="N372" s="753">
        <v>72.5</v>
      </c>
    </row>
    <row r="373" spans="1:14" ht="14.4" customHeight="1" x14ac:dyDescent="0.3">
      <c r="A373" s="747" t="s">
        <v>593</v>
      </c>
      <c r="B373" s="748" t="s">
        <v>594</v>
      </c>
      <c r="C373" s="749" t="s">
        <v>615</v>
      </c>
      <c r="D373" s="750" t="s">
        <v>616</v>
      </c>
      <c r="E373" s="751">
        <v>50113001</v>
      </c>
      <c r="F373" s="750" t="s">
        <v>645</v>
      </c>
      <c r="G373" s="749" t="s">
        <v>646</v>
      </c>
      <c r="H373" s="749">
        <v>501222</v>
      </c>
      <c r="I373" s="749">
        <v>0</v>
      </c>
      <c r="J373" s="749" t="s">
        <v>1212</v>
      </c>
      <c r="K373" s="749" t="s">
        <v>1213</v>
      </c>
      <c r="L373" s="752">
        <v>526.04000000000008</v>
      </c>
      <c r="M373" s="752">
        <v>15</v>
      </c>
      <c r="N373" s="753">
        <v>7890.6000000000013</v>
      </c>
    </row>
    <row r="374" spans="1:14" ht="14.4" customHeight="1" x14ac:dyDescent="0.3">
      <c r="A374" s="747" t="s">
        <v>593</v>
      </c>
      <c r="B374" s="748" t="s">
        <v>594</v>
      </c>
      <c r="C374" s="749" t="s">
        <v>615</v>
      </c>
      <c r="D374" s="750" t="s">
        <v>616</v>
      </c>
      <c r="E374" s="751">
        <v>50113001</v>
      </c>
      <c r="F374" s="750" t="s">
        <v>645</v>
      </c>
      <c r="G374" s="749" t="s">
        <v>646</v>
      </c>
      <c r="H374" s="749">
        <v>502008</v>
      </c>
      <c r="I374" s="749">
        <v>0</v>
      </c>
      <c r="J374" s="749" t="s">
        <v>1041</v>
      </c>
      <c r="K374" s="749" t="s">
        <v>1043</v>
      </c>
      <c r="L374" s="752">
        <v>0</v>
      </c>
      <c r="M374" s="752">
        <v>6</v>
      </c>
      <c r="N374" s="753">
        <v>0</v>
      </c>
    </row>
    <row r="375" spans="1:14" ht="14.4" customHeight="1" x14ac:dyDescent="0.3">
      <c r="A375" s="747" t="s">
        <v>593</v>
      </c>
      <c r="B375" s="748" t="s">
        <v>594</v>
      </c>
      <c r="C375" s="749" t="s">
        <v>615</v>
      </c>
      <c r="D375" s="750" t="s">
        <v>616</v>
      </c>
      <c r="E375" s="751">
        <v>50113001</v>
      </c>
      <c r="F375" s="750" t="s">
        <v>645</v>
      </c>
      <c r="G375" s="749" t="s">
        <v>646</v>
      </c>
      <c r="H375" s="749">
        <v>17991</v>
      </c>
      <c r="I375" s="749">
        <v>17991</v>
      </c>
      <c r="J375" s="749" t="s">
        <v>1214</v>
      </c>
      <c r="K375" s="749" t="s">
        <v>1215</v>
      </c>
      <c r="L375" s="752">
        <v>1091.23</v>
      </c>
      <c r="M375" s="752">
        <v>20</v>
      </c>
      <c r="N375" s="753">
        <v>21824.6</v>
      </c>
    </row>
    <row r="376" spans="1:14" ht="14.4" customHeight="1" x14ac:dyDescent="0.3">
      <c r="A376" s="747" t="s">
        <v>593</v>
      </c>
      <c r="B376" s="748" t="s">
        <v>594</v>
      </c>
      <c r="C376" s="749" t="s">
        <v>615</v>
      </c>
      <c r="D376" s="750" t="s">
        <v>616</v>
      </c>
      <c r="E376" s="751">
        <v>50113001</v>
      </c>
      <c r="F376" s="750" t="s">
        <v>645</v>
      </c>
      <c r="G376" s="749" t="s">
        <v>651</v>
      </c>
      <c r="H376" s="749">
        <v>131934</v>
      </c>
      <c r="I376" s="749">
        <v>31934</v>
      </c>
      <c r="J376" s="749" t="s">
        <v>1216</v>
      </c>
      <c r="K376" s="749" t="s">
        <v>1217</v>
      </c>
      <c r="L376" s="752">
        <v>49.820000000000022</v>
      </c>
      <c r="M376" s="752">
        <v>1</v>
      </c>
      <c r="N376" s="753">
        <v>49.820000000000022</v>
      </c>
    </row>
    <row r="377" spans="1:14" ht="14.4" customHeight="1" x14ac:dyDescent="0.3">
      <c r="A377" s="747" t="s">
        <v>593</v>
      </c>
      <c r="B377" s="748" t="s">
        <v>594</v>
      </c>
      <c r="C377" s="749" t="s">
        <v>615</v>
      </c>
      <c r="D377" s="750" t="s">
        <v>616</v>
      </c>
      <c r="E377" s="751">
        <v>50113001</v>
      </c>
      <c r="F377" s="750" t="s">
        <v>645</v>
      </c>
      <c r="G377" s="749" t="s">
        <v>646</v>
      </c>
      <c r="H377" s="749">
        <v>991022</v>
      </c>
      <c r="I377" s="749">
        <v>0</v>
      </c>
      <c r="J377" s="749" t="s">
        <v>1218</v>
      </c>
      <c r="K377" s="749" t="s">
        <v>595</v>
      </c>
      <c r="L377" s="752">
        <v>9971.5</v>
      </c>
      <c r="M377" s="752">
        <v>16</v>
      </c>
      <c r="N377" s="753">
        <v>159544</v>
      </c>
    </row>
    <row r="378" spans="1:14" ht="14.4" customHeight="1" x14ac:dyDescent="0.3">
      <c r="A378" s="747" t="s">
        <v>593</v>
      </c>
      <c r="B378" s="748" t="s">
        <v>594</v>
      </c>
      <c r="C378" s="749" t="s">
        <v>615</v>
      </c>
      <c r="D378" s="750" t="s">
        <v>616</v>
      </c>
      <c r="E378" s="751">
        <v>50113001</v>
      </c>
      <c r="F378" s="750" t="s">
        <v>645</v>
      </c>
      <c r="G378" s="749" t="s">
        <v>646</v>
      </c>
      <c r="H378" s="749">
        <v>848977</v>
      </c>
      <c r="I378" s="749">
        <v>129597</v>
      </c>
      <c r="J378" s="749" t="s">
        <v>1049</v>
      </c>
      <c r="K378" s="749" t="s">
        <v>1050</v>
      </c>
      <c r="L378" s="752">
        <v>622.71025799928316</v>
      </c>
      <c r="M378" s="752">
        <v>6.7010000000000005</v>
      </c>
      <c r="N378" s="753">
        <v>4172.781438853197</v>
      </c>
    </row>
    <row r="379" spans="1:14" ht="14.4" customHeight="1" x14ac:dyDescent="0.3">
      <c r="A379" s="747" t="s">
        <v>593</v>
      </c>
      <c r="B379" s="748" t="s">
        <v>594</v>
      </c>
      <c r="C379" s="749" t="s">
        <v>615</v>
      </c>
      <c r="D379" s="750" t="s">
        <v>616</v>
      </c>
      <c r="E379" s="751">
        <v>50113001</v>
      </c>
      <c r="F379" s="750" t="s">
        <v>645</v>
      </c>
      <c r="G379" s="749" t="s">
        <v>646</v>
      </c>
      <c r="H379" s="749">
        <v>111420</v>
      </c>
      <c r="I379" s="749">
        <v>11420</v>
      </c>
      <c r="J379" s="749" t="s">
        <v>1051</v>
      </c>
      <c r="K379" s="749" t="s">
        <v>1053</v>
      </c>
      <c r="L379" s="752">
        <v>179.63125554100239</v>
      </c>
      <c r="M379" s="752">
        <v>7.6020000000000003</v>
      </c>
      <c r="N379" s="753">
        <v>1365.5568046227002</v>
      </c>
    </row>
    <row r="380" spans="1:14" ht="14.4" customHeight="1" x14ac:dyDescent="0.3">
      <c r="A380" s="747" t="s">
        <v>593</v>
      </c>
      <c r="B380" s="748" t="s">
        <v>594</v>
      </c>
      <c r="C380" s="749" t="s">
        <v>615</v>
      </c>
      <c r="D380" s="750" t="s">
        <v>616</v>
      </c>
      <c r="E380" s="751">
        <v>50113001</v>
      </c>
      <c r="F380" s="750" t="s">
        <v>645</v>
      </c>
      <c r="G380" s="749" t="s">
        <v>646</v>
      </c>
      <c r="H380" s="749">
        <v>111421</v>
      </c>
      <c r="I380" s="749">
        <v>11421</v>
      </c>
      <c r="J380" s="749" t="s">
        <v>1051</v>
      </c>
      <c r="K380" s="749" t="s">
        <v>1052</v>
      </c>
      <c r="L380" s="752">
        <v>360.38514106835686</v>
      </c>
      <c r="M380" s="752">
        <v>23.72</v>
      </c>
      <c r="N380" s="753">
        <v>8548.3355461414249</v>
      </c>
    </row>
    <row r="381" spans="1:14" ht="14.4" customHeight="1" x14ac:dyDescent="0.3">
      <c r="A381" s="747" t="s">
        <v>593</v>
      </c>
      <c r="B381" s="748" t="s">
        <v>594</v>
      </c>
      <c r="C381" s="749" t="s">
        <v>615</v>
      </c>
      <c r="D381" s="750" t="s">
        <v>616</v>
      </c>
      <c r="E381" s="751">
        <v>50113001</v>
      </c>
      <c r="F381" s="750" t="s">
        <v>645</v>
      </c>
      <c r="G381" s="749" t="s">
        <v>646</v>
      </c>
      <c r="H381" s="749">
        <v>100643</v>
      </c>
      <c r="I381" s="749">
        <v>643</v>
      </c>
      <c r="J381" s="749" t="s">
        <v>1219</v>
      </c>
      <c r="K381" s="749" t="s">
        <v>1220</v>
      </c>
      <c r="L381" s="752">
        <v>63.640000000000022</v>
      </c>
      <c r="M381" s="752">
        <v>10</v>
      </c>
      <c r="N381" s="753">
        <v>636.4000000000002</v>
      </c>
    </row>
    <row r="382" spans="1:14" ht="14.4" customHeight="1" x14ac:dyDescent="0.3">
      <c r="A382" s="747" t="s">
        <v>593</v>
      </c>
      <c r="B382" s="748" t="s">
        <v>594</v>
      </c>
      <c r="C382" s="749" t="s">
        <v>615</v>
      </c>
      <c r="D382" s="750" t="s">
        <v>616</v>
      </c>
      <c r="E382" s="751">
        <v>50113001</v>
      </c>
      <c r="F382" s="750" t="s">
        <v>645</v>
      </c>
      <c r="G382" s="749" t="s">
        <v>651</v>
      </c>
      <c r="H382" s="749">
        <v>500566</v>
      </c>
      <c r="I382" s="749">
        <v>500566</v>
      </c>
      <c r="J382" s="749" t="s">
        <v>1060</v>
      </c>
      <c r="K382" s="749" t="s">
        <v>1061</v>
      </c>
      <c r="L382" s="752">
        <v>576.72</v>
      </c>
      <c r="M382" s="752">
        <v>115</v>
      </c>
      <c r="N382" s="753">
        <v>66322.8</v>
      </c>
    </row>
    <row r="383" spans="1:14" ht="14.4" customHeight="1" x14ac:dyDescent="0.3">
      <c r="A383" s="747" t="s">
        <v>593</v>
      </c>
      <c r="B383" s="748" t="s">
        <v>594</v>
      </c>
      <c r="C383" s="749" t="s">
        <v>615</v>
      </c>
      <c r="D383" s="750" t="s">
        <v>616</v>
      </c>
      <c r="E383" s="751">
        <v>50113001</v>
      </c>
      <c r="F383" s="750" t="s">
        <v>645</v>
      </c>
      <c r="G383" s="749" t="s">
        <v>651</v>
      </c>
      <c r="H383" s="749">
        <v>500570</v>
      </c>
      <c r="I383" s="749">
        <v>500570</v>
      </c>
      <c r="J383" s="749" t="s">
        <v>1062</v>
      </c>
      <c r="K383" s="749" t="s">
        <v>1061</v>
      </c>
      <c r="L383" s="752">
        <v>533.57999999999993</v>
      </c>
      <c r="M383" s="752">
        <v>105</v>
      </c>
      <c r="N383" s="753">
        <v>56025.899999999994</v>
      </c>
    </row>
    <row r="384" spans="1:14" ht="14.4" customHeight="1" x14ac:dyDescent="0.3">
      <c r="A384" s="747" t="s">
        <v>593</v>
      </c>
      <c r="B384" s="748" t="s">
        <v>594</v>
      </c>
      <c r="C384" s="749" t="s">
        <v>615</v>
      </c>
      <c r="D384" s="750" t="s">
        <v>616</v>
      </c>
      <c r="E384" s="751">
        <v>50113001</v>
      </c>
      <c r="F384" s="750" t="s">
        <v>645</v>
      </c>
      <c r="G384" s="749" t="s">
        <v>651</v>
      </c>
      <c r="H384" s="749">
        <v>166030</v>
      </c>
      <c r="I384" s="749">
        <v>66030</v>
      </c>
      <c r="J384" s="749" t="s">
        <v>1221</v>
      </c>
      <c r="K384" s="749" t="s">
        <v>1222</v>
      </c>
      <c r="L384" s="752">
        <v>29.850000000000005</v>
      </c>
      <c r="M384" s="752">
        <v>10</v>
      </c>
      <c r="N384" s="753">
        <v>298.50000000000006</v>
      </c>
    </row>
    <row r="385" spans="1:14" ht="14.4" customHeight="1" x14ac:dyDescent="0.3">
      <c r="A385" s="747" t="s">
        <v>593</v>
      </c>
      <c r="B385" s="748" t="s">
        <v>594</v>
      </c>
      <c r="C385" s="749" t="s">
        <v>615</v>
      </c>
      <c r="D385" s="750" t="s">
        <v>616</v>
      </c>
      <c r="E385" s="751">
        <v>50113008</v>
      </c>
      <c r="F385" s="750" t="s">
        <v>1095</v>
      </c>
      <c r="G385" s="749"/>
      <c r="H385" s="749"/>
      <c r="I385" s="749">
        <v>138455</v>
      </c>
      <c r="J385" s="749" t="s">
        <v>1096</v>
      </c>
      <c r="K385" s="749" t="s">
        <v>1097</v>
      </c>
      <c r="L385" s="752">
        <v>1068.2099609375</v>
      </c>
      <c r="M385" s="752">
        <v>3</v>
      </c>
      <c r="N385" s="753">
        <v>3204.6298828125</v>
      </c>
    </row>
    <row r="386" spans="1:14" ht="14.4" customHeight="1" x14ac:dyDescent="0.3">
      <c r="A386" s="747" t="s">
        <v>593</v>
      </c>
      <c r="B386" s="748" t="s">
        <v>594</v>
      </c>
      <c r="C386" s="749" t="s">
        <v>615</v>
      </c>
      <c r="D386" s="750" t="s">
        <v>616</v>
      </c>
      <c r="E386" s="751">
        <v>50113008</v>
      </c>
      <c r="F386" s="750" t="s">
        <v>1095</v>
      </c>
      <c r="G386" s="749"/>
      <c r="H386" s="749"/>
      <c r="I386" s="749">
        <v>87238</v>
      </c>
      <c r="J386" s="749" t="s">
        <v>1223</v>
      </c>
      <c r="K386" s="749" t="s">
        <v>1224</v>
      </c>
      <c r="L386" s="752">
        <v>1488.43994140625</v>
      </c>
      <c r="M386" s="752">
        <v>6</v>
      </c>
      <c r="N386" s="753">
        <v>8930.6396484375</v>
      </c>
    </row>
    <row r="387" spans="1:14" ht="14.4" customHeight="1" x14ac:dyDescent="0.3">
      <c r="A387" s="747" t="s">
        <v>593</v>
      </c>
      <c r="B387" s="748" t="s">
        <v>594</v>
      </c>
      <c r="C387" s="749" t="s">
        <v>615</v>
      </c>
      <c r="D387" s="750" t="s">
        <v>616</v>
      </c>
      <c r="E387" s="751">
        <v>50113008</v>
      </c>
      <c r="F387" s="750" t="s">
        <v>1095</v>
      </c>
      <c r="G387" s="749"/>
      <c r="H387" s="749"/>
      <c r="I387" s="749">
        <v>29979</v>
      </c>
      <c r="J387" s="749" t="s">
        <v>1225</v>
      </c>
      <c r="K387" s="749" t="s">
        <v>1226</v>
      </c>
      <c r="L387" s="752">
        <v>5461.5</v>
      </c>
      <c r="M387" s="752">
        <v>31</v>
      </c>
      <c r="N387" s="753">
        <v>169306.5</v>
      </c>
    </row>
    <row r="388" spans="1:14" ht="14.4" customHeight="1" x14ac:dyDescent="0.3">
      <c r="A388" s="747" t="s">
        <v>593</v>
      </c>
      <c r="B388" s="748" t="s">
        <v>594</v>
      </c>
      <c r="C388" s="749" t="s">
        <v>615</v>
      </c>
      <c r="D388" s="750" t="s">
        <v>616</v>
      </c>
      <c r="E388" s="751">
        <v>50113008</v>
      </c>
      <c r="F388" s="750" t="s">
        <v>1095</v>
      </c>
      <c r="G388" s="749"/>
      <c r="H388" s="749"/>
      <c r="I388" s="749">
        <v>29980</v>
      </c>
      <c r="J388" s="749" t="s">
        <v>1225</v>
      </c>
      <c r="K388" s="749" t="s">
        <v>1227</v>
      </c>
      <c r="L388" s="752">
        <v>10697.43389423077</v>
      </c>
      <c r="M388" s="752">
        <v>13</v>
      </c>
      <c r="N388" s="753">
        <v>139066.640625</v>
      </c>
    </row>
    <row r="389" spans="1:14" ht="14.4" customHeight="1" x14ac:dyDescent="0.3">
      <c r="A389" s="747" t="s">
        <v>593</v>
      </c>
      <c r="B389" s="748" t="s">
        <v>594</v>
      </c>
      <c r="C389" s="749" t="s">
        <v>615</v>
      </c>
      <c r="D389" s="750" t="s">
        <v>616</v>
      </c>
      <c r="E389" s="751">
        <v>50113008</v>
      </c>
      <c r="F389" s="750" t="s">
        <v>1095</v>
      </c>
      <c r="G389" s="749"/>
      <c r="H389" s="749"/>
      <c r="I389" s="749">
        <v>205966</v>
      </c>
      <c r="J389" s="749" t="s">
        <v>1103</v>
      </c>
      <c r="K389" s="749" t="s">
        <v>1097</v>
      </c>
      <c r="L389" s="752">
        <v>1287</v>
      </c>
      <c r="M389" s="752">
        <v>1</v>
      </c>
      <c r="N389" s="753">
        <v>1287</v>
      </c>
    </row>
    <row r="390" spans="1:14" ht="14.4" customHeight="1" x14ac:dyDescent="0.3">
      <c r="A390" s="747" t="s">
        <v>593</v>
      </c>
      <c r="B390" s="748" t="s">
        <v>594</v>
      </c>
      <c r="C390" s="749" t="s">
        <v>615</v>
      </c>
      <c r="D390" s="750" t="s">
        <v>616</v>
      </c>
      <c r="E390" s="751">
        <v>50113008</v>
      </c>
      <c r="F390" s="750" t="s">
        <v>1095</v>
      </c>
      <c r="G390" s="749"/>
      <c r="H390" s="749"/>
      <c r="I390" s="749">
        <v>26042</v>
      </c>
      <c r="J390" s="749" t="s">
        <v>1228</v>
      </c>
      <c r="K390" s="749" t="s">
        <v>1110</v>
      </c>
      <c r="L390" s="752">
        <v>9559</v>
      </c>
      <c r="M390" s="752">
        <v>3</v>
      </c>
      <c r="N390" s="753">
        <v>28677</v>
      </c>
    </row>
    <row r="391" spans="1:14" ht="14.4" customHeight="1" x14ac:dyDescent="0.3">
      <c r="A391" s="747" t="s">
        <v>593</v>
      </c>
      <c r="B391" s="748" t="s">
        <v>594</v>
      </c>
      <c r="C391" s="749" t="s">
        <v>615</v>
      </c>
      <c r="D391" s="750" t="s">
        <v>616</v>
      </c>
      <c r="E391" s="751">
        <v>50113008</v>
      </c>
      <c r="F391" s="750" t="s">
        <v>1095</v>
      </c>
      <c r="G391" s="749"/>
      <c r="H391" s="749"/>
      <c r="I391" s="749">
        <v>147813</v>
      </c>
      <c r="J391" s="749" t="s">
        <v>1106</v>
      </c>
      <c r="K391" s="749" t="s">
        <v>1107</v>
      </c>
      <c r="L391" s="752">
        <v>6084.5703125</v>
      </c>
      <c r="M391" s="752">
        <v>3</v>
      </c>
      <c r="N391" s="753">
        <v>18253.7109375</v>
      </c>
    </row>
    <row r="392" spans="1:14" ht="14.4" customHeight="1" x14ac:dyDescent="0.3">
      <c r="A392" s="747" t="s">
        <v>593</v>
      </c>
      <c r="B392" s="748" t="s">
        <v>594</v>
      </c>
      <c r="C392" s="749" t="s">
        <v>615</v>
      </c>
      <c r="D392" s="750" t="s">
        <v>616</v>
      </c>
      <c r="E392" s="751">
        <v>50113008</v>
      </c>
      <c r="F392" s="750" t="s">
        <v>1095</v>
      </c>
      <c r="G392" s="749"/>
      <c r="H392" s="749"/>
      <c r="I392" s="749">
        <v>205787</v>
      </c>
      <c r="J392" s="749" t="s">
        <v>1229</v>
      </c>
      <c r="K392" s="749" t="s">
        <v>1230</v>
      </c>
      <c r="L392" s="752">
        <v>8497.5</v>
      </c>
      <c r="M392" s="752">
        <v>20</v>
      </c>
      <c r="N392" s="753">
        <v>169950</v>
      </c>
    </row>
    <row r="393" spans="1:14" ht="14.4" customHeight="1" x14ac:dyDescent="0.3">
      <c r="A393" s="747" t="s">
        <v>593</v>
      </c>
      <c r="B393" s="748" t="s">
        <v>594</v>
      </c>
      <c r="C393" s="749" t="s">
        <v>615</v>
      </c>
      <c r="D393" s="750" t="s">
        <v>616</v>
      </c>
      <c r="E393" s="751">
        <v>50113008</v>
      </c>
      <c r="F393" s="750" t="s">
        <v>1095</v>
      </c>
      <c r="G393" s="749"/>
      <c r="H393" s="749"/>
      <c r="I393" s="749">
        <v>29464</v>
      </c>
      <c r="J393" s="749" t="s">
        <v>1108</v>
      </c>
      <c r="K393" s="749" t="s">
        <v>1110</v>
      </c>
      <c r="L393" s="752">
        <v>11379.396679687499</v>
      </c>
      <c r="M393" s="752">
        <v>15</v>
      </c>
      <c r="N393" s="753">
        <v>170690.9501953125</v>
      </c>
    </row>
    <row r="394" spans="1:14" ht="14.4" customHeight="1" x14ac:dyDescent="0.3">
      <c r="A394" s="747" t="s">
        <v>593</v>
      </c>
      <c r="B394" s="748" t="s">
        <v>594</v>
      </c>
      <c r="C394" s="749" t="s">
        <v>615</v>
      </c>
      <c r="D394" s="750" t="s">
        <v>616</v>
      </c>
      <c r="E394" s="751">
        <v>50113008</v>
      </c>
      <c r="F394" s="750" t="s">
        <v>1095</v>
      </c>
      <c r="G394" s="749"/>
      <c r="H394" s="749"/>
      <c r="I394" s="749">
        <v>29465</v>
      </c>
      <c r="J394" s="749" t="s">
        <v>1108</v>
      </c>
      <c r="K394" s="749" t="s">
        <v>1109</v>
      </c>
      <c r="L394" s="752">
        <v>22777.83203125</v>
      </c>
      <c r="M394" s="752">
        <v>12</v>
      </c>
      <c r="N394" s="753">
        <v>273333.984375</v>
      </c>
    </row>
    <row r="395" spans="1:14" ht="14.4" customHeight="1" x14ac:dyDescent="0.3">
      <c r="A395" s="747" t="s">
        <v>593</v>
      </c>
      <c r="B395" s="748" t="s">
        <v>594</v>
      </c>
      <c r="C395" s="749" t="s">
        <v>615</v>
      </c>
      <c r="D395" s="750" t="s">
        <v>616</v>
      </c>
      <c r="E395" s="751">
        <v>50113008</v>
      </c>
      <c r="F395" s="750" t="s">
        <v>1095</v>
      </c>
      <c r="G395" s="749"/>
      <c r="H395" s="749"/>
      <c r="I395" s="749">
        <v>149199</v>
      </c>
      <c r="J395" s="749" t="s">
        <v>1108</v>
      </c>
      <c r="K395" s="749" t="s">
        <v>1111</v>
      </c>
      <c r="L395" s="752">
        <v>2854.3701171875</v>
      </c>
      <c r="M395" s="752">
        <v>8</v>
      </c>
      <c r="N395" s="753">
        <v>22834.9609375</v>
      </c>
    </row>
    <row r="396" spans="1:14" ht="14.4" customHeight="1" x14ac:dyDescent="0.3">
      <c r="A396" s="747" t="s">
        <v>593</v>
      </c>
      <c r="B396" s="748" t="s">
        <v>594</v>
      </c>
      <c r="C396" s="749" t="s">
        <v>615</v>
      </c>
      <c r="D396" s="750" t="s">
        <v>616</v>
      </c>
      <c r="E396" s="751">
        <v>50113011</v>
      </c>
      <c r="F396" s="750" t="s">
        <v>1112</v>
      </c>
      <c r="G396" s="749"/>
      <c r="H396" s="749"/>
      <c r="I396" s="749">
        <v>168927</v>
      </c>
      <c r="J396" s="749" t="s">
        <v>1231</v>
      </c>
      <c r="K396" s="749" t="s">
        <v>1232</v>
      </c>
      <c r="L396" s="752">
        <v>8109.2000122070312</v>
      </c>
      <c r="M396" s="752">
        <v>32</v>
      </c>
      <c r="N396" s="753">
        <v>259494.400390625</v>
      </c>
    </row>
    <row r="397" spans="1:14" ht="14.4" customHeight="1" x14ac:dyDescent="0.3">
      <c r="A397" s="747" t="s">
        <v>593</v>
      </c>
      <c r="B397" s="748" t="s">
        <v>594</v>
      </c>
      <c r="C397" s="749" t="s">
        <v>615</v>
      </c>
      <c r="D397" s="750" t="s">
        <v>616</v>
      </c>
      <c r="E397" s="751">
        <v>50113011</v>
      </c>
      <c r="F397" s="750" t="s">
        <v>1112</v>
      </c>
      <c r="G397" s="749"/>
      <c r="H397" s="749"/>
      <c r="I397" s="749">
        <v>168929</v>
      </c>
      <c r="J397" s="749" t="s">
        <v>1231</v>
      </c>
      <c r="K397" s="749" t="s">
        <v>1233</v>
      </c>
      <c r="L397" s="752">
        <v>23430</v>
      </c>
      <c r="M397" s="752">
        <v>30</v>
      </c>
      <c r="N397" s="753">
        <v>702900</v>
      </c>
    </row>
    <row r="398" spans="1:14" ht="14.4" customHeight="1" x14ac:dyDescent="0.3">
      <c r="A398" s="747" t="s">
        <v>593</v>
      </c>
      <c r="B398" s="748" t="s">
        <v>594</v>
      </c>
      <c r="C398" s="749" t="s">
        <v>615</v>
      </c>
      <c r="D398" s="750" t="s">
        <v>616</v>
      </c>
      <c r="E398" s="751">
        <v>50113011</v>
      </c>
      <c r="F398" s="750" t="s">
        <v>1112</v>
      </c>
      <c r="G398" s="749"/>
      <c r="H398" s="749"/>
      <c r="I398" s="749">
        <v>158152</v>
      </c>
      <c r="J398" s="749" t="s">
        <v>1113</v>
      </c>
      <c r="K398" s="749" t="s">
        <v>1097</v>
      </c>
      <c r="L398" s="752">
        <v>912.989990234375</v>
      </c>
      <c r="M398" s="752">
        <v>1</v>
      </c>
      <c r="N398" s="753">
        <v>912.989990234375</v>
      </c>
    </row>
    <row r="399" spans="1:14" ht="14.4" customHeight="1" x14ac:dyDescent="0.3">
      <c r="A399" s="747" t="s">
        <v>593</v>
      </c>
      <c r="B399" s="748" t="s">
        <v>594</v>
      </c>
      <c r="C399" s="749" t="s">
        <v>615</v>
      </c>
      <c r="D399" s="750" t="s">
        <v>616</v>
      </c>
      <c r="E399" s="751">
        <v>50113011</v>
      </c>
      <c r="F399" s="750" t="s">
        <v>1112</v>
      </c>
      <c r="G399" s="749"/>
      <c r="H399" s="749"/>
      <c r="I399" s="749">
        <v>87240</v>
      </c>
      <c r="J399" s="749" t="s">
        <v>1223</v>
      </c>
      <c r="K399" s="749" t="s">
        <v>1234</v>
      </c>
      <c r="L399" s="752">
        <v>8264.8188413149346</v>
      </c>
      <c r="M399" s="752">
        <v>77</v>
      </c>
      <c r="N399" s="753">
        <v>636391.05078125</v>
      </c>
    </row>
    <row r="400" spans="1:14" ht="14.4" customHeight="1" x14ac:dyDescent="0.3">
      <c r="A400" s="747" t="s">
        <v>593</v>
      </c>
      <c r="B400" s="748" t="s">
        <v>594</v>
      </c>
      <c r="C400" s="749" t="s">
        <v>615</v>
      </c>
      <c r="D400" s="750" t="s">
        <v>616</v>
      </c>
      <c r="E400" s="751">
        <v>50113011</v>
      </c>
      <c r="F400" s="750" t="s">
        <v>1112</v>
      </c>
      <c r="G400" s="749"/>
      <c r="H400" s="749"/>
      <c r="I400" s="749">
        <v>87239</v>
      </c>
      <c r="J400" s="749" t="s">
        <v>1223</v>
      </c>
      <c r="K400" s="749" t="s">
        <v>1235</v>
      </c>
      <c r="L400" s="752">
        <v>4252.6898803710937</v>
      </c>
      <c r="M400" s="752">
        <v>8</v>
      </c>
      <c r="N400" s="753">
        <v>34021.51904296875</v>
      </c>
    </row>
    <row r="401" spans="1:14" ht="14.4" customHeight="1" x14ac:dyDescent="0.3">
      <c r="A401" s="747" t="s">
        <v>593</v>
      </c>
      <c r="B401" s="748" t="s">
        <v>594</v>
      </c>
      <c r="C401" s="749" t="s">
        <v>615</v>
      </c>
      <c r="D401" s="750" t="s">
        <v>616</v>
      </c>
      <c r="E401" s="751">
        <v>50113011</v>
      </c>
      <c r="F401" s="750" t="s">
        <v>1112</v>
      </c>
      <c r="G401" s="749"/>
      <c r="H401" s="749"/>
      <c r="I401" s="749">
        <v>49128</v>
      </c>
      <c r="J401" s="749" t="s">
        <v>1223</v>
      </c>
      <c r="K401" s="749" t="s">
        <v>1236</v>
      </c>
      <c r="L401" s="752">
        <v>11550</v>
      </c>
      <c r="M401" s="752">
        <v>30</v>
      </c>
      <c r="N401" s="753">
        <v>346500</v>
      </c>
    </row>
    <row r="402" spans="1:14" ht="14.4" customHeight="1" x14ac:dyDescent="0.3">
      <c r="A402" s="747" t="s">
        <v>593</v>
      </c>
      <c r="B402" s="748" t="s">
        <v>594</v>
      </c>
      <c r="C402" s="749" t="s">
        <v>615</v>
      </c>
      <c r="D402" s="750" t="s">
        <v>616</v>
      </c>
      <c r="E402" s="751">
        <v>50113011</v>
      </c>
      <c r="F402" s="750" t="s">
        <v>1112</v>
      </c>
      <c r="G402" s="749"/>
      <c r="H402" s="749"/>
      <c r="I402" s="749">
        <v>173181</v>
      </c>
      <c r="J402" s="749" t="s">
        <v>1237</v>
      </c>
      <c r="K402" s="749" t="s">
        <v>1238</v>
      </c>
      <c r="L402" s="752">
        <v>8505.2000000000007</v>
      </c>
      <c r="M402" s="752">
        <v>75</v>
      </c>
      <c r="N402" s="753">
        <v>637890</v>
      </c>
    </row>
    <row r="403" spans="1:14" ht="14.4" customHeight="1" x14ac:dyDescent="0.3">
      <c r="A403" s="747" t="s">
        <v>593</v>
      </c>
      <c r="B403" s="748" t="s">
        <v>594</v>
      </c>
      <c r="C403" s="749" t="s">
        <v>615</v>
      </c>
      <c r="D403" s="750" t="s">
        <v>616</v>
      </c>
      <c r="E403" s="751">
        <v>50113011</v>
      </c>
      <c r="F403" s="750" t="s">
        <v>1112</v>
      </c>
      <c r="G403" s="749"/>
      <c r="H403" s="749"/>
      <c r="I403" s="749">
        <v>173183</v>
      </c>
      <c r="J403" s="749" t="s">
        <v>1239</v>
      </c>
      <c r="K403" s="749" t="s">
        <v>1240</v>
      </c>
      <c r="L403" s="752">
        <v>4252.5999873991932</v>
      </c>
      <c r="M403" s="752">
        <v>31</v>
      </c>
      <c r="N403" s="753">
        <v>131830.599609375</v>
      </c>
    </row>
    <row r="404" spans="1:14" ht="14.4" customHeight="1" x14ac:dyDescent="0.3">
      <c r="A404" s="747" t="s">
        <v>593</v>
      </c>
      <c r="B404" s="748" t="s">
        <v>594</v>
      </c>
      <c r="C404" s="749" t="s">
        <v>615</v>
      </c>
      <c r="D404" s="750" t="s">
        <v>616</v>
      </c>
      <c r="E404" s="751">
        <v>50113011</v>
      </c>
      <c r="F404" s="750" t="s">
        <v>1112</v>
      </c>
      <c r="G404" s="749"/>
      <c r="H404" s="749"/>
      <c r="I404" s="749">
        <v>154244</v>
      </c>
      <c r="J404" s="749" t="s">
        <v>1241</v>
      </c>
      <c r="K404" s="749" t="s">
        <v>1242</v>
      </c>
      <c r="L404" s="752">
        <v>9736.7998046875</v>
      </c>
      <c r="M404" s="752">
        <v>1</v>
      </c>
      <c r="N404" s="753">
        <v>9736.7998046875</v>
      </c>
    </row>
    <row r="405" spans="1:14" ht="14.4" customHeight="1" x14ac:dyDescent="0.3">
      <c r="A405" s="747" t="s">
        <v>593</v>
      </c>
      <c r="B405" s="748" t="s">
        <v>594</v>
      </c>
      <c r="C405" s="749" t="s">
        <v>615</v>
      </c>
      <c r="D405" s="750" t="s">
        <v>616</v>
      </c>
      <c r="E405" s="751">
        <v>50113011</v>
      </c>
      <c r="F405" s="750" t="s">
        <v>1112</v>
      </c>
      <c r="G405" s="749"/>
      <c r="H405" s="749"/>
      <c r="I405" s="749">
        <v>205762</v>
      </c>
      <c r="J405" s="749" t="s">
        <v>1243</v>
      </c>
      <c r="K405" s="749" t="s">
        <v>1244</v>
      </c>
      <c r="L405" s="752">
        <v>4248.75</v>
      </c>
      <c r="M405" s="752">
        <v>20</v>
      </c>
      <c r="N405" s="753">
        <v>84975</v>
      </c>
    </row>
    <row r="406" spans="1:14" ht="14.4" customHeight="1" x14ac:dyDescent="0.3">
      <c r="A406" s="747" t="s">
        <v>593</v>
      </c>
      <c r="B406" s="748" t="s">
        <v>594</v>
      </c>
      <c r="C406" s="749" t="s">
        <v>615</v>
      </c>
      <c r="D406" s="750" t="s">
        <v>616</v>
      </c>
      <c r="E406" s="751">
        <v>50113011</v>
      </c>
      <c r="F406" s="750" t="s">
        <v>1112</v>
      </c>
      <c r="G406" s="749"/>
      <c r="H406" s="749"/>
      <c r="I406" s="749">
        <v>171966</v>
      </c>
      <c r="J406" s="749" t="s">
        <v>1245</v>
      </c>
      <c r="K406" s="749" t="s">
        <v>1246</v>
      </c>
      <c r="L406" s="752">
        <v>12916.2</v>
      </c>
      <c r="M406" s="752">
        <v>20</v>
      </c>
      <c r="N406" s="753">
        <v>258324</v>
      </c>
    </row>
    <row r="407" spans="1:14" ht="14.4" customHeight="1" x14ac:dyDescent="0.3">
      <c r="A407" s="747" t="s">
        <v>593</v>
      </c>
      <c r="B407" s="748" t="s">
        <v>594</v>
      </c>
      <c r="C407" s="749" t="s">
        <v>615</v>
      </c>
      <c r="D407" s="750" t="s">
        <v>616</v>
      </c>
      <c r="E407" s="751">
        <v>50113011</v>
      </c>
      <c r="F407" s="750" t="s">
        <v>1112</v>
      </c>
      <c r="G407" s="749"/>
      <c r="H407" s="749"/>
      <c r="I407" s="749">
        <v>171965</v>
      </c>
      <c r="J407" s="749" t="s">
        <v>1247</v>
      </c>
      <c r="K407" s="749" t="s">
        <v>1248</v>
      </c>
      <c r="L407" s="752">
        <v>6458.100260416667</v>
      </c>
      <c r="M407" s="752">
        <v>3</v>
      </c>
      <c r="N407" s="753">
        <v>19374.30078125</v>
      </c>
    </row>
    <row r="408" spans="1:14" ht="14.4" customHeight="1" x14ac:dyDescent="0.3">
      <c r="A408" s="747" t="s">
        <v>593</v>
      </c>
      <c r="B408" s="748" t="s">
        <v>594</v>
      </c>
      <c r="C408" s="749" t="s">
        <v>615</v>
      </c>
      <c r="D408" s="750" t="s">
        <v>616</v>
      </c>
      <c r="E408" s="751">
        <v>50113014</v>
      </c>
      <c r="F408" s="750" t="s">
        <v>1149</v>
      </c>
      <c r="G408" s="749" t="s">
        <v>651</v>
      </c>
      <c r="H408" s="749">
        <v>189220</v>
      </c>
      <c r="I408" s="749">
        <v>189220</v>
      </c>
      <c r="J408" s="749" t="s">
        <v>1160</v>
      </c>
      <c r="K408" s="749" t="s">
        <v>1161</v>
      </c>
      <c r="L408" s="752">
        <v>6765</v>
      </c>
      <c r="M408" s="752">
        <v>3</v>
      </c>
      <c r="N408" s="753">
        <v>20295</v>
      </c>
    </row>
    <row r="409" spans="1:14" ht="14.4" customHeight="1" x14ac:dyDescent="0.3">
      <c r="A409" s="747" t="s">
        <v>593</v>
      </c>
      <c r="B409" s="748" t="s">
        <v>594</v>
      </c>
      <c r="C409" s="749" t="s">
        <v>615</v>
      </c>
      <c r="D409" s="750" t="s">
        <v>616</v>
      </c>
      <c r="E409" s="751">
        <v>50113016</v>
      </c>
      <c r="F409" s="750" t="s">
        <v>1162</v>
      </c>
      <c r="G409" s="749" t="s">
        <v>651</v>
      </c>
      <c r="H409" s="749">
        <v>222347</v>
      </c>
      <c r="I409" s="749">
        <v>222347</v>
      </c>
      <c r="J409" s="749" t="s">
        <v>1163</v>
      </c>
      <c r="K409" s="749" t="s">
        <v>1165</v>
      </c>
      <c r="L409" s="752">
        <v>5088.405193350116</v>
      </c>
      <c r="M409" s="752">
        <v>3.8145802</v>
      </c>
      <c r="N409" s="753">
        <v>19410.129700130525</v>
      </c>
    </row>
    <row r="410" spans="1:14" ht="14.4" customHeight="1" x14ac:dyDescent="0.3">
      <c r="A410" s="747" t="s">
        <v>593</v>
      </c>
      <c r="B410" s="748" t="s">
        <v>594</v>
      </c>
      <c r="C410" s="749" t="s">
        <v>615</v>
      </c>
      <c r="D410" s="750" t="s">
        <v>616</v>
      </c>
      <c r="E410" s="751">
        <v>50113016</v>
      </c>
      <c r="F410" s="750" t="s">
        <v>1162</v>
      </c>
      <c r="G410" s="749" t="s">
        <v>651</v>
      </c>
      <c r="H410" s="749">
        <v>222349</v>
      </c>
      <c r="I410" s="749">
        <v>222349</v>
      </c>
      <c r="J410" s="749" t="s">
        <v>1163</v>
      </c>
      <c r="K410" s="749" t="s">
        <v>1164</v>
      </c>
      <c r="L410" s="752">
        <v>15069.86059655078</v>
      </c>
      <c r="M410" s="752">
        <v>7</v>
      </c>
      <c r="N410" s="753">
        <v>105489.02417585546</v>
      </c>
    </row>
    <row r="411" spans="1:14" ht="14.4" customHeight="1" x14ac:dyDescent="0.3">
      <c r="A411" s="747" t="s">
        <v>593</v>
      </c>
      <c r="B411" s="748" t="s">
        <v>594</v>
      </c>
      <c r="C411" s="749" t="s">
        <v>615</v>
      </c>
      <c r="D411" s="750" t="s">
        <v>616</v>
      </c>
      <c r="E411" s="751">
        <v>50113017</v>
      </c>
      <c r="F411" s="750" t="s">
        <v>1166</v>
      </c>
      <c r="G411" s="749" t="s">
        <v>646</v>
      </c>
      <c r="H411" s="749">
        <v>501581</v>
      </c>
      <c r="I411" s="749">
        <v>209330</v>
      </c>
      <c r="J411" s="749" t="s">
        <v>1167</v>
      </c>
      <c r="K411" s="749" t="s">
        <v>1168</v>
      </c>
      <c r="L411" s="752">
        <v>329.99999980795479</v>
      </c>
      <c r="M411" s="752">
        <v>10</v>
      </c>
      <c r="N411" s="753">
        <v>3299.9999980795478</v>
      </c>
    </row>
    <row r="412" spans="1:14" ht="14.4" customHeight="1" x14ac:dyDescent="0.3">
      <c r="A412" s="747" t="s">
        <v>593</v>
      </c>
      <c r="B412" s="748" t="s">
        <v>594</v>
      </c>
      <c r="C412" s="749" t="s">
        <v>615</v>
      </c>
      <c r="D412" s="750" t="s">
        <v>616</v>
      </c>
      <c r="E412" s="751">
        <v>50113017</v>
      </c>
      <c r="F412" s="750" t="s">
        <v>1166</v>
      </c>
      <c r="G412" s="749" t="s">
        <v>646</v>
      </c>
      <c r="H412" s="749">
        <v>501603</v>
      </c>
      <c r="I412" s="749">
        <v>209329</v>
      </c>
      <c r="J412" s="749" t="s">
        <v>1167</v>
      </c>
      <c r="K412" s="749" t="s">
        <v>1169</v>
      </c>
      <c r="L412" s="752">
        <v>329.99999999999994</v>
      </c>
      <c r="M412" s="752">
        <v>1.698</v>
      </c>
      <c r="N412" s="753">
        <v>560.33999999999992</v>
      </c>
    </row>
    <row r="413" spans="1:14" ht="14.4" customHeight="1" x14ac:dyDescent="0.3">
      <c r="A413" s="747" t="s">
        <v>593</v>
      </c>
      <c r="B413" s="748" t="s">
        <v>594</v>
      </c>
      <c r="C413" s="749" t="s">
        <v>615</v>
      </c>
      <c r="D413" s="750" t="s">
        <v>616</v>
      </c>
      <c r="E413" s="751">
        <v>50113017</v>
      </c>
      <c r="F413" s="750" t="s">
        <v>1166</v>
      </c>
      <c r="G413" s="749" t="s">
        <v>651</v>
      </c>
      <c r="H413" s="749">
        <v>194123</v>
      </c>
      <c r="I413" s="749">
        <v>194123</v>
      </c>
      <c r="J413" s="749" t="s">
        <v>1249</v>
      </c>
      <c r="K413" s="749" t="s">
        <v>1250</v>
      </c>
      <c r="L413" s="752">
        <v>94422.311111111121</v>
      </c>
      <c r="M413" s="752">
        <v>9</v>
      </c>
      <c r="N413" s="753">
        <v>849800.8</v>
      </c>
    </row>
    <row r="414" spans="1:14" ht="14.4" customHeight="1" x14ac:dyDescent="0.3">
      <c r="A414" s="747" t="s">
        <v>593</v>
      </c>
      <c r="B414" s="748" t="s">
        <v>594</v>
      </c>
      <c r="C414" s="749" t="s">
        <v>615</v>
      </c>
      <c r="D414" s="750" t="s">
        <v>616</v>
      </c>
      <c r="E414" s="751">
        <v>50113017</v>
      </c>
      <c r="F414" s="750" t="s">
        <v>1166</v>
      </c>
      <c r="G414" s="749" t="s">
        <v>651</v>
      </c>
      <c r="H414" s="749">
        <v>194117</v>
      </c>
      <c r="I414" s="749">
        <v>194117</v>
      </c>
      <c r="J414" s="749" t="s">
        <v>1251</v>
      </c>
      <c r="K414" s="749" t="s">
        <v>1252</v>
      </c>
      <c r="L414" s="752">
        <v>53048.94999999999</v>
      </c>
      <c r="M414" s="752">
        <v>15</v>
      </c>
      <c r="N414" s="753">
        <v>795734.24999999988</v>
      </c>
    </row>
    <row r="415" spans="1:14" ht="14.4" customHeight="1" x14ac:dyDescent="0.3">
      <c r="A415" s="747" t="s">
        <v>593</v>
      </c>
      <c r="B415" s="748" t="s">
        <v>594</v>
      </c>
      <c r="C415" s="749" t="s">
        <v>615</v>
      </c>
      <c r="D415" s="750" t="s">
        <v>616</v>
      </c>
      <c r="E415" s="751">
        <v>50113017</v>
      </c>
      <c r="F415" s="750" t="s">
        <v>1166</v>
      </c>
      <c r="G415" s="749" t="s">
        <v>646</v>
      </c>
      <c r="H415" s="749">
        <v>219152</v>
      </c>
      <c r="I415" s="749">
        <v>219152</v>
      </c>
      <c r="J415" s="749" t="s">
        <v>1253</v>
      </c>
      <c r="K415" s="749" t="s">
        <v>1254</v>
      </c>
      <c r="L415" s="752">
        <v>0.40000000000000008</v>
      </c>
      <c r="M415" s="752">
        <v>3</v>
      </c>
      <c r="N415" s="753">
        <v>1.2000000000000002</v>
      </c>
    </row>
    <row r="416" spans="1:14" ht="14.4" customHeight="1" x14ac:dyDescent="0.3">
      <c r="A416" s="747" t="s">
        <v>593</v>
      </c>
      <c r="B416" s="748" t="s">
        <v>594</v>
      </c>
      <c r="C416" s="749" t="s">
        <v>615</v>
      </c>
      <c r="D416" s="750" t="s">
        <v>616</v>
      </c>
      <c r="E416" s="751">
        <v>50113017</v>
      </c>
      <c r="F416" s="750" t="s">
        <v>1166</v>
      </c>
      <c r="G416" s="749" t="s">
        <v>646</v>
      </c>
      <c r="H416" s="749">
        <v>219151</v>
      </c>
      <c r="I416" s="749">
        <v>219151</v>
      </c>
      <c r="J416" s="749" t="s">
        <v>1253</v>
      </c>
      <c r="K416" s="749" t="s">
        <v>1255</v>
      </c>
      <c r="L416" s="752">
        <v>0.40000000000000008</v>
      </c>
      <c r="M416" s="752">
        <v>3</v>
      </c>
      <c r="N416" s="753">
        <v>1.2000000000000002</v>
      </c>
    </row>
    <row r="417" spans="1:14" ht="14.4" customHeight="1" x14ac:dyDescent="0.3">
      <c r="A417" s="747" t="s">
        <v>593</v>
      </c>
      <c r="B417" s="748" t="s">
        <v>594</v>
      </c>
      <c r="C417" s="749" t="s">
        <v>615</v>
      </c>
      <c r="D417" s="750" t="s">
        <v>616</v>
      </c>
      <c r="E417" s="751">
        <v>50113017</v>
      </c>
      <c r="F417" s="750" t="s">
        <v>1166</v>
      </c>
      <c r="G417" s="749" t="s">
        <v>646</v>
      </c>
      <c r="H417" s="749">
        <v>219153</v>
      </c>
      <c r="I417" s="749">
        <v>219153</v>
      </c>
      <c r="J417" s="749" t="s">
        <v>1253</v>
      </c>
      <c r="K417" s="749" t="s">
        <v>1256</v>
      </c>
      <c r="L417" s="752">
        <v>0.40000000000000008</v>
      </c>
      <c r="M417" s="752">
        <v>6</v>
      </c>
      <c r="N417" s="753">
        <v>2.4000000000000004</v>
      </c>
    </row>
    <row r="418" spans="1:14" ht="14.4" customHeight="1" x14ac:dyDescent="0.3">
      <c r="A418" s="747" t="s">
        <v>593</v>
      </c>
      <c r="B418" s="748" t="s">
        <v>594</v>
      </c>
      <c r="C418" s="749" t="s">
        <v>615</v>
      </c>
      <c r="D418" s="750" t="s">
        <v>616</v>
      </c>
      <c r="E418" s="751">
        <v>50113017</v>
      </c>
      <c r="F418" s="750" t="s">
        <v>1166</v>
      </c>
      <c r="G418" s="749" t="s">
        <v>646</v>
      </c>
      <c r="H418" s="749">
        <v>28940</v>
      </c>
      <c r="I418" s="749">
        <v>28940</v>
      </c>
      <c r="J418" s="749" t="s">
        <v>1257</v>
      </c>
      <c r="K418" s="749" t="s">
        <v>1258</v>
      </c>
      <c r="L418" s="752">
        <v>115449.01666666666</v>
      </c>
      <c r="M418" s="752">
        <v>15</v>
      </c>
      <c r="N418" s="753">
        <v>1731735.25</v>
      </c>
    </row>
    <row r="419" spans="1:14" ht="14.4" customHeight="1" x14ac:dyDescent="0.3">
      <c r="A419" s="747" t="s">
        <v>593</v>
      </c>
      <c r="B419" s="748" t="s">
        <v>594</v>
      </c>
      <c r="C419" s="749" t="s">
        <v>615</v>
      </c>
      <c r="D419" s="750" t="s">
        <v>616</v>
      </c>
      <c r="E419" s="751">
        <v>50113017</v>
      </c>
      <c r="F419" s="750" t="s">
        <v>1166</v>
      </c>
      <c r="G419" s="749" t="s">
        <v>646</v>
      </c>
      <c r="H419" s="749">
        <v>219166</v>
      </c>
      <c r="I419" s="749">
        <v>219166</v>
      </c>
      <c r="J419" s="749" t="s">
        <v>1259</v>
      </c>
      <c r="K419" s="749" t="s">
        <v>1260</v>
      </c>
      <c r="L419" s="752">
        <v>174861.5</v>
      </c>
      <c r="M419" s="752">
        <v>2</v>
      </c>
      <c r="N419" s="753">
        <v>349723</v>
      </c>
    </row>
    <row r="420" spans="1:14" ht="14.4" customHeight="1" x14ac:dyDescent="0.3">
      <c r="A420" s="747" t="s">
        <v>593</v>
      </c>
      <c r="B420" s="748" t="s">
        <v>594</v>
      </c>
      <c r="C420" s="749" t="s">
        <v>618</v>
      </c>
      <c r="D420" s="750" t="s">
        <v>619</v>
      </c>
      <c r="E420" s="751">
        <v>50113001</v>
      </c>
      <c r="F420" s="750" t="s">
        <v>645</v>
      </c>
      <c r="G420" s="749" t="s">
        <v>646</v>
      </c>
      <c r="H420" s="749">
        <v>196885</v>
      </c>
      <c r="I420" s="749">
        <v>96885</v>
      </c>
      <c r="J420" s="749" t="s">
        <v>647</v>
      </c>
      <c r="K420" s="749" t="s">
        <v>648</v>
      </c>
      <c r="L420" s="752">
        <v>19.249891749815717</v>
      </c>
      <c r="M420" s="752">
        <v>37</v>
      </c>
      <c r="N420" s="753">
        <v>712.24599474318154</v>
      </c>
    </row>
    <row r="421" spans="1:14" ht="14.4" customHeight="1" x14ac:dyDescent="0.3">
      <c r="A421" s="747" t="s">
        <v>593</v>
      </c>
      <c r="B421" s="748" t="s">
        <v>594</v>
      </c>
      <c r="C421" s="749" t="s">
        <v>618</v>
      </c>
      <c r="D421" s="750" t="s">
        <v>619</v>
      </c>
      <c r="E421" s="751">
        <v>50113001</v>
      </c>
      <c r="F421" s="750" t="s">
        <v>645</v>
      </c>
      <c r="G421" s="749" t="s">
        <v>646</v>
      </c>
      <c r="H421" s="749">
        <v>196884</v>
      </c>
      <c r="I421" s="749">
        <v>96884</v>
      </c>
      <c r="J421" s="749" t="s">
        <v>649</v>
      </c>
      <c r="K421" s="749" t="s">
        <v>650</v>
      </c>
      <c r="L421" s="752">
        <v>9.3499941540049694</v>
      </c>
      <c r="M421" s="752">
        <v>94</v>
      </c>
      <c r="N421" s="753">
        <v>878.89945047646711</v>
      </c>
    </row>
    <row r="422" spans="1:14" ht="14.4" customHeight="1" x14ac:dyDescent="0.3">
      <c r="A422" s="747" t="s">
        <v>593</v>
      </c>
      <c r="B422" s="748" t="s">
        <v>594</v>
      </c>
      <c r="C422" s="749" t="s">
        <v>618</v>
      </c>
      <c r="D422" s="750" t="s">
        <v>619</v>
      </c>
      <c r="E422" s="751">
        <v>50113001</v>
      </c>
      <c r="F422" s="750" t="s">
        <v>645</v>
      </c>
      <c r="G422" s="749" t="s">
        <v>646</v>
      </c>
      <c r="H422" s="749">
        <v>846758</v>
      </c>
      <c r="I422" s="749">
        <v>103387</v>
      </c>
      <c r="J422" s="749" t="s">
        <v>1261</v>
      </c>
      <c r="K422" s="749" t="s">
        <v>1262</v>
      </c>
      <c r="L422" s="752">
        <v>71.72</v>
      </c>
      <c r="M422" s="752">
        <v>2</v>
      </c>
      <c r="N422" s="753">
        <v>143.44</v>
      </c>
    </row>
    <row r="423" spans="1:14" ht="14.4" customHeight="1" x14ac:dyDescent="0.3">
      <c r="A423" s="747" t="s">
        <v>593</v>
      </c>
      <c r="B423" s="748" t="s">
        <v>594</v>
      </c>
      <c r="C423" s="749" t="s">
        <v>618</v>
      </c>
      <c r="D423" s="750" t="s">
        <v>619</v>
      </c>
      <c r="E423" s="751">
        <v>50113001</v>
      </c>
      <c r="F423" s="750" t="s">
        <v>645</v>
      </c>
      <c r="G423" s="749" t="s">
        <v>646</v>
      </c>
      <c r="H423" s="749">
        <v>172830</v>
      </c>
      <c r="I423" s="749">
        <v>172830</v>
      </c>
      <c r="J423" s="749" t="s">
        <v>1263</v>
      </c>
      <c r="K423" s="749" t="s">
        <v>1264</v>
      </c>
      <c r="L423" s="752">
        <v>117.91000000000003</v>
      </c>
      <c r="M423" s="752">
        <v>4</v>
      </c>
      <c r="N423" s="753">
        <v>471.6400000000001</v>
      </c>
    </row>
    <row r="424" spans="1:14" ht="14.4" customHeight="1" x14ac:dyDescent="0.3">
      <c r="A424" s="747" t="s">
        <v>593</v>
      </c>
      <c r="B424" s="748" t="s">
        <v>594</v>
      </c>
      <c r="C424" s="749" t="s">
        <v>618</v>
      </c>
      <c r="D424" s="750" t="s">
        <v>619</v>
      </c>
      <c r="E424" s="751">
        <v>50113001</v>
      </c>
      <c r="F424" s="750" t="s">
        <v>645</v>
      </c>
      <c r="G424" s="749" t="s">
        <v>651</v>
      </c>
      <c r="H424" s="749">
        <v>501927</v>
      </c>
      <c r="I424" s="749">
        <v>172774</v>
      </c>
      <c r="J424" s="749" t="s">
        <v>652</v>
      </c>
      <c r="K424" s="749" t="s">
        <v>653</v>
      </c>
      <c r="L424" s="752">
        <v>268.00928571428574</v>
      </c>
      <c r="M424" s="752">
        <v>56</v>
      </c>
      <c r="N424" s="753">
        <v>15008.52</v>
      </c>
    </row>
    <row r="425" spans="1:14" ht="14.4" customHeight="1" x14ac:dyDescent="0.3">
      <c r="A425" s="747" t="s">
        <v>593</v>
      </c>
      <c r="B425" s="748" t="s">
        <v>594</v>
      </c>
      <c r="C425" s="749" t="s">
        <v>618</v>
      </c>
      <c r="D425" s="750" t="s">
        <v>619</v>
      </c>
      <c r="E425" s="751">
        <v>50113001</v>
      </c>
      <c r="F425" s="750" t="s">
        <v>645</v>
      </c>
      <c r="G425" s="749" t="s">
        <v>646</v>
      </c>
      <c r="H425" s="749">
        <v>208439</v>
      </c>
      <c r="I425" s="749">
        <v>208439</v>
      </c>
      <c r="J425" s="749" t="s">
        <v>1265</v>
      </c>
      <c r="K425" s="749" t="s">
        <v>1266</v>
      </c>
      <c r="L425" s="752">
        <v>689.68</v>
      </c>
      <c r="M425" s="752">
        <v>1</v>
      </c>
      <c r="N425" s="753">
        <v>689.68</v>
      </c>
    </row>
    <row r="426" spans="1:14" ht="14.4" customHeight="1" x14ac:dyDescent="0.3">
      <c r="A426" s="747" t="s">
        <v>593</v>
      </c>
      <c r="B426" s="748" t="s">
        <v>594</v>
      </c>
      <c r="C426" s="749" t="s">
        <v>618</v>
      </c>
      <c r="D426" s="750" t="s">
        <v>619</v>
      </c>
      <c r="E426" s="751">
        <v>50113001</v>
      </c>
      <c r="F426" s="750" t="s">
        <v>645</v>
      </c>
      <c r="G426" s="749" t="s">
        <v>646</v>
      </c>
      <c r="H426" s="749">
        <v>128839</v>
      </c>
      <c r="I426" s="749">
        <v>28839</v>
      </c>
      <c r="J426" s="749" t="s">
        <v>1267</v>
      </c>
      <c r="K426" s="749" t="s">
        <v>1268</v>
      </c>
      <c r="L426" s="752">
        <v>106.7</v>
      </c>
      <c r="M426" s="752">
        <v>1</v>
      </c>
      <c r="N426" s="753">
        <v>106.7</v>
      </c>
    </row>
    <row r="427" spans="1:14" ht="14.4" customHeight="1" x14ac:dyDescent="0.3">
      <c r="A427" s="747" t="s">
        <v>593</v>
      </c>
      <c r="B427" s="748" t="s">
        <v>594</v>
      </c>
      <c r="C427" s="749" t="s">
        <v>618</v>
      </c>
      <c r="D427" s="750" t="s">
        <v>619</v>
      </c>
      <c r="E427" s="751">
        <v>50113001</v>
      </c>
      <c r="F427" s="750" t="s">
        <v>645</v>
      </c>
      <c r="G427" s="749" t="s">
        <v>651</v>
      </c>
      <c r="H427" s="749">
        <v>102945</v>
      </c>
      <c r="I427" s="749">
        <v>2945</v>
      </c>
      <c r="J427" s="749" t="s">
        <v>665</v>
      </c>
      <c r="K427" s="749" t="s">
        <v>666</v>
      </c>
      <c r="L427" s="752">
        <v>8.6599999999999984</v>
      </c>
      <c r="M427" s="752">
        <v>3</v>
      </c>
      <c r="N427" s="753">
        <v>25.979999999999997</v>
      </c>
    </row>
    <row r="428" spans="1:14" ht="14.4" customHeight="1" x14ac:dyDescent="0.3">
      <c r="A428" s="747" t="s">
        <v>593</v>
      </c>
      <c r="B428" s="748" t="s">
        <v>594</v>
      </c>
      <c r="C428" s="749" t="s">
        <v>618</v>
      </c>
      <c r="D428" s="750" t="s">
        <v>619</v>
      </c>
      <c r="E428" s="751">
        <v>50113001</v>
      </c>
      <c r="F428" s="750" t="s">
        <v>645</v>
      </c>
      <c r="G428" s="749" t="s">
        <v>646</v>
      </c>
      <c r="H428" s="749">
        <v>201384</v>
      </c>
      <c r="I428" s="749">
        <v>201384</v>
      </c>
      <c r="J428" s="749" t="s">
        <v>1269</v>
      </c>
      <c r="K428" s="749" t="s">
        <v>1270</v>
      </c>
      <c r="L428" s="752">
        <v>1090.4100000000001</v>
      </c>
      <c r="M428" s="752">
        <v>3</v>
      </c>
      <c r="N428" s="753">
        <v>3271.2300000000005</v>
      </c>
    </row>
    <row r="429" spans="1:14" ht="14.4" customHeight="1" x14ac:dyDescent="0.3">
      <c r="A429" s="747" t="s">
        <v>593</v>
      </c>
      <c r="B429" s="748" t="s">
        <v>594</v>
      </c>
      <c r="C429" s="749" t="s">
        <v>618</v>
      </c>
      <c r="D429" s="750" t="s">
        <v>619</v>
      </c>
      <c r="E429" s="751">
        <v>50113001</v>
      </c>
      <c r="F429" s="750" t="s">
        <v>645</v>
      </c>
      <c r="G429" s="749" t="s">
        <v>646</v>
      </c>
      <c r="H429" s="749">
        <v>113873</v>
      </c>
      <c r="I429" s="749">
        <v>13873</v>
      </c>
      <c r="J429" s="749" t="s">
        <v>1170</v>
      </c>
      <c r="K429" s="749" t="s">
        <v>1171</v>
      </c>
      <c r="L429" s="752">
        <v>251.30064907221325</v>
      </c>
      <c r="M429" s="752">
        <v>2.0286825999999998</v>
      </c>
      <c r="N429" s="753">
        <v>509.80925414150511</v>
      </c>
    </row>
    <row r="430" spans="1:14" ht="14.4" customHeight="1" x14ac:dyDescent="0.3">
      <c r="A430" s="747" t="s">
        <v>593</v>
      </c>
      <c r="B430" s="748" t="s">
        <v>594</v>
      </c>
      <c r="C430" s="749" t="s">
        <v>618</v>
      </c>
      <c r="D430" s="750" t="s">
        <v>619</v>
      </c>
      <c r="E430" s="751">
        <v>50113001</v>
      </c>
      <c r="F430" s="750" t="s">
        <v>645</v>
      </c>
      <c r="G430" s="749" t="s">
        <v>646</v>
      </c>
      <c r="H430" s="749">
        <v>176954</v>
      </c>
      <c r="I430" s="749">
        <v>176954</v>
      </c>
      <c r="J430" s="749" t="s">
        <v>669</v>
      </c>
      <c r="K430" s="749" t="s">
        <v>670</v>
      </c>
      <c r="L430" s="752">
        <v>94.3</v>
      </c>
      <c r="M430" s="752">
        <v>9</v>
      </c>
      <c r="N430" s="753">
        <v>848.69999999999993</v>
      </c>
    </row>
    <row r="431" spans="1:14" ht="14.4" customHeight="1" x14ac:dyDescent="0.3">
      <c r="A431" s="747" t="s">
        <v>593</v>
      </c>
      <c r="B431" s="748" t="s">
        <v>594</v>
      </c>
      <c r="C431" s="749" t="s">
        <v>618</v>
      </c>
      <c r="D431" s="750" t="s">
        <v>619</v>
      </c>
      <c r="E431" s="751">
        <v>50113001</v>
      </c>
      <c r="F431" s="750" t="s">
        <v>645</v>
      </c>
      <c r="G431" s="749" t="s">
        <v>646</v>
      </c>
      <c r="H431" s="749">
        <v>192841</v>
      </c>
      <c r="I431" s="749">
        <v>192841</v>
      </c>
      <c r="J431" s="749" t="s">
        <v>671</v>
      </c>
      <c r="K431" s="749" t="s">
        <v>672</v>
      </c>
      <c r="L431" s="752">
        <v>4309.8</v>
      </c>
      <c r="M431" s="752">
        <v>44</v>
      </c>
      <c r="N431" s="753">
        <v>189631.2</v>
      </c>
    </row>
    <row r="432" spans="1:14" ht="14.4" customHeight="1" x14ac:dyDescent="0.3">
      <c r="A432" s="747" t="s">
        <v>593</v>
      </c>
      <c r="B432" s="748" t="s">
        <v>594</v>
      </c>
      <c r="C432" s="749" t="s">
        <v>618</v>
      </c>
      <c r="D432" s="750" t="s">
        <v>619</v>
      </c>
      <c r="E432" s="751">
        <v>50113001</v>
      </c>
      <c r="F432" s="750" t="s">
        <v>645</v>
      </c>
      <c r="G432" s="749" t="s">
        <v>651</v>
      </c>
      <c r="H432" s="749">
        <v>127272</v>
      </c>
      <c r="I432" s="749">
        <v>127272</v>
      </c>
      <c r="J432" s="749" t="s">
        <v>675</v>
      </c>
      <c r="K432" s="749" t="s">
        <v>677</v>
      </c>
      <c r="L432" s="752">
        <v>48.365000000000009</v>
      </c>
      <c r="M432" s="752">
        <v>4</v>
      </c>
      <c r="N432" s="753">
        <v>193.46000000000004</v>
      </c>
    </row>
    <row r="433" spans="1:14" ht="14.4" customHeight="1" x14ac:dyDescent="0.3">
      <c r="A433" s="747" t="s">
        <v>593</v>
      </c>
      <c r="B433" s="748" t="s">
        <v>594</v>
      </c>
      <c r="C433" s="749" t="s">
        <v>618</v>
      </c>
      <c r="D433" s="750" t="s">
        <v>619</v>
      </c>
      <c r="E433" s="751">
        <v>50113001</v>
      </c>
      <c r="F433" s="750" t="s">
        <v>645</v>
      </c>
      <c r="G433" s="749" t="s">
        <v>646</v>
      </c>
      <c r="H433" s="749">
        <v>845369</v>
      </c>
      <c r="I433" s="749">
        <v>107987</v>
      </c>
      <c r="J433" s="749" t="s">
        <v>1271</v>
      </c>
      <c r="K433" s="749" t="s">
        <v>1215</v>
      </c>
      <c r="L433" s="752">
        <v>112.28000000000002</v>
      </c>
      <c r="M433" s="752">
        <v>5</v>
      </c>
      <c r="N433" s="753">
        <v>561.40000000000009</v>
      </c>
    </row>
    <row r="434" spans="1:14" ht="14.4" customHeight="1" x14ac:dyDescent="0.3">
      <c r="A434" s="747" t="s">
        <v>593</v>
      </c>
      <c r="B434" s="748" t="s">
        <v>594</v>
      </c>
      <c r="C434" s="749" t="s">
        <v>618</v>
      </c>
      <c r="D434" s="750" t="s">
        <v>619</v>
      </c>
      <c r="E434" s="751">
        <v>50113001</v>
      </c>
      <c r="F434" s="750" t="s">
        <v>645</v>
      </c>
      <c r="G434" s="749" t="s">
        <v>646</v>
      </c>
      <c r="H434" s="749">
        <v>196610</v>
      </c>
      <c r="I434" s="749">
        <v>96610</v>
      </c>
      <c r="J434" s="749" t="s">
        <v>1272</v>
      </c>
      <c r="K434" s="749" t="s">
        <v>1273</v>
      </c>
      <c r="L434" s="752">
        <v>46.379999999999995</v>
      </c>
      <c r="M434" s="752">
        <v>2</v>
      </c>
      <c r="N434" s="753">
        <v>92.759999999999991</v>
      </c>
    </row>
    <row r="435" spans="1:14" ht="14.4" customHeight="1" x14ac:dyDescent="0.3">
      <c r="A435" s="747" t="s">
        <v>593</v>
      </c>
      <c r="B435" s="748" t="s">
        <v>594</v>
      </c>
      <c r="C435" s="749" t="s">
        <v>618</v>
      </c>
      <c r="D435" s="750" t="s">
        <v>619</v>
      </c>
      <c r="E435" s="751">
        <v>50113001</v>
      </c>
      <c r="F435" s="750" t="s">
        <v>645</v>
      </c>
      <c r="G435" s="749" t="s">
        <v>646</v>
      </c>
      <c r="H435" s="749">
        <v>110555</v>
      </c>
      <c r="I435" s="749">
        <v>10555</v>
      </c>
      <c r="J435" s="749" t="s">
        <v>680</v>
      </c>
      <c r="K435" s="749" t="s">
        <v>1274</v>
      </c>
      <c r="L435" s="752">
        <v>254.97999999999996</v>
      </c>
      <c r="M435" s="752">
        <v>5</v>
      </c>
      <c r="N435" s="753">
        <v>1274.8999999999999</v>
      </c>
    </row>
    <row r="436" spans="1:14" ht="14.4" customHeight="1" x14ac:dyDescent="0.3">
      <c r="A436" s="747" t="s">
        <v>593</v>
      </c>
      <c r="B436" s="748" t="s">
        <v>594</v>
      </c>
      <c r="C436" s="749" t="s">
        <v>618</v>
      </c>
      <c r="D436" s="750" t="s">
        <v>619</v>
      </c>
      <c r="E436" s="751">
        <v>50113001</v>
      </c>
      <c r="F436" s="750" t="s">
        <v>645</v>
      </c>
      <c r="G436" s="749" t="s">
        <v>646</v>
      </c>
      <c r="H436" s="749">
        <v>187764</v>
      </c>
      <c r="I436" s="749">
        <v>87764</v>
      </c>
      <c r="J436" s="749" t="s">
        <v>682</v>
      </c>
      <c r="K436" s="749" t="s">
        <v>683</v>
      </c>
      <c r="L436" s="752">
        <v>52.459600000000002</v>
      </c>
      <c r="M436" s="752">
        <v>40</v>
      </c>
      <c r="N436" s="753">
        <v>2098.384</v>
      </c>
    </row>
    <row r="437" spans="1:14" ht="14.4" customHeight="1" x14ac:dyDescent="0.3">
      <c r="A437" s="747" t="s">
        <v>593</v>
      </c>
      <c r="B437" s="748" t="s">
        <v>594</v>
      </c>
      <c r="C437" s="749" t="s">
        <v>618</v>
      </c>
      <c r="D437" s="750" t="s">
        <v>619</v>
      </c>
      <c r="E437" s="751">
        <v>50113001</v>
      </c>
      <c r="F437" s="750" t="s">
        <v>645</v>
      </c>
      <c r="G437" s="749" t="s">
        <v>646</v>
      </c>
      <c r="H437" s="749">
        <v>169667</v>
      </c>
      <c r="I437" s="749">
        <v>69667</v>
      </c>
      <c r="J437" s="749" t="s">
        <v>1275</v>
      </c>
      <c r="K437" s="749" t="s">
        <v>683</v>
      </c>
      <c r="L437" s="752">
        <v>103.57</v>
      </c>
      <c r="M437" s="752">
        <v>21</v>
      </c>
      <c r="N437" s="753">
        <v>2174.9699999999998</v>
      </c>
    </row>
    <row r="438" spans="1:14" ht="14.4" customHeight="1" x14ac:dyDescent="0.3">
      <c r="A438" s="747" t="s">
        <v>593</v>
      </c>
      <c r="B438" s="748" t="s">
        <v>594</v>
      </c>
      <c r="C438" s="749" t="s">
        <v>618</v>
      </c>
      <c r="D438" s="750" t="s">
        <v>619</v>
      </c>
      <c r="E438" s="751">
        <v>50113001</v>
      </c>
      <c r="F438" s="750" t="s">
        <v>645</v>
      </c>
      <c r="G438" s="749" t="s">
        <v>646</v>
      </c>
      <c r="H438" s="749">
        <v>991086</v>
      </c>
      <c r="I438" s="749">
        <v>0</v>
      </c>
      <c r="J438" s="749" t="s">
        <v>688</v>
      </c>
      <c r="K438" s="749" t="s">
        <v>595</v>
      </c>
      <c r="L438" s="752">
        <v>64921.81</v>
      </c>
      <c r="M438" s="752">
        <v>5</v>
      </c>
      <c r="N438" s="753">
        <v>324609.05</v>
      </c>
    </row>
    <row r="439" spans="1:14" ht="14.4" customHeight="1" x14ac:dyDescent="0.3">
      <c r="A439" s="747" t="s">
        <v>593</v>
      </c>
      <c r="B439" s="748" t="s">
        <v>594</v>
      </c>
      <c r="C439" s="749" t="s">
        <v>618</v>
      </c>
      <c r="D439" s="750" t="s">
        <v>619</v>
      </c>
      <c r="E439" s="751">
        <v>50113001</v>
      </c>
      <c r="F439" s="750" t="s">
        <v>645</v>
      </c>
      <c r="G439" s="749" t="s">
        <v>646</v>
      </c>
      <c r="H439" s="749">
        <v>112895</v>
      </c>
      <c r="I439" s="749">
        <v>12895</v>
      </c>
      <c r="J439" s="749" t="s">
        <v>691</v>
      </c>
      <c r="K439" s="749" t="s">
        <v>1276</v>
      </c>
      <c r="L439" s="752">
        <v>106.57999999999997</v>
      </c>
      <c r="M439" s="752">
        <v>2</v>
      </c>
      <c r="N439" s="753">
        <v>213.15999999999994</v>
      </c>
    </row>
    <row r="440" spans="1:14" ht="14.4" customHeight="1" x14ac:dyDescent="0.3">
      <c r="A440" s="747" t="s">
        <v>593</v>
      </c>
      <c r="B440" s="748" t="s">
        <v>594</v>
      </c>
      <c r="C440" s="749" t="s">
        <v>618</v>
      </c>
      <c r="D440" s="750" t="s">
        <v>619</v>
      </c>
      <c r="E440" s="751">
        <v>50113001</v>
      </c>
      <c r="F440" s="750" t="s">
        <v>645</v>
      </c>
      <c r="G440" s="749" t="s">
        <v>646</v>
      </c>
      <c r="H440" s="749">
        <v>112892</v>
      </c>
      <c r="I440" s="749">
        <v>12892</v>
      </c>
      <c r="J440" s="749" t="s">
        <v>691</v>
      </c>
      <c r="K440" s="749" t="s">
        <v>692</v>
      </c>
      <c r="L440" s="752">
        <v>104.35000000000002</v>
      </c>
      <c r="M440" s="752">
        <v>1</v>
      </c>
      <c r="N440" s="753">
        <v>104.35000000000002</v>
      </c>
    </row>
    <row r="441" spans="1:14" ht="14.4" customHeight="1" x14ac:dyDescent="0.3">
      <c r="A441" s="747" t="s">
        <v>593</v>
      </c>
      <c r="B441" s="748" t="s">
        <v>594</v>
      </c>
      <c r="C441" s="749" t="s">
        <v>618</v>
      </c>
      <c r="D441" s="750" t="s">
        <v>619</v>
      </c>
      <c r="E441" s="751">
        <v>50113001</v>
      </c>
      <c r="F441" s="750" t="s">
        <v>645</v>
      </c>
      <c r="G441" s="749" t="s">
        <v>646</v>
      </c>
      <c r="H441" s="749">
        <v>176496</v>
      </c>
      <c r="I441" s="749">
        <v>76496</v>
      </c>
      <c r="J441" s="749" t="s">
        <v>1277</v>
      </c>
      <c r="K441" s="749" t="s">
        <v>1278</v>
      </c>
      <c r="L441" s="752">
        <v>125.43</v>
      </c>
      <c r="M441" s="752">
        <v>1</v>
      </c>
      <c r="N441" s="753">
        <v>125.43</v>
      </c>
    </row>
    <row r="442" spans="1:14" ht="14.4" customHeight="1" x14ac:dyDescent="0.3">
      <c r="A442" s="747" t="s">
        <v>593</v>
      </c>
      <c r="B442" s="748" t="s">
        <v>594</v>
      </c>
      <c r="C442" s="749" t="s">
        <v>618</v>
      </c>
      <c r="D442" s="750" t="s">
        <v>619</v>
      </c>
      <c r="E442" s="751">
        <v>50113001</v>
      </c>
      <c r="F442" s="750" t="s">
        <v>645</v>
      </c>
      <c r="G442" s="749" t="s">
        <v>651</v>
      </c>
      <c r="H442" s="749">
        <v>132225</v>
      </c>
      <c r="I442" s="749">
        <v>32225</v>
      </c>
      <c r="J442" s="749" t="s">
        <v>698</v>
      </c>
      <c r="K442" s="749" t="s">
        <v>700</v>
      </c>
      <c r="L442" s="752">
        <v>72.33</v>
      </c>
      <c r="M442" s="752">
        <v>2</v>
      </c>
      <c r="N442" s="753">
        <v>144.66</v>
      </c>
    </row>
    <row r="443" spans="1:14" ht="14.4" customHeight="1" x14ac:dyDescent="0.3">
      <c r="A443" s="747" t="s">
        <v>593</v>
      </c>
      <c r="B443" s="748" t="s">
        <v>594</v>
      </c>
      <c r="C443" s="749" t="s">
        <v>618</v>
      </c>
      <c r="D443" s="750" t="s">
        <v>619</v>
      </c>
      <c r="E443" s="751">
        <v>50113001</v>
      </c>
      <c r="F443" s="750" t="s">
        <v>645</v>
      </c>
      <c r="G443" s="749" t="s">
        <v>646</v>
      </c>
      <c r="H443" s="749">
        <v>231701</v>
      </c>
      <c r="I443" s="749">
        <v>231701</v>
      </c>
      <c r="J443" s="749" t="s">
        <v>698</v>
      </c>
      <c r="K443" s="749" t="s">
        <v>699</v>
      </c>
      <c r="L443" s="752">
        <v>93.860000000000014</v>
      </c>
      <c r="M443" s="752">
        <v>1</v>
      </c>
      <c r="N443" s="753">
        <v>93.860000000000014</v>
      </c>
    </row>
    <row r="444" spans="1:14" ht="14.4" customHeight="1" x14ac:dyDescent="0.3">
      <c r="A444" s="747" t="s">
        <v>593</v>
      </c>
      <c r="B444" s="748" t="s">
        <v>594</v>
      </c>
      <c r="C444" s="749" t="s">
        <v>618</v>
      </c>
      <c r="D444" s="750" t="s">
        <v>619</v>
      </c>
      <c r="E444" s="751">
        <v>50113001</v>
      </c>
      <c r="F444" s="750" t="s">
        <v>645</v>
      </c>
      <c r="G444" s="749" t="s">
        <v>646</v>
      </c>
      <c r="H444" s="749">
        <v>990830</v>
      </c>
      <c r="I444" s="749">
        <v>0</v>
      </c>
      <c r="J444" s="749" t="s">
        <v>1279</v>
      </c>
      <c r="K444" s="749" t="s">
        <v>595</v>
      </c>
      <c r="L444" s="752">
        <v>466.64</v>
      </c>
      <c r="M444" s="752">
        <v>8</v>
      </c>
      <c r="N444" s="753">
        <v>3733.12</v>
      </c>
    </row>
    <row r="445" spans="1:14" ht="14.4" customHeight="1" x14ac:dyDescent="0.3">
      <c r="A445" s="747" t="s">
        <v>593</v>
      </c>
      <c r="B445" s="748" t="s">
        <v>594</v>
      </c>
      <c r="C445" s="749" t="s">
        <v>618</v>
      </c>
      <c r="D445" s="750" t="s">
        <v>619</v>
      </c>
      <c r="E445" s="751">
        <v>50113001</v>
      </c>
      <c r="F445" s="750" t="s">
        <v>645</v>
      </c>
      <c r="G445" s="749" t="s">
        <v>646</v>
      </c>
      <c r="H445" s="749">
        <v>993603</v>
      </c>
      <c r="I445" s="749">
        <v>0</v>
      </c>
      <c r="J445" s="749" t="s">
        <v>703</v>
      </c>
      <c r="K445" s="749" t="s">
        <v>595</v>
      </c>
      <c r="L445" s="752">
        <v>178.41</v>
      </c>
      <c r="M445" s="752">
        <v>5</v>
      </c>
      <c r="N445" s="753">
        <v>892.05</v>
      </c>
    </row>
    <row r="446" spans="1:14" ht="14.4" customHeight="1" x14ac:dyDescent="0.3">
      <c r="A446" s="747" t="s">
        <v>593</v>
      </c>
      <c r="B446" s="748" t="s">
        <v>594</v>
      </c>
      <c r="C446" s="749" t="s">
        <v>618</v>
      </c>
      <c r="D446" s="750" t="s">
        <v>619</v>
      </c>
      <c r="E446" s="751">
        <v>50113001</v>
      </c>
      <c r="F446" s="750" t="s">
        <v>645</v>
      </c>
      <c r="G446" s="749" t="s">
        <v>646</v>
      </c>
      <c r="H446" s="749">
        <v>203954</v>
      </c>
      <c r="I446" s="749">
        <v>203954</v>
      </c>
      <c r="J446" s="749" t="s">
        <v>1125</v>
      </c>
      <c r="K446" s="749" t="s">
        <v>1280</v>
      </c>
      <c r="L446" s="752">
        <v>92.399999999999991</v>
      </c>
      <c r="M446" s="752">
        <v>6</v>
      </c>
      <c r="N446" s="753">
        <v>554.4</v>
      </c>
    </row>
    <row r="447" spans="1:14" ht="14.4" customHeight="1" x14ac:dyDescent="0.3">
      <c r="A447" s="747" t="s">
        <v>593</v>
      </c>
      <c r="B447" s="748" t="s">
        <v>594</v>
      </c>
      <c r="C447" s="749" t="s">
        <v>618</v>
      </c>
      <c r="D447" s="750" t="s">
        <v>619</v>
      </c>
      <c r="E447" s="751">
        <v>50113001</v>
      </c>
      <c r="F447" s="750" t="s">
        <v>645</v>
      </c>
      <c r="G447" s="749" t="s">
        <v>651</v>
      </c>
      <c r="H447" s="749">
        <v>158716</v>
      </c>
      <c r="I447" s="749">
        <v>158716</v>
      </c>
      <c r="J447" s="749" t="s">
        <v>1281</v>
      </c>
      <c r="K447" s="749" t="s">
        <v>1282</v>
      </c>
      <c r="L447" s="752">
        <v>174.45</v>
      </c>
      <c r="M447" s="752">
        <v>1</v>
      </c>
      <c r="N447" s="753">
        <v>174.45</v>
      </c>
    </row>
    <row r="448" spans="1:14" ht="14.4" customHeight="1" x14ac:dyDescent="0.3">
      <c r="A448" s="747" t="s">
        <v>593</v>
      </c>
      <c r="B448" s="748" t="s">
        <v>594</v>
      </c>
      <c r="C448" s="749" t="s">
        <v>618</v>
      </c>
      <c r="D448" s="750" t="s">
        <v>619</v>
      </c>
      <c r="E448" s="751">
        <v>50113001</v>
      </c>
      <c r="F448" s="750" t="s">
        <v>645</v>
      </c>
      <c r="G448" s="749" t="s">
        <v>651</v>
      </c>
      <c r="H448" s="749">
        <v>158692</v>
      </c>
      <c r="I448" s="749">
        <v>158692</v>
      </c>
      <c r="J448" s="749" t="s">
        <v>1283</v>
      </c>
      <c r="K448" s="749" t="s">
        <v>990</v>
      </c>
      <c r="L448" s="752">
        <v>26.150000000000006</v>
      </c>
      <c r="M448" s="752">
        <v>1</v>
      </c>
      <c r="N448" s="753">
        <v>26.150000000000006</v>
      </c>
    </row>
    <row r="449" spans="1:14" ht="14.4" customHeight="1" x14ac:dyDescent="0.3">
      <c r="A449" s="747" t="s">
        <v>593</v>
      </c>
      <c r="B449" s="748" t="s">
        <v>594</v>
      </c>
      <c r="C449" s="749" t="s">
        <v>618</v>
      </c>
      <c r="D449" s="750" t="s">
        <v>619</v>
      </c>
      <c r="E449" s="751">
        <v>50113001</v>
      </c>
      <c r="F449" s="750" t="s">
        <v>645</v>
      </c>
      <c r="G449" s="749" t="s">
        <v>646</v>
      </c>
      <c r="H449" s="749">
        <v>215611</v>
      </c>
      <c r="I449" s="749">
        <v>215611</v>
      </c>
      <c r="J449" s="749" t="s">
        <v>704</v>
      </c>
      <c r="K449" s="749" t="s">
        <v>705</v>
      </c>
      <c r="L449" s="752">
        <v>1242.680100777721</v>
      </c>
      <c r="M449" s="752">
        <v>0.30555559999999998</v>
      </c>
      <c r="N449" s="753">
        <v>379.70786380119699</v>
      </c>
    </row>
    <row r="450" spans="1:14" ht="14.4" customHeight="1" x14ac:dyDescent="0.3">
      <c r="A450" s="747" t="s">
        <v>593</v>
      </c>
      <c r="B450" s="748" t="s">
        <v>594</v>
      </c>
      <c r="C450" s="749" t="s">
        <v>618</v>
      </c>
      <c r="D450" s="750" t="s">
        <v>619</v>
      </c>
      <c r="E450" s="751">
        <v>50113001</v>
      </c>
      <c r="F450" s="750" t="s">
        <v>645</v>
      </c>
      <c r="G450" s="749" t="s">
        <v>646</v>
      </c>
      <c r="H450" s="749">
        <v>191565</v>
      </c>
      <c r="I450" s="749">
        <v>191565</v>
      </c>
      <c r="J450" s="749" t="s">
        <v>706</v>
      </c>
      <c r="K450" s="749" t="s">
        <v>707</v>
      </c>
      <c r="L450" s="752">
        <v>621.35</v>
      </c>
      <c r="M450" s="752">
        <v>0.86405769999999993</v>
      </c>
      <c r="N450" s="753">
        <v>536.88225189499997</v>
      </c>
    </row>
    <row r="451" spans="1:14" ht="14.4" customHeight="1" x14ac:dyDescent="0.3">
      <c r="A451" s="747" t="s">
        <v>593</v>
      </c>
      <c r="B451" s="748" t="s">
        <v>594</v>
      </c>
      <c r="C451" s="749" t="s">
        <v>618</v>
      </c>
      <c r="D451" s="750" t="s">
        <v>619</v>
      </c>
      <c r="E451" s="751">
        <v>50113001</v>
      </c>
      <c r="F451" s="750" t="s">
        <v>645</v>
      </c>
      <c r="G451" s="749" t="s">
        <v>646</v>
      </c>
      <c r="H451" s="749">
        <v>210142</v>
      </c>
      <c r="I451" s="749">
        <v>210142</v>
      </c>
      <c r="J451" s="749" t="s">
        <v>1284</v>
      </c>
      <c r="K451" s="749" t="s">
        <v>1285</v>
      </c>
      <c r="L451" s="752">
        <v>44000</v>
      </c>
      <c r="M451" s="752">
        <v>2.375</v>
      </c>
      <c r="N451" s="753">
        <v>104500</v>
      </c>
    </row>
    <row r="452" spans="1:14" ht="14.4" customHeight="1" x14ac:dyDescent="0.3">
      <c r="A452" s="747" t="s">
        <v>593</v>
      </c>
      <c r="B452" s="748" t="s">
        <v>594</v>
      </c>
      <c r="C452" s="749" t="s">
        <v>618</v>
      </c>
      <c r="D452" s="750" t="s">
        <v>619</v>
      </c>
      <c r="E452" s="751">
        <v>50113001</v>
      </c>
      <c r="F452" s="750" t="s">
        <v>645</v>
      </c>
      <c r="G452" s="749" t="s">
        <v>646</v>
      </c>
      <c r="H452" s="749">
        <v>132101</v>
      </c>
      <c r="I452" s="749">
        <v>132101</v>
      </c>
      <c r="J452" s="749" t="s">
        <v>712</v>
      </c>
      <c r="K452" s="749" t="s">
        <v>713</v>
      </c>
      <c r="L452" s="752">
        <v>111</v>
      </c>
      <c r="M452" s="752">
        <v>60</v>
      </c>
      <c r="N452" s="753">
        <v>6660</v>
      </c>
    </row>
    <row r="453" spans="1:14" ht="14.4" customHeight="1" x14ac:dyDescent="0.3">
      <c r="A453" s="747" t="s">
        <v>593</v>
      </c>
      <c r="B453" s="748" t="s">
        <v>594</v>
      </c>
      <c r="C453" s="749" t="s">
        <v>618</v>
      </c>
      <c r="D453" s="750" t="s">
        <v>619</v>
      </c>
      <c r="E453" s="751">
        <v>50113001</v>
      </c>
      <c r="F453" s="750" t="s">
        <v>645</v>
      </c>
      <c r="G453" s="749" t="s">
        <v>646</v>
      </c>
      <c r="H453" s="749">
        <v>177658</v>
      </c>
      <c r="I453" s="749">
        <v>177658</v>
      </c>
      <c r="J453" s="749" t="s">
        <v>718</v>
      </c>
      <c r="K453" s="749" t="s">
        <v>1177</v>
      </c>
      <c r="L453" s="752">
        <v>218.89999999999998</v>
      </c>
      <c r="M453" s="752">
        <v>9.4E-2</v>
      </c>
      <c r="N453" s="753">
        <v>20.576599999999999</v>
      </c>
    </row>
    <row r="454" spans="1:14" ht="14.4" customHeight="1" x14ac:dyDescent="0.3">
      <c r="A454" s="747" t="s">
        <v>593</v>
      </c>
      <c r="B454" s="748" t="s">
        <v>594</v>
      </c>
      <c r="C454" s="749" t="s">
        <v>618</v>
      </c>
      <c r="D454" s="750" t="s">
        <v>619</v>
      </c>
      <c r="E454" s="751">
        <v>50113001</v>
      </c>
      <c r="F454" s="750" t="s">
        <v>645</v>
      </c>
      <c r="G454" s="749" t="s">
        <v>646</v>
      </c>
      <c r="H454" s="749">
        <v>177660</v>
      </c>
      <c r="I454" s="749">
        <v>177660</v>
      </c>
      <c r="J454" s="749" t="s">
        <v>718</v>
      </c>
      <c r="K454" s="749" t="s">
        <v>719</v>
      </c>
      <c r="L454" s="752">
        <v>734.8</v>
      </c>
      <c r="M454" s="752">
        <v>0.91900000000000004</v>
      </c>
      <c r="N454" s="753">
        <v>675.28120000000001</v>
      </c>
    </row>
    <row r="455" spans="1:14" ht="14.4" customHeight="1" x14ac:dyDescent="0.3">
      <c r="A455" s="747" t="s">
        <v>593</v>
      </c>
      <c r="B455" s="748" t="s">
        <v>594</v>
      </c>
      <c r="C455" s="749" t="s">
        <v>618</v>
      </c>
      <c r="D455" s="750" t="s">
        <v>619</v>
      </c>
      <c r="E455" s="751">
        <v>50113001</v>
      </c>
      <c r="F455" s="750" t="s">
        <v>645</v>
      </c>
      <c r="G455" s="749" t="s">
        <v>646</v>
      </c>
      <c r="H455" s="749">
        <v>501911</v>
      </c>
      <c r="I455" s="749">
        <v>9999999</v>
      </c>
      <c r="J455" s="749" t="s">
        <v>1286</v>
      </c>
      <c r="K455" s="749" t="s">
        <v>1287</v>
      </c>
      <c r="L455" s="752">
        <v>40862.03</v>
      </c>
      <c r="M455" s="752">
        <v>13.2</v>
      </c>
      <c r="N455" s="753">
        <v>539378.79599999997</v>
      </c>
    </row>
    <row r="456" spans="1:14" ht="14.4" customHeight="1" x14ac:dyDescent="0.3">
      <c r="A456" s="747" t="s">
        <v>593</v>
      </c>
      <c r="B456" s="748" t="s">
        <v>594</v>
      </c>
      <c r="C456" s="749" t="s">
        <v>618</v>
      </c>
      <c r="D456" s="750" t="s">
        <v>619</v>
      </c>
      <c r="E456" s="751">
        <v>50113001</v>
      </c>
      <c r="F456" s="750" t="s">
        <v>645</v>
      </c>
      <c r="G456" s="749" t="s">
        <v>646</v>
      </c>
      <c r="H456" s="749">
        <v>207967</v>
      </c>
      <c r="I456" s="749">
        <v>207967</v>
      </c>
      <c r="J456" s="749" t="s">
        <v>1288</v>
      </c>
      <c r="K456" s="749" t="s">
        <v>1289</v>
      </c>
      <c r="L456" s="752">
        <v>89.27000000000001</v>
      </c>
      <c r="M456" s="752">
        <v>5</v>
      </c>
      <c r="N456" s="753">
        <v>446.35000000000008</v>
      </c>
    </row>
    <row r="457" spans="1:14" ht="14.4" customHeight="1" x14ac:dyDescent="0.3">
      <c r="A457" s="747" t="s">
        <v>593</v>
      </c>
      <c r="B457" s="748" t="s">
        <v>594</v>
      </c>
      <c r="C457" s="749" t="s">
        <v>618</v>
      </c>
      <c r="D457" s="750" t="s">
        <v>619</v>
      </c>
      <c r="E457" s="751">
        <v>50113001</v>
      </c>
      <c r="F457" s="750" t="s">
        <v>645</v>
      </c>
      <c r="G457" s="749" t="s">
        <v>646</v>
      </c>
      <c r="H457" s="749">
        <v>178277</v>
      </c>
      <c r="I457" s="749">
        <v>78277</v>
      </c>
      <c r="J457" s="749" t="s">
        <v>1288</v>
      </c>
      <c r="K457" s="749" t="s">
        <v>1290</v>
      </c>
      <c r="L457" s="752">
        <v>38.693333333333328</v>
      </c>
      <c r="M457" s="752">
        <v>3</v>
      </c>
      <c r="N457" s="753">
        <v>116.07999999999998</v>
      </c>
    </row>
    <row r="458" spans="1:14" ht="14.4" customHeight="1" x14ac:dyDescent="0.3">
      <c r="A458" s="747" t="s">
        <v>593</v>
      </c>
      <c r="B458" s="748" t="s">
        <v>594</v>
      </c>
      <c r="C458" s="749" t="s">
        <v>618</v>
      </c>
      <c r="D458" s="750" t="s">
        <v>619</v>
      </c>
      <c r="E458" s="751">
        <v>50113001</v>
      </c>
      <c r="F458" s="750" t="s">
        <v>645</v>
      </c>
      <c r="G458" s="749" t="s">
        <v>646</v>
      </c>
      <c r="H458" s="749">
        <v>229130</v>
      </c>
      <c r="I458" s="749">
        <v>229130</v>
      </c>
      <c r="J458" s="749" t="s">
        <v>1288</v>
      </c>
      <c r="K458" s="749" t="s">
        <v>1291</v>
      </c>
      <c r="L458" s="752">
        <v>37.950000000000003</v>
      </c>
      <c r="M458" s="752">
        <v>3</v>
      </c>
      <c r="N458" s="753">
        <v>113.85000000000001</v>
      </c>
    </row>
    <row r="459" spans="1:14" ht="14.4" customHeight="1" x14ac:dyDescent="0.3">
      <c r="A459" s="747" t="s">
        <v>593</v>
      </c>
      <c r="B459" s="748" t="s">
        <v>594</v>
      </c>
      <c r="C459" s="749" t="s">
        <v>618</v>
      </c>
      <c r="D459" s="750" t="s">
        <v>619</v>
      </c>
      <c r="E459" s="751">
        <v>50113001</v>
      </c>
      <c r="F459" s="750" t="s">
        <v>645</v>
      </c>
      <c r="G459" s="749" t="s">
        <v>646</v>
      </c>
      <c r="H459" s="749">
        <v>230496</v>
      </c>
      <c r="I459" s="749">
        <v>230496</v>
      </c>
      <c r="J459" s="749" t="s">
        <v>1292</v>
      </c>
      <c r="K459" s="749" t="s">
        <v>595</v>
      </c>
      <c r="L459" s="752">
        <v>104.15000000000002</v>
      </c>
      <c r="M459" s="752">
        <v>3</v>
      </c>
      <c r="N459" s="753">
        <v>312.45000000000005</v>
      </c>
    </row>
    <row r="460" spans="1:14" ht="14.4" customHeight="1" x14ac:dyDescent="0.3">
      <c r="A460" s="747" t="s">
        <v>593</v>
      </c>
      <c r="B460" s="748" t="s">
        <v>594</v>
      </c>
      <c r="C460" s="749" t="s">
        <v>618</v>
      </c>
      <c r="D460" s="750" t="s">
        <v>619</v>
      </c>
      <c r="E460" s="751">
        <v>50113001</v>
      </c>
      <c r="F460" s="750" t="s">
        <v>645</v>
      </c>
      <c r="G460" s="749" t="s">
        <v>646</v>
      </c>
      <c r="H460" s="749">
        <v>145981</v>
      </c>
      <c r="I460" s="749">
        <v>45981</v>
      </c>
      <c r="J460" s="749" t="s">
        <v>1293</v>
      </c>
      <c r="K460" s="749" t="s">
        <v>1294</v>
      </c>
      <c r="L460" s="752">
        <v>1704.5600000000002</v>
      </c>
      <c r="M460" s="752">
        <v>5</v>
      </c>
      <c r="N460" s="753">
        <v>8522.8000000000011</v>
      </c>
    </row>
    <row r="461" spans="1:14" ht="14.4" customHeight="1" x14ac:dyDescent="0.3">
      <c r="A461" s="747" t="s">
        <v>593</v>
      </c>
      <c r="B461" s="748" t="s">
        <v>594</v>
      </c>
      <c r="C461" s="749" t="s">
        <v>618</v>
      </c>
      <c r="D461" s="750" t="s">
        <v>619</v>
      </c>
      <c r="E461" s="751">
        <v>50113001</v>
      </c>
      <c r="F461" s="750" t="s">
        <v>645</v>
      </c>
      <c r="G461" s="749" t="s">
        <v>646</v>
      </c>
      <c r="H461" s="749">
        <v>225143</v>
      </c>
      <c r="I461" s="749">
        <v>225143</v>
      </c>
      <c r="J461" s="749" t="s">
        <v>1295</v>
      </c>
      <c r="K461" s="749" t="s">
        <v>1296</v>
      </c>
      <c r="L461" s="752">
        <v>75.999999999999986</v>
      </c>
      <c r="M461" s="752">
        <v>3</v>
      </c>
      <c r="N461" s="753">
        <v>227.99999999999994</v>
      </c>
    </row>
    <row r="462" spans="1:14" ht="14.4" customHeight="1" x14ac:dyDescent="0.3">
      <c r="A462" s="747" t="s">
        <v>593</v>
      </c>
      <c r="B462" s="748" t="s">
        <v>594</v>
      </c>
      <c r="C462" s="749" t="s">
        <v>618</v>
      </c>
      <c r="D462" s="750" t="s">
        <v>619</v>
      </c>
      <c r="E462" s="751">
        <v>50113001</v>
      </c>
      <c r="F462" s="750" t="s">
        <v>645</v>
      </c>
      <c r="G462" s="749" t="s">
        <v>646</v>
      </c>
      <c r="H462" s="749">
        <v>216104</v>
      </c>
      <c r="I462" s="749">
        <v>216104</v>
      </c>
      <c r="J462" s="749" t="s">
        <v>722</v>
      </c>
      <c r="K462" s="749" t="s">
        <v>723</v>
      </c>
      <c r="L462" s="752">
        <v>186.06749999999997</v>
      </c>
      <c r="M462" s="752">
        <v>8</v>
      </c>
      <c r="N462" s="753">
        <v>1488.5399999999997</v>
      </c>
    </row>
    <row r="463" spans="1:14" ht="14.4" customHeight="1" x14ac:dyDescent="0.3">
      <c r="A463" s="747" t="s">
        <v>593</v>
      </c>
      <c r="B463" s="748" t="s">
        <v>594</v>
      </c>
      <c r="C463" s="749" t="s">
        <v>618</v>
      </c>
      <c r="D463" s="750" t="s">
        <v>619</v>
      </c>
      <c r="E463" s="751">
        <v>50113001</v>
      </c>
      <c r="F463" s="750" t="s">
        <v>645</v>
      </c>
      <c r="G463" s="749" t="s">
        <v>646</v>
      </c>
      <c r="H463" s="749">
        <v>158653</v>
      </c>
      <c r="I463" s="749">
        <v>58653</v>
      </c>
      <c r="J463" s="749" t="s">
        <v>724</v>
      </c>
      <c r="K463" s="749" t="s">
        <v>725</v>
      </c>
      <c r="L463" s="752">
        <v>67.31</v>
      </c>
      <c r="M463" s="752">
        <v>2</v>
      </c>
      <c r="N463" s="753">
        <v>134.62</v>
      </c>
    </row>
    <row r="464" spans="1:14" ht="14.4" customHeight="1" x14ac:dyDescent="0.3">
      <c r="A464" s="747" t="s">
        <v>593</v>
      </c>
      <c r="B464" s="748" t="s">
        <v>594</v>
      </c>
      <c r="C464" s="749" t="s">
        <v>618</v>
      </c>
      <c r="D464" s="750" t="s">
        <v>619</v>
      </c>
      <c r="E464" s="751">
        <v>50113001</v>
      </c>
      <c r="F464" s="750" t="s">
        <v>645</v>
      </c>
      <c r="G464" s="749" t="s">
        <v>646</v>
      </c>
      <c r="H464" s="749">
        <v>156992</v>
      </c>
      <c r="I464" s="749">
        <v>56992</v>
      </c>
      <c r="J464" s="749" t="s">
        <v>726</v>
      </c>
      <c r="K464" s="749" t="s">
        <v>727</v>
      </c>
      <c r="L464" s="752">
        <v>61.440000000000012</v>
      </c>
      <c r="M464" s="752">
        <v>5</v>
      </c>
      <c r="N464" s="753">
        <v>307.20000000000005</v>
      </c>
    </row>
    <row r="465" spans="1:14" ht="14.4" customHeight="1" x14ac:dyDescent="0.3">
      <c r="A465" s="747" t="s">
        <v>593</v>
      </c>
      <c r="B465" s="748" t="s">
        <v>594</v>
      </c>
      <c r="C465" s="749" t="s">
        <v>618</v>
      </c>
      <c r="D465" s="750" t="s">
        <v>619</v>
      </c>
      <c r="E465" s="751">
        <v>50113001</v>
      </c>
      <c r="F465" s="750" t="s">
        <v>645</v>
      </c>
      <c r="G465" s="749" t="s">
        <v>646</v>
      </c>
      <c r="H465" s="749">
        <v>207940</v>
      </c>
      <c r="I465" s="749">
        <v>207940</v>
      </c>
      <c r="J465" s="749" t="s">
        <v>728</v>
      </c>
      <c r="K465" s="749" t="s">
        <v>729</v>
      </c>
      <c r="L465" s="752">
        <v>73.150000000000006</v>
      </c>
      <c r="M465" s="752">
        <v>9</v>
      </c>
      <c r="N465" s="753">
        <v>658.35</v>
      </c>
    </row>
    <row r="466" spans="1:14" ht="14.4" customHeight="1" x14ac:dyDescent="0.3">
      <c r="A466" s="747" t="s">
        <v>593</v>
      </c>
      <c r="B466" s="748" t="s">
        <v>594</v>
      </c>
      <c r="C466" s="749" t="s">
        <v>618</v>
      </c>
      <c r="D466" s="750" t="s">
        <v>619</v>
      </c>
      <c r="E466" s="751">
        <v>50113001</v>
      </c>
      <c r="F466" s="750" t="s">
        <v>645</v>
      </c>
      <c r="G466" s="749" t="s">
        <v>646</v>
      </c>
      <c r="H466" s="749">
        <v>156993</v>
      </c>
      <c r="I466" s="749">
        <v>56993</v>
      </c>
      <c r="J466" s="749" t="s">
        <v>728</v>
      </c>
      <c r="K466" s="749" t="s">
        <v>729</v>
      </c>
      <c r="L466" s="752">
        <v>73.150000000000034</v>
      </c>
      <c r="M466" s="752">
        <v>3</v>
      </c>
      <c r="N466" s="753">
        <v>219.4500000000001</v>
      </c>
    </row>
    <row r="467" spans="1:14" ht="14.4" customHeight="1" x14ac:dyDescent="0.3">
      <c r="A467" s="747" t="s">
        <v>593</v>
      </c>
      <c r="B467" s="748" t="s">
        <v>594</v>
      </c>
      <c r="C467" s="749" t="s">
        <v>618</v>
      </c>
      <c r="D467" s="750" t="s">
        <v>619</v>
      </c>
      <c r="E467" s="751">
        <v>50113001</v>
      </c>
      <c r="F467" s="750" t="s">
        <v>645</v>
      </c>
      <c r="G467" s="749" t="s">
        <v>651</v>
      </c>
      <c r="H467" s="749">
        <v>214427</v>
      </c>
      <c r="I467" s="749">
        <v>214427</v>
      </c>
      <c r="J467" s="749" t="s">
        <v>730</v>
      </c>
      <c r="K467" s="749" t="s">
        <v>731</v>
      </c>
      <c r="L467" s="752">
        <v>16.581666666666667</v>
      </c>
      <c r="M467" s="752">
        <v>180</v>
      </c>
      <c r="N467" s="753">
        <v>2984.7000000000003</v>
      </c>
    </row>
    <row r="468" spans="1:14" ht="14.4" customHeight="1" x14ac:dyDescent="0.3">
      <c r="A468" s="747" t="s">
        <v>593</v>
      </c>
      <c r="B468" s="748" t="s">
        <v>594</v>
      </c>
      <c r="C468" s="749" t="s">
        <v>618</v>
      </c>
      <c r="D468" s="750" t="s">
        <v>619</v>
      </c>
      <c r="E468" s="751">
        <v>50113001</v>
      </c>
      <c r="F468" s="750" t="s">
        <v>645</v>
      </c>
      <c r="G468" s="749" t="s">
        <v>651</v>
      </c>
      <c r="H468" s="749">
        <v>848765</v>
      </c>
      <c r="I468" s="749">
        <v>107938</v>
      </c>
      <c r="J468" s="749" t="s">
        <v>732</v>
      </c>
      <c r="K468" s="749" t="s">
        <v>1297</v>
      </c>
      <c r="L468" s="752">
        <v>128.44000000000003</v>
      </c>
      <c r="M468" s="752">
        <v>8</v>
      </c>
      <c r="N468" s="753">
        <v>1027.5200000000002</v>
      </c>
    </row>
    <row r="469" spans="1:14" ht="14.4" customHeight="1" x14ac:dyDescent="0.3">
      <c r="A469" s="747" t="s">
        <v>593</v>
      </c>
      <c r="B469" s="748" t="s">
        <v>594</v>
      </c>
      <c r="C469" s="749" t="s">
        <v>618</v>
      </c>
      <c r="D469" s="750" t="s">
        <v>619</v>
      </c>
      <c r="E469" s="751">
        <v>50113001</v>
      </c>
      <c r="F469" s="750" t="s">
        <v>645</v>
      </c>
      <c r="G469" s="749" t="s">
        <v>651</v>
      </c>
      <c r="H469" s="749">
        <v>113767</v>
      </c>
      <c r="I469" s="749">
        <v>13767</v>
      </c>
      <c r="J469" s="749" t="s">
        <v>732</v>
      </c>
      <c r="K469" s="749" t="s">
        <v>1298</v>
      </c>
      <c r="L469" s="752">
        <v>44.66</v>
      </c>
      <c r="M469" s="752">
        <v>2</v>
      </c>
      <c r="N469" s="753">
        <v>89.32</v>
      </c>
    </row>
    <row r="470" spans="1:14" ht="14.4" customHeight="1" x14ac:dyDescent="0.3">
      <c r="A470" s="747" t="s">
        <v>593</v>
      </c>
      <c r="B470" s="748" t="s">
        <v>594</v>
      </c>
      <c r="C470" s="749" t="s">
        <v>618</v>
      </c>
      <c r="D470" s="750" t="s">
        <v>619</v>
      </c>
      <c r="E470" s="751">
        <v>50113001</v>
      </c>
      <c r="F470" s="750" t="s">
        <v>645</v>
      </c>
      <c r="G470" s="749" t="s">
        <v>646</v>
      </c>
      <c r="H470" s="749">
        <v>195770</v>
      </c>
      <c r="I470" s="749">
        <v>195770</v>
      </c>
      <c r="J470" s="749" t="s">
        <v>734</v>
      </c>
      <c r="K470" s="749" t="s">
        <v>735</v>
      </c>
      <c r="L470" s="752">
        <v>302.94040911822054</v>
      </c>
      <c r="M470" s="752">
        <v>83.571039900000031</v>
      </c>
      <c r="N470" s="753">
        <v>25317.045017741144</v>
      </c>
    </row>
    <row r="471" spans="1:14" ht="14.4" customHeight="1" x14ac:dyDescent="0.3">
      <c r="A471" s="747" t="s">
        <v>593</v>
      </c>
      <c r="B471" s="748" t="s">
        <v>594</v>
      </c>
      <c r="C471" s="749" t="s">
        <v>618</v>
      </c>
      <c r="D471" s="750" t="s">
        <v>619</v>
      </c>
      <c r="E471" s="751">
        <v>50113001</v>
      </c>
      <c r="F471" s="750" t="s">
        <v>645</v>
      </c>
      <c r="G471" s="749" t="s">
        <v>646</v>
      </c>
      <c r="H471" s="749">
        <v>195769</v>
      </c>
      <c r="I471" s="749">
        <v>195769</v>
      </c>
      <c r="J471" s="749" t="s">
        <v>734</v>
      </c>
      <c r="K471" s="749" t="s">
        <v>736</v>
      </c>
      <c r="L471" s="752">
        <v>179.52140226936365</v>
      </c>
      <c r="M471" s="752">
        <v>3.7229999999999994</v>
      </c>
      <c r="N471" s="753">
        <v>668.35818064884074</v>
      </c>
    </row>
    <row r="472" spans="1:14" ht="14.4" customHeight="1" x14ac:dyDescent="0.3">
      <c r="A472" s="747" t="s">
        <v>593</v>
      </c>
      <c r="B472" s="748" t="s">
        <v>594</v>
      </c>
      <c r="C472" s="749" t="s">
        <v>618</v>
      </c>
      <c r="D472" s="750" t="s">
        <v>619</v>
      </c>
      <c r="E472" s="751">
        <v>50113001</v>
      </c>
      <c r="F472" s="750" t="s">
        <v>645</v>
      </c>
      <c r="G472" s="749" t="s">
        <v>646</v>
      </c>
      <c r="H472" s="749">
        <v>849053</v>
      </c>
      <c r="I472" s="749">
        <v>9999999</v>
      </c>
      <c r="J472" s="749" t="s">
        <v>739</v>
      </c>
      <c r="K472" s="749" t="s">
        <v>595</v>
      </c>
      <c r="L472" s="752">
        <v>2.5079881507705784</v>
      </c>
      <c r="M472" s="752">
        <v>15</v>
      </c>
      <c r="N472" s="753">
        <v>37.619822261558674</v>
      </c>
    </row>
    <row r="473" spans="1:14" ht="14.4" customHeight="1" x14ac:dyDescent="0.3">
      <c r="A473" s="747" t="s">
        <v>593</v>
      </c>
      <c r="B473" s="748" t="s">
        <v>594</v>
      </c>
      <c r="C473" s="749" t="s">
        <v>618</v>
      </c>
      <c r="D473" s="750" t="s">
        <v>619</v>
      </c>
      <c r="E473" s="751">
        <v>50113001</v>
      </c>
      <c r="F473" s="750" t="s">
        <v>645</v>
      </c>
      <c r="G473" s="749" t="s">
        <v>646</v>
      </c>
      <c r="H473" s="749">
        <v>841310</v>
      </c>
      <c r="I473" s="749">
        <v>9999999</v>
      </c>
      <c r="J473" s="749" t="s">
        <v>1179</v>
      </c>
      <c r="K473" s="749" t="s">
        <v>1180</v>
      </c>
      <c r="L473" s="752">
        <v>366.563441878368</v>
      </c>
      <c r="M473" s="752">
        <v>43.300000000000004</v>
      </c>
      <c r="N473" s="753">
        <v>15872.197033333336</v>
      </c>
    </row>
    <row r="474" spans="1:14" ht="14.4" customHeight="1" x14ac:dyDescent="0.3">
      <c r="A474" s="747" t="s">
        <v>593</v>
      </c>
      <c r="B474" s="748" t="s">
        <v>594</v>
      </c>
      <c r="C474" s="749" t="s">
        <v>618</v>
      </c>
      <c r="D474" s="750" t="s">
        <v>619</v>
      </c>
      <c r="E474" s="751">
        <v>50113001</v>
      </c>
      <c r="F474" s="750" t="s">
        <v>645</v>
      </c>
      <c r="G474" s="749" t="s">
        <v>646</v>
      </c>
      <c r="H474" s="749">
        <v>193105</v>
      </c>
      <c r="I474" s="749">
        <v>93105</v>
      </c>
      <c r="J474" s="749" t="s">
        <v>1299</v>
      </c>
      <c r="K474" s="749" t="s">
        <v>1300</v>
      </c>
      <c r="L474" s="752">
        <v>208.57000000000002</v>
      </c>
      <c r="M474" s="752">
        <v>5</v>
      </c>
      <c r="N474" s="753">
        <v>1042.8500000000001</v>
      </c>
    </row>
    <row r="475" spans="1:14" ht="14.4" customHeight="1" x14ac:dyDescent="0.3">
      <c r="A475" s="747" t="s">
        <v>593</v>
      </c>
      <c r="B475" s="748" t="s">
        <v>594</v>
      </c>
      <c r="C475" s="749" t="s">
        <v>618</v>
      </c>
      <c r="D475" s="750" t="s">
        <v>619</v>
      </c>
      <c r="E475" s="751">
        <v>50113001</v>
      </c>
      <c r="F475" s="750" t="s">
        <v>645</v>
      </c>
      <c r="G475" s="749" t="s">
        <v>651</v>
      </c>
      <c r="H475" s="749">
        <v>192034</v>
      </c>
      <c r="I475" s="749">
        <v>92034</v>
      </c>
      <c r="J475" s="749" t="s">
        <v>1301</v>
      </c>
      <c r="K475" s="749" t="s">
        <v>1302</v>
      </c>
      <c r="L475" s="752">
        <v>125.39</v>
      </c>
      <c r="M475" s="752">
        <v>1</v>
      </c>
      <c r="N475" s="753">
        <v>125.39</v>
      </c>
    </row>
    <row r="476" spans="1:14" ht="14.4" customHeight="1" x14ac:dyDescent="0.3">
      <c r="A476" s="747" t="s">
        <v>593</v>
      </c>
      <c r="B476" s="748" t="s">
        <v>594</v>
      </c>
      <c r="C476" s="749" t="s">
        <v>618</v>
      </c>
      <c r="D476" s="750" t="s">
        <v>619</v>
      </c>
      <c r="E476" s="751">
        <v>50113001</v>
      </c>
      <c r="F476" s="750" t="s">
        <v>645</v>
      </c>
      <c r="G476" s="749" t="s">
        <v>646</v>
      </c>
      <c r="H476" s="749">
        <v>201992</v>
      </c>
      <c r="I476" s="749">
        <v>201992</v>
      </c>
      <c r="J476" s="749" t="s">
        <v>743</v>
      </c>
      <c r="K476" s="749" t="s">
        <v>1303</v>
      </c>
      <c r="L476" s="752">
        <v>553.51</v>
      </c>
      <c r="M476" s="752">
        <v>1</v>
      </c>
      <c r="N476" s="753">
        <v>553.51</v>
      </c>
    </row>
    <row r="477" spans="1:14" ht="14.4" customHeight="1" x14ac:dyDescent="0.3">
      <c r="A477" s="747" t="s">
        <v>593</v>
      </c>
      <c r="B477" s="748" t="s">
        <v>594</v>
      </c>
      <c r="C477" s="749" t="s">
        <v>618</v>
      </c>
      <c r="D477" s="750" t="s">
        <v>619</v>
      </c>
      <c r="E477" s="751">
        <v>50113001</v>
      </c>
      <c r="F477" s="750" t="s">
        <v>645</v>
      </c>
      <c r="G477" s="749" t="s">
        <v>646</v>
      </c>
      <c r="H477" s="749">
        <v>225549</v>
      </c>
      <c r="I477" s="749">
        <v>225549</v>
      </c>
      <c r="J477" s="749" t="s">
        <v>743</v>
      </c>
      <c r="K477" s="749" t="s">
        <v>1304</v>
      </c>
      <c r="L477" s="752">
        <v>830.39000000000033</v>
      </c>
      <c r="M477" s="752">
        <v>1</v>
      </c>
      <c r="N477" s="753">
        <v>830.39000000000033</v>
      </c>
    </row>
    <row r="478" spans="1:14" ht="14.4" customHeight="1" x14ac:dyDescent="0.3">
      <c r="A478" s="747" t="s">
        <v>593</v>
      </c>
      <c r="B478" s="748" t="s">
        <v>594</v>
      </c>
      <c r="C478" s="749" t="s">
        <v>618</v>
      </c>
      <c r="D478" s="750" t="s">
        <v>619</v>
      </c>
      <c r="E478" s="751">
        <v>50113001</v>
      </c>
      <c r="F478" s="750" t="s">
        <v>645</v>
      </c>
      <c r="G478" s="749" t="s">
        <v>646</v>
      </c>
      <c r="H478" s="749">
        <v>114075</v>
      </c>
      <c r="I478" s="749">
        <v>14075</v>
      </c>
      <c r="J478" s="749" t="s">
        <v>743</v>
      </c>
      <c r="K478" s="749" t="s">
        <v>745</v>
      </c>
      <c r="L478" s="752">
        <v>294.95</v>
      </c>
      <c r="M478" s="752">
        <v>4</v>
      </c>
      <c r="N478" s="753">
        <v>1179.8</v>
      </c>
    </row>
    <row r="479" spans="1:14" ht="14.4" customHeight="1" x14ac:dyDescent="0.3">
      <c r="A479" s="747" t="s">
        <v>593</v>
      </c>
      <c r="B479" s="748" t="s">
        <v>594</v>
      </c>
      <c r="C479" s="749" t="s">
        <v>618</v>
      </c>
      <c r="D479" s="750" t="s">
        <v>619</v>
      </c>
      <c r="E479" s="751">
        <v>50113001</v>
      </c>
      <c r="F479" s="750" t="s">
        <v>645</v>
      </c>
      <c r="G479" s="749" t="s">
        <v>646</v>
      </c>
      <c r="H479" s="749">
        <v>121698</v>
      </c>
      <c r="I479" s="749">
        <v>21698</v>
      </c>
      <c r="J479" s="749" t="s">
        <v>748</v>
      </c>
      <c r="K479" s="749" t="s">
        <v>749</v>
      </c>
      <c r="L479" s="752">
        <v>28.639999999999997</v>
      </c>
      <c r="M479" s="752">
        <v>6</v>
      </c>
      <c r="N479" s="753">
        <v>171.83999999999997</v>
      </c>
    </row>
    <row r="480" spans="1:14" ht="14.4" customHeight="1" x14ac:dyDescent="0.3">
      <c r="A480" s="747" t="s">
        <v>593</v>
      </c>
      <c r="B480" s="748" t="s">
        <v>594</v>
      </c>
      <c r="C480" s="749" t="s">
        <v>618</v>
      </c>
      <c r="D480" s="750" t="s">
        <v>619</v>
      </c>
      <c r="E480" s="751">
        <v>50113001</v>
      </c>
      <c r="F480" s="750" t="s">
        <v>645</v>
      </c>
      <c r="G480" s="749" t="s">
        <v>646</v>
      </c>
      <c r="H480" s="749">
        <v>501994</v>
      </c>
      <c r="I480" s="749">
        <v>0</v>
      </c>
      <c r="J480" s="749" t="s">
        <v>750</v>
      </c>
      <c r="K480" s="749" t="s">
        <v>751</v>
      </c>
      <c r="L480" s="752">
        <v>264.92400000000004</v>
      </c>
      <c r="M480" s="752">
        <v>6</v>
      </c>
      <c r="N480" s="753">
        <v>1589.5440000000001</v>
      </c>
    </row>
    <row r="481" spans="1:14" ht="14.4" customHeight="1" x14ac:dyDescent="0.3">
      <c r="A481" s="747" t="s">
        <v>593</v>
      </c>
      <c r="B481" s="748" t="s">
        <v>594</v>
      </c>
      <c r="C481" s="749" t="s">
        <v>618</v>
      </c>
      <c r="D481" s="750" t="s">
        <v>619</v>
      </c>
      <c r="E481" s="751">
        <v>50113001</v>
      </c>
      <c r="F481" s="750" t="s">
        <v>645</v>
      </c>
      <c r="G481" s="749" t="s">
        <v>646</v>
      </c>
      <c r="H481" s="749">
        <v>230422</v>
      </c>
      <c r="I481" s="749">
        <v>230422</v>
      </c>
      <c r="J481" s="749" t="s">
        <v>1305</v>
      </c>
      <c r="K481" s="749" t="s">
        <v>1306</v>
      </c>
      <c r="L481" s="752">
        <v>39.9</v>
      </c>
      <c r="M481" s="752">
        <v>2</v>
      </c>
      <c r="N481" s="753">
        <v>79.8</v>
      </c>
    </row>
    <row r="482" spans="1:14" ht="14.4" customHeight="1" x14ac:dyDescent="0.3">
      <c r="A482" s="747" t="s">
        <v>593</v>
      </c>
      <c r="B482" s="748" t="s">
        <v>594</v>
      </c>
      <c r="C482" s="749" t="s">
        <v>618</v>
      </c>
      <c r="D482" s="750" t="s">
        <v>619</v>
      </c>
      <c r="E482" s="751">
        <v>50113001</v>
      </c>
      <c r="F482" s="750" t="s">
        <v>645</v>
      </c>
      <c r="G482" s="749" t="s">
        <v>646</v>
      </c>
      <c r="H482" s="749">
        <v>846346</v>
      </c>
      <c r="I482" s="749">
        <v>119672</v>
      </c>
      <c r="J482" s="749" t="s">
        <v>752</v>
      </c>
      <c r="K482" s="749" t="s">
        <v>753</v>
      </c>
      <c r="L482" s="752">
        <v>117.51000000000005</v>
      </c>
      <c r="M482" s="752">
        <v>1</v>
      </c>
      <c r="N482" s="753">
        <v>117.51000000000005</v>
      </c>
    </row>
    <row r="483" spans="1:14" ht="14.4" customHeight="1" x14ac:dyDescent="0.3">
      <c r="A483" s="747" t="s">
        <v>593</v>
      </c>
      <c r="B483" s="748" t="s">
        <v>594</v>
      </c>
      <c r="C483" s="749" t="s">
        <v>618</v>
      </c>
      <c r="D483" s="750" t="s">
        <v>619</v>
      </c>
      <c r="E483" s="751">
        <v>50113001</v>
      </c>
      <c r="F483" s="750" t="s">
        <v>645</v>
      </c>
      <c r="G483" s="749" t="s">
        <v>646</v>
      </c>
      <c r="H483" s="749">
        <v>117011</v>
      </c>
      <c r="I483" s="749">
        <v>17011</v>
      </c>
      <c r="J483" s="749" t="s">
        <v>754</v>
      </c>
      <c r="K483" s="749" t="s">
        <v>755</v>
      </c>
      <c r="L483" s="752">
        <v>145.49999999999997</v>
      </c>
      <c r="M483" s="752">
        <v>32</v>
      </c>
      <c r="N483" s="753">
        <v>4655.9999999999991</v>
      </c>
    </row>
    <row r="484" spans="1:14" ht="14.4" customHeight="1" x14ac:dyDescent="0.3">
      <c r="A484" s="747" t="s">
        <v>593</v>
      </c>
      <c r="B484" s="748" t="s">
        <v>594</v>
      </c>
      <c r="C484" s="749" t="s">
        <v>618</v>
      </c>
      <c r="D484" s="750" t="s">
        <v>619</v>
      </c>
      <c r="E484" s="751">
        <v>50113001</v>
      </c>
      <c r="F484" s="750" t="s">
        <v>645</v>
      </c>
      <c r="G484" s="749" t="s">
        <v>646</v>
      </c>
      <c r="H484" s="749">
        <v>844831</v>
      </c>
      <c r="I484" s="749">
        <v>0</v>
      </c>
      <c r="J484" s="749" t="s">
        <v>1307</v>
      </c>
      <c r="K484" s="749" t="s">
        <v>1308</v>
      </c>
      <c r="L484" s="752">
        <v>1377.51</v>
      </c>
      <c r="M484" s="752">
        <v>1</v>
      </c>
      <c r="N484" s="753">
        <v>1377.51</v>
      </c>
    </row>
    <row r="485" spans="1:14" ht="14.4" customHeight="1" x14ac:dyDescent="0.3">
      <c r="A485" s="747" t="s">
        <v>593</v>
      </c>
      <c r="B485" s="748" t="s">
        <v>594</v>
      </c>
      <c r="C485" s="749" t="s">
        <v>618</v>
      </c>
      <c r="D485" s="750" t="s">
        <v>619</v>
      </c>
      <c r="E485" s="751">
        <v>50113001</v>
      </c>
      <c r="F485" s="750" t="s">
        <v>645</v>
      </c>
      <c r="G485" s="749" t="s">
        <v>651</v>
      </c>
      <c r="H485" s="749">
        <v>204626</v>
      </c>
      <c r="I485" s="749">
        <v>204626</v>
      </c>
      <c r="J485" s="749" t="s">
        <v>758</v>
      </c>
      <c r="K485" s="749" t="s">
        <v>760</v>
      </c>
      <c r="L485" s="752">
        <v>213.18105575951483</v>
      </c>
      <c r="M485" s="752">
        <v>4.0679999999999996</v>
      </c>
      <c r="N485" s="753">
        <v>867.22053482970625</v>
      </c>
    </row>
    <row r="486" spans="1:14" ht="14.4" customHeight="1" x14ac:dyDescent="0.3">
      <c r="A486" s="747" t="s">
        <v>593</v>
      </c>
      <c r="B486" s="748" t="s">
        <v>594</v>
      </c>
      <c r="C486" s="749" t="s">
        <v>618</v>
      </c>
      <c r="D486" s="750" t="s">
        <v>619</v>
      </c>
      <c r="E486" s="751">
        <v>50113001</v>
      </c>
      <c r="F486" s="750" t="s">
        <v>645</v>
      </c>
      <c r="G486" s="749" t="s">
        <v>651</v>
      </c>
      <c r="H486" s="749">
        <v>204622</v>
      </c>
      <c r="I486" s="749">
        <v>204622</v>
      </c>
      <c r="J486" s="749" t="s">
        <v>758</v>
      </c>
      <c r="K486" s="749" t="s">
        <v>759</v>
      </c>
      <c r="L486" s="752">
        <v>72.930110351526636</v>
      </c>
      <c r="M486" s="752">
        <v>7.5750000000000002</v>
      </c>
      <c r="N486" s="753">
        <v>552.44558591281429</v>
      </c>
    </row>
    <row r="487" spans="1:14" ht="14.4" customHeight="1" x14ac:dyDescent="0.3">
      <c r="A487" s="747" t="s">
        <v>593</v>
      </c>
      <c r="B487" s="748" t="s">
        <v>594</v>
      </c>
      <c r="C487" s="749" t="s">
        <v>618</v>
      </c>
      <c r="D487" s="750" t="s">
        <v>619</v>
      </c>
      <c r="E487" s="751">
        <v>50113001</v>
      </c>
      <c r="F487" s="750" t="s">
        <v>645</v>
      </c>
      <c r="G487" s="749" t="s">
        <v>646</v>
      </c>
      <c r="H487" s="749">
        <v>226525</v>
      </c>
      <c r="I487" s="749">
        <v>226525</v>
      </c>
      <c r="J487" s="749" t="s">
        <v>762</v>
      </c>
      <c r="K487" s="749" t="s">
        <v>764</v>
      </c>
      <c r="L487" s="752">
        <v>66.34</v>
      </c>
      <c r="M487" s="752">
        <v>3</v>
      </c>
      <c r="N487" s="753">
        <v>199.02</v>
      </c>
    </row>
    <row r="488" spans="1:14" ht="14.4" customHeight="1" x14ac:dyDescent="0.3">
      <c r="A488" s="747" t="s">
        <v>593</v>
      </c>
      <c r="B488" s="748" t="s">
        <v>594</v>
      </c>
      <c r="C488" s="749" t="s">
        <v>618</v>
      </c>
      <c r="D488" s="750" t="s">
        <v>619</v>
      </c>
      <c r="E488" s="751">
        <v>50113001</v>
      </c>
      <c r="F488" s="750" t="s">
        <v>645</v>
      </c>
      <c r="G488" s="749" t="s">
        <v>646</v>
      </c>
      <c r="H488" s="749">
        <v>226523</v>
      </c>
      <c r="I488" s="749">
        <v>226523</v>
      </c>
      <c r="J488" s="749" t="s">
        <v>762</v>
      </c>
      <c r="K488" s="749" t="s">
        <v>763</v>
      </c>
      <c r="L488" s="752">
        <v>51.960000000000008</v>
      </c>
      <c r="M488" s="752">
        <v>6</v>
      </c>
      <c r="N488" s="753">
        <v>311.76000000000005</v>
      </c>
    </row>
    <row r="489" spans="1:14" ht="14.4" customHeight="1" x14ac:dyDescent="0.3">
      <c r="A489" s="747" t="s">
        <v>593</v>
      </c>
      <c r="B489" s="748" t="s">
        <v>594</v>
      </c>
      <c r="C489" s="749" t="s">
        <v>618</v>
      </c>
      <c r="D489" s="750" t="s">
        <v>619</v>
      </c>
      <c r="E489" s="751">
        <v>50113001</v>
      </c>
      <c r="F489" s="750" t="s">
        <v>645</v>
      </c>
      <c r="G489" s="749" t="s">
        <v>646</v>
      </c>
      <c r="H489" s="749">
        <v>215568</v>
      </c>
      <c r="I489" s="749">
        <v>215568</v>
      </c>
      <c r="J489" s="749" t="s">
        <v>1309</v>
      </c>
      <c r="K489" s="749" t="s">
        <v>1310</v>
      </c>
      <c r="L489" s="752">
        <v>104.3</v>
      </c>
      <c r="M489" s="752">
        <v>1</v>
      </c>
      <c r="N489" s="753">
        <v>104.3</v>
      </c>
    </row>
    <row r="490" spans="1:14" ht="14.4" customHeight="1" x14ac:dyDescent="0.3">
      <c r="A490" s="747" t="s">
        <v>593</v>
      </c>
      <c r="B490" s="748" t="s">
        <v>594</v>
      </c>
      <c r="C490" s="749" t="s">
        <v>618</v>
      </c>
      <c r="D490" s="750" t="s">
        <v>619</v>
      </c>
      <c r="E490" s="751">
        <v>50113001</v>
      </c>
      <c r="F490" s="750" t="s">
        <v>645</v>
      </c>
      <c r="G490" s="749" t="s">
        <v>646</v>
      </c>
      <c r="H490" s="749">
        <v>905097</v>
      </c>
      <c r="I490" s="749">
        <v>158767</v>
      </c>
      <c r="J490" s="749" t="s">
        <v>772</v>
      </c>
      <c r="K490" s="749" t="s">
        <v>773</v>
      </c>
      <c r="L490" s="752">
        <v>167.4200409635161</v>
      </c>
      <c r="M490" s="752">
        <v>8</v>
      </c>
      <c r="N490" s="753">
        <v>1339.3603277081288</v>
      </c>
    </row>
    <row r="491" spans="1:14" ht="14.4" customHeight="1" x14ac:dyDescent="0.3">
      <c r="A491" s="747" t="s">
        <v>593</v>
      </c>
      <c r="B491" s="748" t="s">
        <v>594</v>
      </c>
      <c r="C491" s="749" t="s">
        <v>618</v>
      </c>
      <c r="D491" s="750" t="s">
        <v>619</v>
      </c>
      <c r="E491" s="751">
        <v>50113001</v>
      </c>
      <c r="F491" s="750" t="s">
        <v>645</v>
      </c>
      <c r="G491" s="749" t="s">
        <v>646</v>
      </c>
      <c r="H491" s="749">
        <v>192205</v>
      </c>
      <c r="I491" s="749">
        <v>192205</v>
      </c>
      <c r="J491" s="749" t="s">
        <v>1311</v>
      </c>
      <c r="K491" s="749" t="s">
        <v>1312</v>
      </c>
      <c r="L491" s="752">
        <v>87.88000000000001</v>
      </c>
      <c r="M491" s="752">
        <v>2</v>
      </c>
      <c r="N491" s="753">
        <v>175.76000000000002</v>
      </c>
    </row>
    <row r="492" spans="1:14" ht="14.4" customHeight="1" x14ac:dyDescent="0.3">
      <c r="A492" s="747" t="s">
        <v>593</v>
      </c>
      <c r="B492" s="748" t="s">
        <v>594</v>
      </c>
      <c r="C492" s="749" t="s">
        <v>618</v>
      </c>
      <c r="D492" s="750" t="s">
        <v>619</v>
      </c>
      <c r="E492" s="751">
        <v>50113001</v>
      </c>
      <c r="F492" s="750" t="s">
        <v>645</v>
      </c>
      <c r="G492" s="749" t="s">
        <v>646</v>
      </c>
      <c r="H492" s="749">
        <v>184231</v>
      </c>
      <c r="I492" s="749">
        <v>84231</v>
      </c>
      <c r="J492" s="749" t="s">
        <v>786</v>
      </c>
      <c r="K492" s="749" t="s">
        <v>787</v>
      </c>
      <c r="L492" s="752">
        <v>373.29569659055358</v>
      </c>
      <c r="M492" s="752">
        <v>4.8811574999999996</v>
      </c>
      <c r="N492" s="753">
        <v>1822.115089130705</v>
      </c>
    </row>
    <row r="493" spans="1:14" ht="14.4" customHeight="1" x14ac:dyDescent="0.3">
      <c r="A493" s="747" t="s">
        <v>593</v>
      </c>
      <c r="B493" s="748" t="s">
        <v>594</v>
      </c>
      <c r="C493" s="749" t="s">
        <v>618</v>
      </c>
      <c r="D493" s="750" t="s">
        <v>619</v>
      </c>
      <c r="E493" s="751">
        <v>50113001</v>
      </c>
      <c r="F493" s="750" t="s">
        <v>645</v>
      </c>
      <c r="G493" s="749" t="s">
        <v>646</v>
      </c>
      <c r="H493" s="749">
        <v>184229</v>
      </c>
      <c r="I493" s="749">
        <v>84229</v>
      </c>
      <c r="J493" s="749" t="s">
        <v>788</v>
      </c>
      <c r="K493" s="749" t="s">
        <v>789</v>
      </c>
      <c r="L493" s="752">
        <v>887.27327771713578</v>
      </c>
      <c r="M493" s="752">
        <v>1.5525557000000003</v>
      </c>
      <c r="N493" s="753">
        <v>1377.5411847774224</v>
      </c>
    </row>
    <row r="494" spans="1:14" ht="14.4" customHeight="1" x14ac:dyDescent="0.3">
      <c r="A494" s="747" t="s">
        <v>593</v>
      </c>
      <c r="B494" s="748" t="s">
        <v>594</v>
      </c>
      <c r="C494" s="749" t="s">
        <v>618</v>
      </c>
      <c r="D494" s="750" t="s">
        <v>619</v>
      </c>
      <c r="E494" s="751">
        <v>50113001</v>
      </c>
      <c r="F494" s="750" t="s">
        <v>645</v>
      </c>
      <c r="G494" s="749" t="s">
        <v>646</v>
      </c>
      <c r="H494" s="749">
        <v>184230</v>
      </c>
      <c r="I494" s="749">
        <v>84230</v>
      </c>
      <c r="J494" s="749" t="s">
        <v>790</v>
      </c>
      <c r="K494" s="749" t="s">
        <v>791</v>
      </c>
      <c r="L494" s="752">
        <v>196.06359898641844</v>
      </c>
      <c r="M494" s="752">
        <v>3.4523065000000002</v>
      </c>
      <c r="N494" s="753">
        <v>676.87163719420585</v>
      </c>
    </row>
    <row r="495" spans="1:14" ht="14.4" customHeight="1" x14ac:dyDescent="0.3">
      <c r="A495" s="747" t="s">
        <v>593</v>
      </c>
      <c r="B495" s="748" t="s">
        <v>594</v>
      </c>
      <c r="C495" s="749" t="s">
        <v>618</v>
      </c>
      <c r="D495" s="750" t="s">
        <v>619</v>
      </c>
      <c r="E495" s="751">
        <v>50113001</v>
      </c>
      <c r="F495" s="750" t="s">
        <v>645</v>
      </c>
      <c r="G495" s="749" t="s">
        <v>646</v>
      </c>
      <c r="H495" s="749">
        <v>199680</v>
      </c>
      <c r="I495" s="749">
        <v>199680</v>
      </c>
      <c r="J495" s="749" t="s">
        <v>794</v>
      </c>
      <c r="K495" s="749" t="s">
        <v>795</v>
      </c>
      <c r="L495" s="752">
        <v>359.35999999999996</v>
      </c>
      <c r="M495" s="752">
        <v>3</v>
      </c>
      <c r="N495" s="753">
        <v>1078.08</v>
      </c>
    </row>
    <row r="496" spans="1:14" ht="14.4" customHeight="1" x14ac:dyDescent="0.3">
      <c r="A496" s="747" t="s">
        <v>593</v>
      </c>
      <c r="B496" s="748" t="s">
        <v>594</v>
      </c>
      <c r="C496" s="749" t="s">
        <v>618</v>
      </c>
      <c r="D496" s="750" t="s">
        <v>619</v>
      </c>
      <c r="E496" s="751">
        <v>50113001</v>
      </c>
      <c r="F496" s="750" t="s">
        <v>645</v>
      </c>
      <c r="G496" s="749" t="s">
        <v>646</v>
      </c>
      <c r="H496" s="749">
        <v>187076</v>
      </c>
      <c r="I496" s="749">
        <v>87076</v>
      </c>
      <c r="J496" s="749" t="s">
        <v>796</v>
      </c>
      <c r="K496" s="749" t="s">
        <v>797</v>
      </c>
      <c r="L496" s="752">
        <v>133.50999999999991</v>
      </c>
      <c r="M496" s="752">
        <v>2</v>
      </c>
      <c r="N496" s="753">
        <v>267.01999999999981</v>
      </c>
    </row>
    <row r="497" spans="1:14" ht="14.4" customHeight="1" x14ac:dyDescent="0.3">
      <c r="A497" s="747" t="s">
        <v>593</v>
      </c>
      <c r="B497" s="748" t="s">
        <v>594</v>
      </c>
      <c r="C497" s="749" t="s">
        <v>618</v>
      </c>
      <c r="D497" s="750" t="s">
        <v>619</v>
      </c>
      <c r="E497" s="751">
        <v>50113001</v>
      </c>
      <c r="F497" s="750" t="s">
        <v>645</v>
      </c>
      <c r="G497" s="749" t="s">
        <v>651</v>
      </c>
      <c r="H497" s="749">
        <v>112669</v>
      </c>
      <c r="I497" s="749">
        <v>12669</v>
      </c>
      <c r="J497" s="749" t="s">
        <v>800</v>
      </c>
      <c r="K497" s="749" t="s">
        <v>803</v>
      </c>
      <c r="L497" s="752">
        <v>104.49997409993931</v>
      </c>
      <c r="M497" s="752">
        <v>4.4064332999999998</v>
      </c>
      <c r="N497" s="753">
        <v>460.47216572311009</v>
      </c>
    </row>
    <row r="498" spans="1:14" ht="14.4" customHeight="1" x14ac:dyDescent="0.3">
      <c r="A498" s="747" t="s">
        <v>593</v>
      </c>
      <c r="B498" s="748" t="s">
        <v>594</v>
      </c>
      <c r="C498" s="749" t="s">
        <v>618</v>
      </c>
      <c r="D498" s="750" t="s">
        <v>619</v>
      </c>
      <c r="E498" s="751">
        <v>50113001</v>
      </c>
      <c r="F498" s="750" t="s">
        <v>645</v>
      </c>
      <c r="G498" s="749" t="s">
        <v>651</v>
      </c>
      <c r="H498" s="749">
        <v>12670</v>
      </c>
      <c r="I498" s="749">
        <v>12670</v>
      </c>
      <c r="J498" s="749" t="s">
        <v>800</v>
      </c>
      <c r="K498" s="749" t="s">
        <v>802</v>
      </c>
      <c r="L498" s="752">
        <v>158.40004595669888</v>
      </c>
      <c r="M498" s="752">
        <v>11.041211299999999</v>
      </c>
      <c r="N498" s="753">
        <v>1748.9283773376228</v>
      </c>
    </row>
    <row r="499" spans="1:14" ht="14.4" customHeight="1" x14ac:dyDescent="0.3">
      <c r="A499" s="747" t="s">
        <v>593</v>
      </c>
      <c r="B499" s="748" t="s">
        <v>594</v>
      </c>
      <c r="C499" s="749" t="s">
        <v>618</v>
      </c>
      <c r="D499" s="750" t="s">
        <v>619</v>
      </c>
      <c r="E499" s="751">
        <v>50113001</v>
      </c>
      <c r="F499" s="750" t="s">
        <v>645</v>
      </c>
      <c r="G499" s="749" t="s">
        <v>651</v>
      </c>
      <c r="H499" s="749">
        <v>112671</v>
      </c>
      <c r="I499" s="749">
        <v>12671</v>
      </c>
      <c r="J499" s="749" t="s">
        <v>800</v>
      </c>
      <c r="K499" s="749" t="s">
        <v>801</v>
      </c>
      <c r="L499" s="752">
        <v>324.50000000000006</v>
      </c>
      <c r="M499" s="752">
        <v>2</v>
      </c>
      <c r="N499" s="753">
        <v>649.00000000000011</v>
      </c>
    </row>
    <row r="500" spans="1:14" ht="14.4" customHeight="1" x14ac:dyDescent="0.3">
      <c r="A500" s="747" t="s">
        <v>593</v>
      </c>
      <c r="B500" s="748" t="s">
        <v>594</v>
      </c>
      <c r="C500" s="749" t="s">
        <v>618</v>
      </c>
      <c r="D500" s="750" t="s">
        <v>619</v>
      </c>
      <c r="E500" s="751">
        <v>50113001</v>
      </c>
      <c r="F500" s="750" t="s">
        <v>645</v>
      </c>
      <c r="G500" s="749" t="s">
        <v>651</v>
      </c>
      <c r="H500" s="749">
        <v>147454</v>
      </c>
      <c r="I500" s="749">
        <v>147454</v>
      </c>
      <c r="J500" s="749" t="s">
        <v>1313</v>
      </c>
      <c r="K500" s="749" t="s">
        <v>1314</v>
      </c>
      <c r="L500" s="752">
        <v>92.2</v>
      </c>
      <c r="M500" s="752">
        <v>1</v>
      </c>
      <c r="N500" s="753">
        <v>92.2</v>
      </c>
    </row>
    <row r="501" spans="1:14" ht="14.4" customHeight="1" x14ac:dyDescent="0.3">
      <c r="A501" s="747" t="s">
        <v>593</v>
      </c>
      <c r="B501" s="748" t="s">
        <v>594</v>
      </c>
      <c r="C501" s="749" t="s">
        <v>618</v>
      </c>
      <c r="D501" s="750" t="s">
        <v>619</v>
      </c>
      <c r="E501" s="751">
        <v>50113001</v>
      </c>
      <c r="F501" s="750" t="s">
        <v>645</v>
      </c>
      <c r="G501" s="749" t="s">
        <v>646</v>
      </c>
      <c r="H501" s="749">
        <v>116462</v>
      </c>
      <c r="I501" s="749">
        <v>16462</v>
      </c>
      <c r="J501" s="749" t="s">
        <v>808</v>
      </c>
      <c r="K501" s="749" t="s">
        <v>809</v>
      </c>
      <c r="L501" s="752">
        <v>134.01</v>
      </c>
      <c r="M501" s="752">
        <v>2</v>
      </c>
      <c r="N501" s="753">
        <v>268.02</v>
      </c>
    </row>
    <row r="502" spans="1:14" ht="14.4" customHeight="1" x14ac:dyDescent="0.3">
      <c r="A502" s="747" t="s">
        <v>593</v>
      </c>
      <c r="B502" s="748" t="s">
        <v>594</v>
      </c>
      <c r="C502" s="749" t="s">
        <v>618</v>
      </c>
      <c r="D502" s="750" t="s">
        <v>619</v>
      </c>
      <c r="E502" s="751">
        <v>50113001</v>
      </c>
      <c r="F502" s="750" t="s">
        <v>645</v>
      </c>
      <c r="G502" s="749" t="s">
        <v>646</v>
      </c>
      <c r="H502" s="749">
        <v>214596</v>
      </c>
      <c r="I502" s="749">
        <v>214596</v>
      </c>
      <c r="J502" s="749" t="s">
        <v>812</v>
      </c>
      <c r="K502" s="749" t="s">
        <v>813</v>
      </c>
      <c r="L502" s="752">
        <v>84.06</v>
      </c>
      <c r="M502" s="752">
        <v>9</v>
      </c>
      <c r="N502" s="753">
        <v>756.54000000000008</v>
      </c>
    </row>
    <row r="503" spans="1:14" ht="14.4" customHeight="1" x14ac:dyDescent="0.3">
      <c r="A503" s="747" t="s">
        <v>593</v>
      </c>
      <c r="B503" s="748" t="s">
        <v>594</v>
      </c>
      <c r="C503" s="749" t="s">
        <v>618</v>
      </c>
      <c r="D503" s="750" t="s">
        <v>619</v>
      </c>
      <c r="E503" s="751">
        <v>50113001</v>
      </c>
      <c r="F503" s="750" t="s">
        <v>645</v>
      </c>
      <c r="G503" s="749" t="s">
        <v>646</v>
      </c>
      <c r="H503" s="749">
        <v>847883</v>
      </c>
      <c r="I503" s="749">
        <v>122874</v>
      </c>
      <c r="J503" s="749" t="s">
        <v>1184</v>
      </c>
      <c r="K503" s="749" t="s">
        <v>1185</v>
      </c>
      <c r="L503" s="752">
        <v>696.82919410592456</v>
      </c>
      <c r="M503" s="752">
        <v>22.119173899999996</v>
      </c>
      <c r="N503" s="753">
        <v>15413.286123025799</v>
      </c>
    </row>
    <row r="504" spans="1:14" ht="14.4" customHeight="1" x14ac:dyDescent="0.3">
      <c r="A504" s="747" t="s">
        <v>593</v>
      </c>
      <c r="B504" s="748" t="s">
        <v>594</v>
      </c>
      <c r="C504" s="749" t="s">
        <v>618</v>
      </c>
      <c r="D504" s="750" t="s">
        <v>619</v>
      </c>
      <c r="E504" s="751">
        <v>50113001</v>
      </c>
      <c r="F504" s="750" t="s">
        <v>645</v>
      </c>
      <c r="G504" s="749" t="s">
        <v>651</v>
      </c>
      <c r="H504" s="749">
        <v>213477</v>
      </c>
      <c r="I504" s="749">
        <v>213477</v>
      </c>
      <c r="J504" s="749" t="s">
        <v>820</v>
      </c>
      <c r="K504" s="749" t="s">
        <v>821</v>
      </c>
      <c r="L504" s="752">
        <v>3299.9999999999995</v>
      </c>
      <c r="M504" s="752">
        <v>2</v>
      </c>
      <c r="N504" s="753">
        <v>6599.9999999999991</v>
      </c>
    </row>
    <row r="505" spans="1:14" ht="14.4" customHeight="1" x14ac:dyDescent="0.3">
      <c r="A505" s="747" t="s">
        <v>593</v>
      </c>
      <c r="B505" s="748" t="s">
        <v>594</v>
      </c>
      <c r="C505" s="749" t="s">
        <v>618</v>
      </c>
      <c r="D505" s="750" t="s">
        <v>619</v>
      </c>
      <c r="E505" s="751">
        <v>50113001</v>
      </c>
      <c r="F505" s="750" t="s">
        <v>645</v>
      </c>
      <c r="G505" s="749" t="s">
        <v>651</v>
      </c>
      <c r="H505" s="749">
        <v>213494</v>
      </c>
      <c r="I505" s="749">
        <v>213494</v>
      </c>
      <c r="J505" s="749" t="s">
        <v>822</v>
      </c>
      <c r="K505" s="749" t="s">
        <v>826</v>
      </c>
      <c r="L505" s="752">
        <v>408.95000000000005</v>
      </c>
      <c r="M505" s="752">
        <v>24</v>
      </c>
      <c r="N505" s="753">
        <v>9814.8000000000011</v>
      </c>
    </row>
    <row r="506" spans="1:14" ht="14.4" customHeight="1" x14ac:dyDescent="0.3">
      <c r="A506" s="747" t="s">
        <v>593</v>
      </c>
      <c r="B506" s="748" t="s">
        <v>594</v>
      </c>
      <c r="C506" s="749" t="s">
        <v>618</v>
      </c>
      <c r="D506" s="750" t="s">
        <v>619</v>
      </c>
      <c r="E506" s="751">
        <v>50113001</v>
      </c>
      <c r="F506" s="750" t="s">
        <v>645</v>
      </c>
      <c r="G506" s="749" t="s">
        <v>651</v>
      </c>
      <c r="H506" s="749">
        <v>213487</v>
      </c>
      <c r="I506" s="749">
        <v>213487</v>
      </c>
      <c r="J506" s="749" t="s">
        <v>822</v>
      </c>
      <c r="K506" s="749" t="s">
        <v>823</v>
      </c>
      <c r="L506" s="752">
        <v>271.85000000000002</v>
      </c>
      <c r="M506" s="752">
        <v>9</v>
      </c>
      <c r="N506" s="753">
        <v>2446.65</v>
      </c>
    </row>
    <row r="507" spans="1:14" ht="14.4" customHeight="1" x14ac:dyDescent="0.3">
      <c r="A507" s="747" t="s">
        <v>593</v>
      </c>
      <c r="B507" s="748" t="s">
        <v>594</v>
      </c>
      <c r="C507" s="749" t="s">
        <v>618</v>
      </c>
      <c r="D507" s="750" t="s">
        <v>619</v>
      </c>
      <c r="E507" s="751">
        <v>50113001</v>
      </c>
      <c r="F507" s="750" t="s">
        <v>645</v>
      </c>
      <c r="G507" s="749" t="s">
        <v>651</v>
      </c>
      <c r="H507" s="749">
        <v>213489</v>
      </c>
      <c r="I507" s="749">
        <v>213489</v>
      </c>
      <c r="J507" s="749" t="s">
        <v>822</v>
      </c>
      <c r="K507" s="749" t="s">
        <v>824</v>
      </c>
      <c r="L507" s="752">
        <v>630.66</v>
      </c>
      <c r="M507" s="752">
        <v>15</v>
      </c>
      <c r="N507" s="753">
        <v>9459.9</v>
      </c>
    </row>
    <row r="508" spans="1:14" ht="14.4" customHeight="1" x14ac:dyDescent="0.3">
      <c r="A508" s="747" t="s">
        <v>593</v>
      </c>
      <c r="B508" s="748" t="s">
        <v>594</v>
      </c>
      <c r="C508" s="749" t="s">
        <v>618</v>
      </c>
      <c r="D508" s="750" t="s">
        <v>619</v>
      </c>
      <c r="E508" s="751">
        <v>50113001</v>
      </c>
      <c r="F508" s="750" t="s">
        <v>645</v>
      </c>
      <c r="G508" s="749" t="s">
        <v>651</v>
      </c>
      <c r="H508" s="749">
        <v>213485</v>
      </c>
      <c r="I508" s="749">
        <v>213485</v>
      </c>
      <c r="J508" s="749" t="s">
        <v>822</v>
      </c>
      <c r="K508" s="749" t="s">
        <v>825</v>
      </c>
      <c r="L508" s="752">
        <v>721.20000000000016</v>
      </c>
      <c r="M508" s="752">
        <v>3</v>
      </c>
      <c r="N508" s="753">
        <v>2163.6000000000004</v>
      </c>
    </row>
    <row r="509" spans="1:14" ht="14.4" customHeight="1" x14ac:dyDescent="0.3">
      <c r="A509" s="747" t="s">
        <v>593</v>
      </c>
      <c r="B509" s="748" t="s">
        <v>594</v>
      </c>
      <c r="C509" s="749" t="s">
        <v>618</v>
      </c>
      <c r="D509" s="750" t="s">
        <v>619</v>
      </c>
      <c r="E509" s="751">
        <v>50113001</v>
      </c>
      <c r="F509" s="750" t="s">
        <v>645</v>
      </c>
      <c r="G509" s="749" t="s">
        <v>651</v>
      </c>
      <c r="H509" s="749">
        <v>213480</v>
      </c>
      <c r="I509" s="749">
        <v>213480</v>
      </c>
      <c r="J509" s="749" t="s">
        <v>827</v>
      </c>
      <c r="K509" s="749" t="s">
        <v>824</v>
      </c>
      <c r="L509" s="752">
        <v>1106.2599999999995</v>
      </c>
      <c r="M509" s="752">
        <v>2</v>
      </c>
      <c r="N509" s="753">
        <v>2212.5199999999991</v>
      </c>
    </row>
    <row r="510" spans="1:14" ht="14.4" customHeight="1" x14ac:dyDescent="0.3">
      <c r="A510" s="747" t="s">
        <v>593</v>
      </c>
      <c r="B510" s="748" t="s">
        <v>594</v>
      </c>
      <c r="C510" s="749" t="s">
        <v>618</v>
      </c>
      <c r="D510" s="750" t="s">
        <v>619</v>
      </c>
      <c r="E510" s="751">
        <v>50113001</v>
      </c>
      <c r="F510" s="750" t="s">
        <v>645</v>
      </c>
      <c r="G510" s="749" t="s">
        <v>651</v>
      </c>
      <c r="H510" s="749">
        <v>214036</v>
      </c>
      <c r="I510" s="749">
        <v>214036</v>
      </c>
      <c r="J510" s="749" t="s">
        <v>831</v>
      </c>
      <c r="K510" s="749" t="s">
        <v>832</v>
      </c>
      <c r="L510" s="752">
        <v>40.390000000000008</v>
      </c>
      <c r="M510" s="752">
        <v>2</v>
      </c>
      <c r="N510" s="753">
        <v>80.780000000000015</v>
      </c>
    </row>
    <row r="511" spans="1:14" ht="14.4" customHeight="1" x14ac:dyDescent="0.3">
      <c r="A511" s="747" t="s">
        <v>593</v>
      </c>
      <c r="B511" s="748" t="s">
        <v>594</v>
      </c>
      <c r="C511" s="749" t="s">
        <v>618</v>
      </c>
      <c r="D511" s="750" t="s">
        <v>619</v>
      </c>
      <c r="E511" s="751">
        <v>50113001</v>
      </c>
      <c r="F511" s="750" t="s">
        <v>645</v>
      </c>
      <c r="G511" s="749" t="s">
        <v>646</v>
      </c>
      <c r="H511" s="749">
        <v>196873</v>
      </c>
      <c r="I511" s="749">
        <v>96873</v>
      </c>
      <c r="J511" s="749" t="s">
        <v>835</v>
      </c>
      <c r="K511" s="749" t="s">
        <v>836</v>
      </c>
      <c r="L511" s="752">
        <v>14.300029185043289</v>
      </c>
      <c r="M511" s="752">
        <v>14</v>
      </c>
      <c r="N511" s="753">
        <v>200.20040859060606</v>
      </c>
    </row>
    <row r="512" spans="1:14" ht="14.4" customHeight="1" x14ac:dyDescent="0.3">
      <c r="A512" s="747" t="s">
        <v>593</v>
      </c>
      <c r="B512" s="748" t="s">
        <v>594</v>
      </c>
      <c r="C512" s="749" t="s">
        <v>618</v>
      </c>
      <c r="D512" s="750" t="s">
        <v>619</v>
      </c>
      <c r="E512" s="751">
        <v>50113001</v>
      </c>
      <c r="F512" s="750" t="s">
        <v>645</v>
      </c>
      <c r="G512" s="749" t="s">
        <v>646</v>
      </c>
      <c r="H512" s="749">
        <v>47256</v>
      </c>
      <c r="I512" s="749">
        <v>47256</v>
      </c>
      <c r="J512" s="749" t="s">
        <v>837</v>
      </c>
      <c r="K512" s="749" t="s">
        <v>841</v>
      </c>
      <c r="L512" s="752">
        <v>222.2</v>
      </c>
      <c r="M512" s="752">
        <v>15</v>
      </c>
      <c r="N512" s="753">
        <v>3333</v>
      </c>
    </row>
    <row r="513" spans="1:14" ht="14.4" customHeight="1" x14ac:dyDescent="0.3">
      <c r="A513" s="747" t="s">
        <v>593</v>
      </c>
      <c r="B513" s="748" t="s">
        <v>594</v>
      </c>
      <c r="C513" s="749" t="s">
        <v>618</v>
      </c>
      <c r="D513" s="750" t="s">
        <v>619</v>
      </c>
      <c r="E513" s="751">
        <v>50113001</v>
      </c>
      <c r="F513" s="750" t="s">
        <v>645</v>
      </c>
      <c r="G513" s="749" t="s">
        <v>646</v>
      </c>
      <c r="H513" s="749">
        <v>196874</v>
      </c>
      <c r="I513" s="749">
        <v>96874</v>
      </c>
      <c r="J513" s="749" t="s">
        <v>837</v>
      </c>
      <c r="K513" s="749" t="s">
        <v>840</v>
      </c>
      <c r="L513" s="752">
        <v>28.71024665931597</v>
      </c>
      <c r="M513" s="752">
        <v>4</v>
      </c>
      <c r="N513" s="753">
        <v>114.84098663726388</v>
      </c>
    </row>
    <row r="514" spans="1:14" ht="14.4" customHeight="1" x14ac:dyDescent="0.3">
      <c r="A514" s="747" t="s">
        <v>593</v>
      </c>
      <c r="B514" s="748" t="s">
        <v>594</v>
      </c>
      <c r="C514" s="749" t="s">
        <v>618</v>
      </c>
      <c r="D514" s="750" t="s">
        <v>619</v>
      </c>
      <c r="E514" s="751">
        <v>50113001</v>
      </c>
      <c r="F514" s="750" t="s">
        <v>645</v>
      </c>
      <c r="G514" s="749" t="s">
        <v>646</v>
      </c>
      <c r="H514" s="749">
        <v>47249</v>
      </c>
      <c r="I514" s="749">
        <v>47249</v>
      </c>
      <c r="J514" s="749" t="s">
        <v>837</v>
      </c>
      <c r="K514" s="749" t="s">
        <v>838</v>
      </c>
      <c r="L514" s="752">
        <v>126.5</v>
      </c>
      <c r="M514" s="752">
        <v>14.900000000000006</v>
      </c>
      <c r="N514" s="753">
        <v>1884.8500000000008</v>
      </c>
    </row>
    <row r="515" spans="1:14" ht="14.4" customHeight="1" x14ac:dyDescent="0.3">
      <c r="A515" s="747" t="s">
        <v>593</v>
      </c>
      <c r="B515" s="748" t="s">
        <v>594</v>
      </c>
      <c r="C515" s="749" t="s">
        <v>618</v>
      </c>
      <c r="D515" s="750" t="s">
        <v>619</v>
      </c>
      <c r="E515" s="751">
        <v>50113001</v>
      </c>
      <c r="F515" s="750" t="s">
        <v>645</v>
      </c>
      <c r="G515" s="749" t="s">
        <v>646</v>
      </c>
      <c r="H515" s="749">
        <v>196872</v>
      </c>
      <c r="I515" s="749">
        <v>96872</v>
      </c>
      <c r="J515" s="749" t="s">
        <v>1191</v>
      </c>
      <c r="K515" s="749" t="s">
        <v>1192</v>
      </c>
      <c r="L515" s="752">
        <v>12.650110769086176</v>
      </c>
      <c r="M515" s="752">
        <v>37</v>
      </c>
      <c r="N515" s="753">
        <v>468.05409845618851</v>
      </c>
    </row>
    <row r="516" spans="1:14" ht="14.4" customHeight="1" x14ac:dyDescent="0.3">
      <c r="A516" s="747" t="s">
        <v>593</v>
      </c>
      <c r="B516" s="748" t="s">
        <v>594</v>
      </c>
      <c r="C516" s="749" t="s">
        <v>618</v>
      </c>
      <c r="D516" s="750" t="s">
        <v>619</v>
      </c>
      <c r="E516" s="751">
        <v>50113001</v>
      </c>
      <c r="F516" s="750" t="s">
        <v>645</v>
      </c>
      <c r="G516" s="749" t="s">
        <v>646</v>
      </c>
      <c r="H516" s="749">
        <v>147252</v>
      </c>
      <c r="I516" s="749">
        <v>47252</v>
      </c>
      <c r="J516" s="749" t="s">
        <v>842</v>
      </c>
      <c r="K516" s="749" t="s">
        <v>843</v>
      </c>
      <c r="L516" s="752">
        <v>11.109918084308944</v>
      </c>
      <c r="M516" s="752">
        <v>18</v>
      </c>
      <c r="N516" s="753">
        <v>199.978525517561</v>
      </c>
    </row>
    <row r="517" spans="1:14" ht="14.4" customHeight="1" x14ac:dyDescent="0.3">
      <c r="A517" s="747" t="s">
        <v>593</v>
      </c>
      <c r="B517" s="748" t="s">
        <v>594</v>
      </c>
      <c r="C517" s="749" t="s">
        <v>618</v>
      </c>
      <c r="D517" s="750" t="s">
        <v>619</v>
      </c>
      <c r="E517" s="751">
        <v>50113001</v>
      </c>
      <c r="F517" s="750" t="s">
        <v>645</v>
      </c>
      <c r="G517" s="749" t="s">
        <v>646</v>
      </c>
      <c r="H517" s="749">
        <v>125361</v>
      </c>
      <c r="I517" s="749">
        <v>25361</v>
      </c>
      <c r="J517" s="749" t="s">
        <v>1315</v>
      </c>
      <c r="K517" s="749" t="s">
        <v>1316</v>
      </c>
      <c r="L517" s="752">
        <v>18.259999999999998</v>
      </c>
      <c r="M517" s="752">
        <v>3</v>
      </c>
      <c r="N517" s="753">
        <v>54.779999999999994</v>
      </c>
    </row>
    <row r="518" spans="1:14" ht="14.4" customHeight="1" x14ac:dyDescent="0.3">
      <c r="A518" s="747" t="s">
        <v>593</v>
      </c>
      <c r="B518" s="748" t="s">
        <v>594</v>
      </c>
      <c r="C518" s="749" t="s">
        <v>618</v>
      </c>
      <c r="D518" s="750" t="s">
        <v>619</v>
      </c>
      <c r="E518" s="751">
        <v>50113001</v>
      </c>
      <c r="F518" s="750" t="s">
        <v>645</v>
      </c>
      <c r="G518" s="749" t="s">
        <v>646</v>
      </c>
      <c r="H518" s="749">
        <v>125366</v>
      </c>
      <c r="I518" s="749">
        <v>25366</v>
      </c>
      <c r="J518" s="749" t="s">
        <v>846</v>
      </c>
      <c r="K518" s="749" t="s">
        <v>847</v>
      </c>
      <c r="L518" s="752">
        <v>72.192222222222213</v>
      </c>
      <c r="M518" s="752">
        <v>9</v>
      </c>
      <c r="N518" s="753">
        <v>649.7299999999999</v>
      </c>
    </row>
    <row r="519" spans="1:14" ht="14.4" customHeight="1" x14ac:dyDescent="0.3">
      <c r="A519" s="747" t="s">
        <v>593</v>
      </c>
      <c r="B519" s="748" t="s">
        <v>594</v>
      </c>
      <c r="C519" s="749" t="s">
        <v>618</v>
      </c>
      <c r="D519" s="750" t="s">
        <v>619</v>
      </c>
      <c r="E519" s="751">
        <v>50113001</v>
      </c>
      <c r="F519" s="750" t="s">
        <v>645</v>
      </c>
      <c r="G519" s="749" t="s">
        <v>646</v>
      </c>
      <c r="H519" s="749">
        <v>215605</v>
      </c>
      <c r="I519" s="749">
        <v>215605</v>
      </c>
      <c r="J519" s="749" t="s">
        <v>846</v>
      </c>
      <c r="K519" s="749" t="s">
        <v>1317</v>
      </c>
      <c r="L519" s="752">
        <v>28.26</v>
      </c>
      <c r="M519" s="752">
        <v>3</v>
      </c>
      <c r="N519" s="753">
        <v>84.78</v>
      </c>
    </row>
    <row r="520" spans="1:14" ht="14.4" customHeight="1" x14ac:dyDescent="0.3">
      <c r="A520" s="747" t="s">
        <v>593</v>
      </c>
      <c r="B520" s="748" t="s">
        <v>594</v>
      </c>
      <c r="C520" s="749" t="s">
        <v>618</v>
      </c>
      <c r="D520" s="750" t="s">
        <v>619</v>
      </c>
      <c r="E520" s="751">
        <v>50113001</v>
      </c>
      <c r="F520" s="750" t="s">
        <v>645</v>
      </c>
      <c r="G520" s="749" t="s">
        <v>646</v>
      </c>
      <c r="H520" s="749">
        <v>849180</v>
      </c>
      <c r="I520" s="749">
        <v>155941</v>
      </c>
      <c r="J520" s="749" t="s">
        <v>1318</v>
      </c>
      <c r="K520" s="749" t="s">
        <v>1319</v>
      </c>
      <c r="L520" s="752">
        <v>147.01666666666662</v>
      </c>
      <c r="M520" s="752">
        <v>6</v>
      </c>
      <c r="N520" s="753">
        <v>882.0999999999998</v>
      </c>
    </row>
    <row r="521" spans="1:14" ht="14.4" customHeight="1" x14ac:dyDescent="0.3">
      <c r="A521" s="747" t="s">
        <v>593</v>
      </c>
      <c r="B521" s="748" t="s">
        <v>594</v>
      </c>
      <c r="C521" s="749" t="s">
        <v>618</v>
      </c>
      <c r="D521" s="750" t="s">
        <v>619</v>
      </c>
      <c r="E521" s="751">
        <v>50113001</v>
      </c>
      <c r="F521" s="750" t="s">
        <v>645</v>
      </c>
      <c r="G521" s="749" t="s">
        <v>646</v>
      </c>
      <c r="H521" s="749">
        <v>155936</v>
      </c>
      <c r="I521" s="749">
        <v>155936</v>
      </c>
      <c r="J521" s="749" t="s">
        <v>850</v>
      </c>
      <c r="K521" s="749" t="s">
        <v>851</v>
      </c>
      <c r="L521" s="752">
        <v>247.57750000000004</v>
      </c>
      <c r="M521" s="752">
        <v>8</v>
      </c>
      <c r="N521" s="753">
        <v>1980.6200000000003</v>
      </c>
    </row>
    <row r="522" spans="1:14" ht="14.4" customHeight="1" x14ac:dyDescent="0.3">
      <c r="A522" s="747" t="s">
        <v>593</v>
      </c>
      <c r="B522" s="748" t="s">
        <v>594</v>
      </c>
      <c r="C522" s="749" t="s">
        <v>618</v>
      </c>
      <c r="D522" s="750" t="s">
        <v>619</v>
      </c>
      <c r="E522" s="751">
        <v>50113001</v>
      </c>
      <c r="F522" s="750" t="s">
        <v>645</v>
      </c>
      <c r="G522" s="749" t="s">
        <v>646</v>
      </c>
      <c r="H522" s="749">
        <v>849143</v>
      </c>
      <c r="I522" s="749">
        <v>155940</v>
      </c>
      <c r="J522" s="749" t="s">
        <v>1320</v>
      </c>
      <c r="K522" s="749" t="s">
        <v>595</v>
      </c>
      <c r="L522" s="752">
        <v>110.8</v>
      </c>
      <c r="M522" s="752">
        <v>4</v>
      </c>
      <c r="N522" s="753">
        <v>443.2</v>
      </c>
    </row>
    <row r="523" spans="1:14" ht="14.4" customHeight="1" x14ac:dyDescent="0.3">
      <c r="A523" s="747" t="s">
        <v>593</v>
      </c>
      <c r="B523" s="748" t="s">
        <v>594</v>
      </c>
      <c r="C523" s="749" t="s">
        <v>618</v>
      </c>
      <c r="D523" s="750" t="s">
        <v>619</v>
      </c>
      <c r="E523" s="751">
        <v>50113001</v>
      </c>
      <c r="F523" s="750" t="s">
        <v>645</v>
      </c>
      <c r="G523" s="749" t="s">
        <v>651</v>
      </c>
      <c r="H523" s="749">
        <v>100308</v>
      </c>
      <c r="I523" s="749">
        <v>100308</v>
      </c>
      <c r="J523" s="749" t="s">
        <v>854</v>
      </c>
      <c r="K523" s="749" t="s">
        <v>855</v>
      </c>
      <c r="L523" s="752">
        <v>39.695</v>
      </c>
      <c r="M523" s="752">
        <v>6</v>
      </c>
      <c r="N523" s="753">
        <v>238.17</v>
      </c>
    </row>
    <row r="524" spans="1:14" ht="14.4" customHeight="1" x14ac:dyDescent="0.3">
      <c r="A524" s="747" t="s">
        <v>593</v>
      </c>
      <c r="B524" s="748" t="s">
        <v>594</v>
      </c>
      <c r="C524" s="749" t="s">
        <v>618</v>
      </c>
      <c r="D524" s="750" t="s">
        <v>619</v>
      </c>
      <c r="E524" s="751">
        <v>50113001</v>
      </c>
      <c r="F524" s="750" t="s">
        <v>645</v>
      </c>
      <c r="G524" s="749" t="s">
        <v>646</v>
      </c>
      <c r="H524" s="749">
        <v>225553</v>
      </c>
      <c r="I524" s="749">
        <v>225553</v>
      </c>
      <c r="J524" s="749" t="s">
        <v>856</v>
      </c>
      <c r="K524" s="749" t="s">
        <v>857</v>
      </c>
      <c r="L524" s="752">
        <v>7887.8236451867197</v>
      </c>
      <c r="M524" s="752">
        <v>1.3600310000000002</v>
      </c>
      <c r="N524" s="753">
        <v>10727.684679986942</v>
      </c>
    </row>
    <row r="525" spans="1:14" ht="14.4" customHeight="1" x14ac:dyDescent="0.3">
      <c r="A525" s="747" t="s">
        <v>593</v>
      </c>
      <c r="B525" s="748" t="s">
        <v>594</v>
      </c>
      <c r="C525" s="749" t="s">
        <v>618</v>
      </c>
      <c r="D525" s="750" t="s">
        <v>619</v>
      </c>
      <c r="E525" s="751">
        <v>50113001</v>
      </c>
      <c r="F525" s="750" t="s">
        <v>645</v>
      </c>
      <c r="G525" s="749" t="s">
        <v>646</v>
      </c>
      <c r="H525" s="749">
        <v>225555</v>
      </c>
      <c r="I525" s="749">
        <v>225555</v>
      </c>
      <c r="J525" s="749" t="s">
        <v>858</v>
      </c>
      <c r="K525" s="749" t="s">
        <v>859</v>
      </c>
      <c r="L525" s="752">
        <v>15209.314401162801</v>
      </c>
      <c r="M525" s="752">
        <v>2.3384922999999995</v>
      </c>
      <c r="N525" s="753">
        <v>35566.864615398314</v>
      </c>
    </row>
    <row r="526" spans="1:14" ht="14.4" customHeight="1" x14ac:dyDescent="0.3">
      <c r="A526" s="747" t="s">
        <v>593</v>
      </c>
      <c r="B526" s="748" t="s">
        <v>594</v>
      </c>
      <c r="C526" s="749" t="s">
        <v>618</v>
      </c>
      <c r="D526" s="750" t="s">
        <v>619</v>
      </c>
      <c r="E526" s="751">
        <v>50113001</v>
      </c>
      <c r="F526" s="750" t="s">
        <v>645</v>
      </c>
      <c r="G526" s="749" t="s">
        <v>646</v>
      </c>
      <c r="H526" s="749">
        <v>214355</v>
      </c>
      <c r="I526" s="749">
        <v>214355</v>
      </c>
      <c r="J526" s="749" t="s">
        <v>862</v>
      </c>
      <c r="K526" s="749" t="s">
        <v>861</v>
      </c>
      <c r="L526" s="752">
        <v>215.18000000000006</v>
      </c>
      <c r="M526" s="752">
        <v>2</v>
      </c>
      <c r="N526" s="753">
        <v>430.36000000000013</v>
      </c>
    </row>
    <row r="527" spans="1:14" ht="14.4" customHeight="1" x14ac:dyDescent="0.3">
      <c r="A527" s="747" t="s">
        <v>593</v>
      </c>
      <c r="B527" s="748" t="s">
        <v>594</v>
      </c>
      <c r="C527" s="749" t="s">
        <v>618</v>
      </c>
      <c r="D527" s="750" t="s">
        <v>619</v>
      </c>
      <c r="E527" s="751">
        <v>50113001</v>
      </c>
      <c r="F527" s="750" t="s">
        <v>645</v>
      </c>
      <c r="G527" s="749" t="s">
        <v>646</v>
      </c>
      <c r="H527" s="749">
        <v>993276</v>
      </c>
      <c r="I527" s="749">
        <v>0</v>
      </c>
      <c r="J527" s="749" t="s">
        <v>1321</v>
      </c>
      <c r="K527" s="749" t="s">
        <v>595</v>
      </c>
      <c r="L527" s="752">
        <v>226.88</v>
      </c>
      <c r="M527" s="752">
        <v>2</v>
      </c>
      <c r="N527" s="753">
        <v>453.76</v>
      </c>
    </row>
    <row r="528" spans="1:14" ht="14.4" customHeight="1" x14ac:dyDescent="0.3">
      <c r="A528" s="747" t="s">
        <v>593</v>
      </c>
      <c r="B528" s="748" t="s">
        <v>594</v>
      </c>
      <c r="C528" s="749" t="s">
        <v>618</v>
      </c>
      <c r="D528" s="750" t="s">
        <v>619</v>
      </c>
      <c r="E528" s="751">
        <v>50113001</v>
      </c>
      <c r="F528" s="750" t="s">
        <v>645</v>
      </c>
      <c r="G528" s="749" t="s">
        <v>646</v>
      </c>
      <c r="H528" s="749">
        <v>846745</v>
      </c>
      <c r="I528" s="749">
        <v>0</v>
      </c>
      <c r="J528" s="749" t="s">
        <v>1322</v>
      </c>
      <c r="K528" s="749" t="s">
        <v>595</v>
      </c>
      <c r="L528" s="752">
        <v>170.15</v>
      </c>
      <c r="M528" s="752">
        <v>1</v>
      </c>
      <c r="N528" s="753">
        <v>170.15</v>
      </c>
    </row>
    <row r="529" spans="1:14" ht="14.4" customHeight="1" x14ac:dyDescent="0.3">
      <c r="A529" s="747" t="s">
        <v>593</v>
      </c>
      <c r="B529" s="748" t="s">
        <v>594</v>
      </c>
      <c r="C529" s="749" t="s">
        <v>618</v>
      </c>
      <c r="D529" s="750" t="s">
        <v>619</v>
      </c>
      <c r="E529" s="751">
        <v>50113001</v>
      </c>
      <c r="F529" s="750" t="s">
        <v>645</v>
      </c>
      <c r="G529" s="749" t="s">
        <v>646</v>
      </c>
      <c r="H529" s="749">
        <v>100168</v>
      </c>
      <c r="I529" s="749">
        <v>168</v>
      </c>
      <c r="J529" s="749" t="s">
        <v>1323</v>
      </c>
      <c r="K529" s="749" t="s">
        <v>1324</v>
      </c>
      <c r="L529" s="752">
        <v>43.139999999999993</v>
      </c>
      <c r="M529" s="752">
        <v>1</v>
      </c>
      <c r="N529" s="753">
        <v>43.139999999999993</v>
      </c>
    </row>
    <row r="530" spans="1:14" ht="14.4" customHeight="1" x14ac:dyDescent="0.3">
      <c r="A530" s="747" t="s">
        <v>593</v>
      </c>
      <c r="B530" s="748" t="s">
        <v>594</v>
      </c>
      <c r="C530" s="749" t="s">
        <v>618</v>
      </c>
      <c r="D530" s="750" t="s">
        <v>619</v>
      </c>
      <c r="E530" s="751">
        <v>50113001</v>
      </c>
      <c r="F530" s="750" t="s">
        <v>645</v>
      </c>
      <c r="G530" s="749" t="s">
        <v>646</v>
      </c>
      <c r="H530" s="749">
        <v>845766</v>
      </c>
      <c r="I530" s="749">
        <v>0</v>
      </c>
      <c r="J530" s="749" t="s">
        <v>1325</v>
      </c>
      <c r="K530" s="749" t="s">
        <v>595</v>
      </c>
      <c r="L530" s="752">
        <v>230.75666666666675</v>
      </c>
      <c r="M530" s="752">
        <v>6</v>
      </c>
      <c r="N530" s="753">
        <v>1384.5400000000004</v>
      </c>
    </row>
    <row r="531" spans="1:14" ht="14.4" customHeight="1" x14ac:dyDescent="0.3">
      <c r="A531" s="747" t="s">
        <v>593</v>
      </c>
      <c r="B531" s="748" t="s">
        <v>594</v>
      </c>
      <c r="C531" s="749" t="s">
        <v>618</v>
      </c>
      <c r="D531" s="750" t="s">
        <v>619</v>
      </c>
      <c r="E531" s="751">
        <v>50113001</v>
      </c>
      <c r="F531" s="750" t="s">
        <v>645</v>
      </c>
      <c r="G531" s="749" t="s">
        <v>646</v>
      </c>
      <c r="H531" s="749">
        <v>395164</v>
      </c>
      <c r="I531" s="749">
        <v>0</v>
      </c>
      <c r="J531" s="749" t="s">
        <v>1326</v>
      </c>
      <c r="K531" s="749" t="s">
        <v>595</v>
      </c>
      <c r="L531" s="752">
        <v>393.572</v>
      </c>
      <c r="M531" s="752">
        <v>5</v>
      </c>
      <c r="N531" s="753">
        <v>1967.8600000000001</v>
      </c>
    </row>
    <row r="532" spans="1:14" ht="14.4" customHeight="1" x14ac:dyDescent="0.3">
      <c r="A532" s="747" t="s">
        <v>593</v>
      </c>
      <c r="B532" s="748" t="s">
        <v>594</v>
      </c>
      <c r="C532" s="749" t="s">
        <v>618</v>
      </c>
      <c r="D532" s="750" t="s">
        <v>619</v>
      </c>
      <c r="E532" s="751">
        <v>50113001</v>
      </c>
      <c r="F532" s="750" t="s">
        <v>645</v>
      </c>
      <c r="G532" s="749" t="s">
        <v>646</v>
      </c>
      <c r="H532" s="749">
        <v>51366</v>
      </c>
      <c r="I532" s="749">
        <v>51366</v>
      </c>
      <c r="J532" s="749" t="s">
        <v>863</v>
      </c>
      <c r="K532" s="749" t="s">
        <v>866</v>
      </c>
      <c r="L532" s="752">
        <v>171.59999999999997</v>
      </c>
      <c r="M532" s="752">
        <v>104</v>
      </c>
      <c r="N532" s="753">
        <v>17846.399999999998</v>
      </c>
    </row>
    <row r="533" spans="1:14" ht="14.4" customHeight="1" x14ac:dyDescent="0.3">
      <c r="A533" s="747" t="s">
        <v>593</v>
      </c>
      <c r="B533" s="748" t="s">
        <v>594</v>
      </c>
      <c r="C533" s="749" t="s">
        <v>618</v>
      </c>
      <c r="D533" s="750" t="s">
        <v>619</v>
      </c>
      <c r="E533" s="751">
        <v>50113001</v>
      </c>
      <c r="F533" s="750" t="s">
        <v>645</v>
      </c>
      <c r="G533" s="749" t="s">
        <v>646</v>
      </c>
      <c r="H533" s="749">
        <v>51367</v>
      </c>
      <c r="I533" s="749">
        <v>51367</v>
      </c>
      <c r="J533" s="749" t="s">
        <v>863</v>
      </c>
      <c r="K533" s="749" t="s">
        <v>865</v>
      </c>
      <c r="L533" s="752">
        <v>92.95</v>
      </c>
      <c r="M533" s="752">
        <v>22</v>
      </c>
      <c r="N533" s="753">
        <v>2044.9</v>
      </c>
    </row>
    <row r="534" spans="1:14" ht="14.4" customHeight="1" x14ac:dyDescent="0.3">
      <c r="A534" s="747" t="s">
        <v>593</v>
      </c>
      <c r="B534" s="748" t="s">
        <v>594</v>
      </c>
      <c r="C534" s="749" t="s">
        <v>618</v>
      </c>
      <c r="D534" s="750" t="s">
        <v>619</v>
      </c>
      <c r="E534" s="751">
        <v>50113001</v>
      </c>
      <c r="F534" s="750" t="s">
        <v>645</v>
      </c>
      <c r="G534" s="749" t="s">
        <v>646</v>
      </c>
      <c r="H534" s="749">
        <v>187660</v>
      </c>
      <c r="I534" s="749">
        <v>187660</v>
      </c>
      <c r="J534" s="749" t="s">
        <v>863</v>
      </c>
      <c r="K534" s="749" t="s">
        <v>1327</v>
      </c>
      <c r="L534" s="752">
        <v>0</v>
      </c>
      <c r="M534" s="752">
        <v>0</v>
      </c>
      <c r="N534" s="753">
        <v>0</v>
      </c>
    </row>
    <row r="535" spans="1:14" ht="14.4" customHeight="1" x14ac:dyDescent="0.3">
      <c r="A535" s="747" t="s">
        <v>593</v>
      </c>
      <c r="B535" s="748" t="s">
        <v>594</v>
      </c>
      <c r="C535" s="749" t="s">
        <v>618</v>
      </c>
      <c r="D535" s="750" t="s">
        <v>619</v>
      </c>
      <c r="E535" s="751">
        <v>50113001</v>
      </c>
      <c r="F535" s="750" t="s">
        <v>645</v>
      </c>
      <c r="G535" s="749" t="s">
        <v>646</v>
      </c>
      <c r="H535" s="749">
        <v>51383</v>
      </c>
      <c r="I535" s="749">
        <v>51383</v>
      </c>
      <c r="J535" s="749" t="s">
        <v>863</v>
      </c>
      <c r="K535" s="749" t="s">
        <v>867</v>
      </c>
      <c r="L535" s="752">
        <v>93.5</v>
      </c>
      <c r="M535" s="752">
        <v>18</v>
      </c>
      <c r="N535" s="753">
        <v>1683</v>
      </c>
    </row>
    <row r="536" spans="1:14" ht="14.4" customHeight="1" x14ac:dyDescent="0.3">
      <c r="A536" s="747" t="s">
        <v>593</v>
      </c>
      <c r="B536" s="748" t="s">
        <v>594</v>
      </c>
      <c r="C536" s="749" t="s">
        <v>618</v>
      </c>
      <c r="D536" s="750" t="s">
        <v>619</v>
      </c>
      <c r="E536" s="751">
        <v>50113001</v>
      </c>
      <c r="F536" s="750" t="s">
        <v>645</v>
      </c>
      <c r="G536" s="749" t="s">
        <v>646</v>
      </c>
      <c r="H536" s="749">
        <v>151365</v>
      </c>
      <c r="I536" s="749">
        <v>51365</v>
      </c>
      <c r="J536" s="749" t="s">
        <v>868</v>
      </c>
      <c r="K536" s="749" t="s">
        <v>869</v>
      </c>
      <c r="L536" s="752">
        <v>8.5800197828911386</v>
      </c>
      <c r="M536" s="752">
        <v>20</v>
      </c>
      <c r="N536" s="753">
        <v>171.60039565782279</v>
      </c>
    </row>
    <row r="537" spans="1:14" ht="14.4" customHeight="1" x14ac:dyDescent="0.3">
      <c r="A537" s="747" t="s">
        <v>593</v>
      </c>
      <c r="B537" s="748" t="s">
        <v>594</v>
      </c>
      <c r="C537" s="749" t="s">
        <v>618</v>
      </c>
      <c r="D537" s="750" t="s">
        <v>619</v>
      </c>
      <c r="E537" s="751">
        <v>50113001</v>
      </c>
      <c r="F537" s="750" t="s">
        <v>645</v>
      </c>
      <c r="G537" s="749" t="s">
        <v>646</v>
      </c>
      <c r="H537" s="749">
        <v>197682</v>
      </c>
      <c r="I537" s="749">
        <v>97682</v>
      </c>
      <c r="J537" s="749" t="s">
        <v>870</v>
      </c>
      <c r="K537" s="749" t="s">
        <v>871</v>
      </c>
      <c r="L537" s="752">
        <v>9.2949922443112563</v>
      </c>
      <c r="M537" s="752">
        <v>43</v>
      </c>
      <c r="N537" s="753">
        <v>399.68466650538403</v>
      </c>
    </row>
    <row r="538" spans="1:14" ht="14.4" customHeight="1" x14ac:dyDescent="0.3">
      <c r="A538" s="747" t="s">
        <v>593</v>
      </c>
      <c r="B538" s="748" t="s">
        <v>594</v>
      </c>
      <c r="C538" s="749" t="s">
        <v>618</v>
      </c>
      <c r="D538" s="750" t="s">
        <v>619</v>
      </c>
      <c r="E538" s="751">
        <v>50113001</v>
      </c>
      <c r="F538" s="750" t="s">
        <v>645</v>
      </c>
      <c r="G538" s="749" t="s">
        <v>646</v>
      </c>
      <c r="H538" s="749">
        <v>207899</v>
      </c>
      <c r="I538" s="749">
        <v>207899</v>
      </c>
      <c r="J538" s="749" t="s">
        <v>872</v>
      </c>
      <c r="K538" s="749" t="s">
        <v>875</v>
      </c>
      <c r="L538" s="752">
        <v>66.92</v>
      </c>
      <c r="M538" s="752">
        <v>7</v>
      </c>
      <c r="N538" s="753">
        <v>468.44</v>
      </c>
    </row>
    <row r="539" spans="1:14" ht="14.4" customHeight="1" x14ac:dyDescent="0.3">
      <c r="A539" s="747" t="s">
        <v>593</v>
      </c>
      <c r="B539" s="748" t="s">
        <v>594</v>
      </c>
      <c r="C539" s="749" t="s">
        <v>618</v>
      </c>
      <c r="D539" s="750" t="s">
        <v>619</v>
      </c>
      <c r="E539" s="751">
        <v>50113001</v>
      </c>
      <c r="F539" s="750" t="s">
        <v>645</v>
      </c>
      <c r="G539" s="749" t="s">
        <v>646</v>
      </c>
      <c r="H539" s="749">
        <v>159982</v>
      </c>
      <c r="I539" s="749">
        <v>59982</v>
      </c>
      <c r="J539" s="749" t="s">
        <v>1328</v>
      </c>
      <c r="K539" s="749" t="s">
        <v>1124</v>
      </c>
      <c r="L539" s="752">
        <v>50.470000000000013</v>
      </c>
      <c r="M539" s="752">
        <v>1</v>
      </c>
      <c r="N539" s="753">
        <v>50.470000000000013</v>
      </c>
    </row>
    <row r="540" spans="1:14" ht="14.4" customHeight="1" x14ac:dyDescent="0.3">
      <c r="A540" s="747" t="s">
        <v>593</v>
      </c>
      <c r="B540" s="748" t="s">
        <v>594</v>
      </c>
      <c r="C540" s="749" t="s">
        <v>618</v>
      </c>
      <c r="D540" s="750" t="s">
        <v>619</v>
      </c>
      <c r="E540" s="751">
        <v>50113001</v>
      </c>
      <c r="F540" s="750" t="s">
        <v>645</v>
      </c>
      <c r="G540" s="749" t="s">
        <v>646</v>
      </c>
      <c r="H540" s="749">
        <v>224964</v>
      </c>
      <c r="I540" s="749">
        <v>224964</v>
      </c>
      <c r="J540" s="749" t="s">
        <v>876</v>
      </c>
      <c r="K540" s="749" t="s">
        <v>877</v>
      </c>
      <c r="L540" s="752">
        <v>105.97000000000003</v>
      </c>
      <c r="M540" s="752">
        <v>3</v>
      </c>
      <c r="N540" s="753">
        <v>317.91000000000008</v>
      </c>
    </row>
    <row r="541" spans="1:14" ht="14.4" customHeight="1" x14ac:dyDescent="0.3">
      <c r="A541" s="747" t="s">
        <v>593</v>
      </c>
      <c r="B541" s="748" t="s">
        <v>594</v>
      </c>
      <c r="C541" s="749" t="s">
        <v>618</v>
      </c>
      <c r="D541" s="750" t="s">
        <v>619</v>
      </c>
      <c r="E541" s="751">
        <v>50113001</v>
      </c>
      <c r="F541" s="750" t="s">
        <v>645</v>
      </c>
      <c r="G541" s="749" t="s">
        <v>646</v>
      </c>
      <c r="H541" s="749">
        <v>193724</v>
      </c>
      <c r="I541" s="749">
        <v>93724</v>
      </c>
      <c r="J541" s="749" t="s">
        <v>1329</v>
      </c>
      <c r="K541" s="749" t="s">
        <v>1330</v>
      </c>
      <c r="L541" s="752">
        <v>68.33</v>
      </c>
      <c r="M541" s="752">
        <v>6</v>
      </c>
      <c r="N541" s="753">
        <v>409.98</v>
      </c>
    </row>
    <row r="542" spans="1:14" ht="14.4" customHeight="1" x14ac:dyDescent="0.3">
      <c r="A542" s="747" t="s">
        <v>593</v>
      </c>
      <c r="B542" s="748" t="s">
        <v>594</v>
      </c>
      <c r="C542" s="749" t="s">
        <v>618</v>
      </c>
      <c r="D542" s="750" t="s">
        <v>619</v>
      </c>
      <c r="E542" s="751">
        <v>50113001</v>
      </c>
      <c r="F542" s="750" t="s">
        <v>645</v>
      </c>
      <c r="G542" s="749" t="s">
        <v>646</v>
      </c>
      <c r="H542" s="749">
        <v>193723</v>
      </c>
      <c r="I542" s="749">
        <v>93723</v>
      </c>
      <c r="J542" s="749" t="s">
        <v>1331</v>
      </c>
      <c r="K542" s="749" t="s">
        <v>1332</v>
      </c>
      <c r="L542" s="752">
        <v>40.629999999999995</v>
      </c>
      <c r="M542" s="752">
        <v>3</v>
      </c>
      <c r="N542" s="753">
        <v>121.88999999999999</v>
      </c>
    </row>
    <row r="543" spans="1:14" ht="14.4" customHeight="1" x14ac:dyDescent="0.3">
      <c r="A543" s="747" t="s">
        <v>593</v>
      </c>
      <c r="B543" s="748" t="s">
        <v>594</v>
      </c>
      <c r="C543" s="749" t="s">
        <v>618</v>
      </c>
      <c r="D543" s="750" t="s">
        <v>619</v>
      </c>
      <c r="E543" s="751">
        <v>50113001</v>
      </c>
      <c r="F543" s="750" t="s">
        <v>645</v>
      </c>
      <c r="G543" s="749" t="s">
        <v>646</v>
      </c>
      <c r="H543" s="749">
        <v>397412</v>
      </c>
      <c r="I543" s="749">
        <v>0</v>
      </c>
      <c r="J543" s="749" t="s">
        <v>1333</v>
      </c>
      <c r="K543" s="749" t="s">
        <v>1334</v>
      </c>
      <c r="L543" s="752">
        <v>206.99</v>
      </c>
      <c r="M543" s="752">
        <v>4</v>
      </c>
      <c r="N543" s="753">
        <v>827.96</v>
      </c>
    </row>
    <row r="544" spans="1:14" ht="14.4" customHeight="1" x14ac:dyDescent="0.3">
      <c r="A544" s="747" t="s">
        <v>593</v>
      </c>
      <c r="B544" s="748" t="s">
        <v>594</v>
      </c>
      <c r="C544" s="749" t="s">
        <v>618</v>
      </c>
      <c r="D544" s="750" t="s">
        <v>619</v>
      </c>
      <c r="E544" s="751">
        <v>50113001</v>
      </c>
      <c r="F544" s="750" t="s">
        <v>645</v>
      </c>
      <c r="G544" s="749" t="s">
        <v>646</v>
      </c>
      <c r="H544" s="749">
        <v>394712</v>
      </c>
      <c r="I544" s="749">
        <v>0</v>
      </c>
      <c r="J544" s="749" t="s">
        <v>1335</v>
      </c>
      <c r="K544" s="749" t="s">
        <v>1336</v>
      </c>
      <c r="L544" s="752">
        <v>28.75</v>
      </c>
      <c r="M544" s="752">
        <v>18</v>
      </c>
      <c r="N544" s="753">
        <v>517.5</v>
      </c>
    </row>
    <row r="545" spans="1:14" ht="14.4" customHeight="1" x14ac:dyDescent="0.3">
      <c r="A545" s="747" t="s">
        <v>593</v>
      </c>
      <c r="B545" s="748" t="s">
        <v>594</v>
      </c>
      <c r="C545" s="749" t="s">
        <v>618</v>
      </c>
      <c r="D545" s="750" t="s">
        <v>619</v>
      </c>
      <c r="E545" s="751">
        <v>50113001</v>
      </c>
      <c r="F545" s="750" t="s">
        <v>645</v>
      </c>
      <c r="G545" s="749" t="s">
        <v>646</v>
      </c>
      <c r="H545" s="749">
        <v>395703</v>
      </c>
      <c r="I545" s="749">
        <v>0</v>
      </c>
      <c r="J545" s="749" t="s">
        <v>1337</v>
      </c>
      <c r="K545" s="749" t="s">
        <v>1338</v>
      </c>
      <c r="L545" s="752">
        <v>149.30686699672248</v>
      </c>
      <c r="M545" s="752">
        <v>60</v>
      </c>
      <c r="N545" s="753">
        <v>8958.4120198033488</v>
      </c>
    </row>
    <row r="546" spans="1:14" ht="14.4" customHeight="1" x14ac:dyDescent="0.3">
      <c r="A546" s="747" t="s">
        <v>593</v>
      </c>
      <c r="B546" s="748" t="s">
        <v>594</v>
      </c>
      <c r="C546" s="749" t="s">
        <v>618</v>
      </c>
      <c r="D546" s="750" t="s">
        <v>619</v>
      </c>
      <c r="E546" s="751">
        <v>50113001</v>
      </c>
      <c r="F546" s="750" t="s">
        <v>645</v>
      </c>
      <c r="G546" s="749" t="s">
        <v>646</v>
      </c>
      <c r="H546" s="749">
        <v>134821</v>
      </c>
      <c r="I546" s="749">
        <v>134821</v>
      </c>
      <c r="J546" s="749" t="s">
        <v>1339</v>
      </c>
      <c r="K546" s="749" t="s">
        <v>1340</v>
      </c>
      <c r="L546" s="752">
        <v>264.99</v>
      </c>
      <c r="M546" s="752">
        <v>9</v>
      </c>
      <c r="N546" s="753">
        <v>2384.91</v>
      </c>
    </row>
    <row r="547" spans="1:14" ht="14.4" customHeight="1" x14ac:dyDescent="0.3">
      <c r="A547" s="747" t="s">
        <v>593</v>
      </c>
      <c r="B547" s="748" t="s">
        <v>594</v>
      </c>
      <c r="C547" s="749" t="s">
        <v>618</v>
      </c>
      <c r="D547" s="750" t="s">
        <v>619</v>
      </c>
      <c r="E547" s="751">
        <v>50113001</v>
      </c>
      <c r="F547" s="750" t="s">
        <v>645</v>
      </c>
      <c r="G547" s="749" t="s">
        <v>646</v>
      </c>
      <c r="H547" s="749">
        <v>134824</v>
      </c>
      <c r="I547" s="749">
        <v>134824</v>
      </c>
      <c r="J547" s="749" t="s">
        <v>878</v>
      </c>
      <c r="K547" s="749" t="s">
        <v>879</v>
      </c>
      <c r="L547" s="752">
        <v>199.98</v>
      </c>
      <c r="M547" s="752">
        <v>29</v>
      </c>
      <c r="N547" s="753">
        <v>5799.42</v>
      </c>
    </row>
    <row r="548" spans="1:14" ht="14.4" customHeight="1" x14ac:dyDescent="0.3">
      <c r="A548" s="747" t="s">
        <v>593</v>
      </c>
      <c r="B548" s="748" t="s">
        <v>594</v>
      </c>
      <c r="C548" s="749" t="s">
        <v>618</v>
      </c>
      <c r="D548" s="750" t="s">
        <v>619</v>
      </c>
      <c r="E548" s="751">
        <v>50113001</v>
      </c>
      <c r="F548" s="750" t="s">
        <v>645</v>
      </c>
      <c r="G548" s="749" t="s">
        <v>651</v>
      </c>
      <c r="H548" s="749">
        <v>178682</v>
      </c>
      <c r="I548" s="749">
        <v>178682</v>
      </c>
      <c r="J548" s="749" t="s">
        <v>1341</v>
      </c>
      <c r="K548" s="749" t="s">
        <v>1342</v>
      </c>
      <c r="L548" s="752">
        <v>43.330000000000005</v>
      </c>
      <c r="M548" s="752">
        <v>2</v>
      </c>
      <c r="N548" s="753">
        <v>86.660000000000011</v>
      </c>
    </row>
    <row r="549" spans="1:14" ht="14.4" customHeight="1" x14ac:dyDescent="0.3">
      <c r="A549" s="747" t="s">
        <v>593</v>
      </c>
      <c r="B549" s="748" t="s">
        <v>594</v>
      </c>
      <c r="C549" s="749" t="s">
        <v>618</v>
      </c>
      <c r="D549" s="750" t="s">
        <v>619</v>
      </c>
      <c r="E549" s="751">
        <v>50113001</v>
      </c>
      <c r="F549" s="750" t="s">
        <v>645</v>
      </c>
      <c r="G549" s="749" t="s">
        <v>646</v>
      </c>
      <c r="H549" s="749">
        <v>848725</v>
      </c>
      <c r="I549" s="749">
        <v>107677</v>
      </c>
      <c r="J549" s="749" t="s">
        <v>1343</v>
      </c>
      <c r="K549" s="749" t="s">
        <v>1344</v>
      </c>
      <c r="L549" s="752">
        <v>382.11</v>
      </c>
      <c r="M549" s="752">
        <v>4</v>
      </c>
      <c r="N549" s="753">
        <v>1528.44</v>
      </c>
    </row>
    <row r="550" spans="1:14" ht="14.4" customHeight="1" x14ac:dyDescent="0.3">
      <c r="A550" s="747" t="s">
        <v>593</v>
      </c>
      <c r="B550" s="748" t="s">
        <v>594</v>
      </c>
      <c r="C550" s="749" t="s">
        <v>618</v>
      </c>
      <c r="D550" s="750" t="s">
        <v>619</v>
      </c>
      <c r="E550" s="751">
        <v>50113001</v>
      </c>
      <c r="F550" s="750" t="s">
        <v>645</v>
      </c>
      <c r="G550" s="749" t="s">
        <v>651</v>
      </c>
      <c r="H550" s="749">
        <v>169623</v>
      </c>
      <c r="I550" s="749">
        <v>169623</v>
      </c>
      <c r="J550" s="749" t="s">
        <v>1345</v>
      </c>
      <c r="K550" s="749" t="s">
        <v>1346</v>
      </c>
      <c r="L550" s="752">
        <v>32.97</v>
      </c>
      <c r="M550" s="752">
        <v>1</v>
      </c>
      <c r="N550" s="753">
        <v>32.97</v>
      </c>
    </row>
    <row r="551" spans="1:14" ht="14.4" customHeight="1" x14ac:dyDescent="0.3">
      <c r="A551" s="747" t="s">
        <v>593</v>
      </c>
      <c r="B551" s="748" t="s">
        <v>594</v>
      </c>
      <c r="C551" s="749" t="s">
        <v>618</v>
      </c>
      <c r="D551" s="750" t="s">
        <v>619</v>
      </c>
      <c r="E551" s="751">
        <v>50113001</v>
      </c>
      <c r="F551" s="750" t="s">
        <v>645</v>
      </c>
      <c r="G551" s="749" t="s">
        <v>646</v>
      </c>
      <c r="H551" s="749">
        <v>900881</v>
      </c>
      <c r="I551" s="749">
        <v>0</v>
      </c>
      <c r="J551" s="749" t="s">
        <v>885</v>
      </c>
      <c r="K551" s="749" t="s">
        <v>595</v>
      </c>
      <c r="L551" s="752">
        <v>130.20711421046028</v>
      </c>
      <c r="M551" s="752">
        <v>2</v>
      </c>
      <c r="N551" s="753">
        <v>260.41422842092055</v>
      </c>
    </row>
    <row r="552" spans="1:14" ht="14.4" customHeight="1" x14ac:dyDescent="0.3">
      <c r="A552" s="747" t="s">
        <v>593</v>
      </c>
      <c r="B552" s="748" t="s">
        <v>594</v>
      </c>
      <c r="C552" s="749" t="s">
        <v>618</v>
      </c>
      <c r="D552" s="750" t="s">
        <v>619</v>
      </c>
      <c r="E552" s="751">
        <v>50113001</v>
      </c>
      <c r="F552" s="750" t="s">
        <v>645</v>
      </c>
      <c r="G552" s="749" t="s">
        <v>646</v>
      </c>
      <c r="H552" s="749">
        <v>397238</v>
      </c>
      <c r="I552" s="749">
        <v>0</v>
      </c>
      <c r="J552" s="749" t="s">
        <v>886</v>
      </c>
      <c r="K552" s="749" t="s">
        <v>595</v>
      </c>
      <c r="L552" s="752">
        <v>136.61593153819223</v>
      </c>
      <c r="M552" s="752">
        <v>2</v>
      </c>
      <c r="N552" s="753">
        <v>273.23186307638446</v>
      </c>
    </row>
    <row r="553" spans="1:14" ht="14.4" customHeight="1" x14ac:dyDescent="0.3">
      <c r="A553" s="747" t="s">
        <v>593</v>
      </c>
      <c r="B553" s="748" t="s">
        <v>594</v>
      </c>
      <c r="C553" s="749" t="s">
        <v>618</v>
      </c>
      <c r="D553" s="750" t="s">
        <v>619</v>
      </c>
      <c r="E553" s="751">
        <v>50113001</v>
      </c>
      <c r="F553" s="750" t="s">
        <v>645</v>
      </c>
      <c r="G553" s="749" t="s">
        <v>646</v>
      </c>
      <c r="H553" s="749">
        <v>394072</v>
      </c>
      <c r="I553" s="749">
        <v>1000</v>
      </c>
      <c r="J553" s="749" t="s">
        <v>887</v>
      </c>
      <c r="K553" s="749" t="s">
        <v>595</v>
      </c>
      <c r="L553" s="752">
        <v>260.90638906633802</v>
      </c>
      <c r="M553" s="752">
        <v>4</v>
      </c>
      <c r="N553" s="753">
        <v>1043.6255562653521</v>
      </c>
    </row>
    <row r="554" spans="1:14" ht="14.4" customHeight="1" x14ac:dyDescent="0.3">
      <c r="A554" s="747" t="s">
        <v>593</v>
      </c>
      <c r="B554" s="748" t="s">
        <v>594</v>
      </c>
      <c r="C554" s="749" t="s">
        <v>618</v>
      </c>
      <c r="D554" s="750" t="s">
        <v>619</v>
      </c>
      <c r="E554" s="751">
        <v>50113001</v>
      </c>
      <c r="F554" s="750" t="s">
        <v>645</v>
      </c>
      <c r="G554" s="749" t="s">
        <v>646</v>
      </c>
      <c r="H554" s="749">
        <v>501803</v>
      </c>
      <c r="I554" s="749">
        <v>0</v>
      </c>
      <c r="J554" s="749" t="s">
        <v>888</v>
      </c>
      <c r="K554" s="749" t="s">
        <v>595</v>
      </c>
      <c r="L554" s="752">
        <v>210.2941484709622</v>
      </c>
      <c r="M554" s="752">
        <v>6</v>
      </c>
      <c r="N554" s="753">
        <v>1261.7648908257731</v>
      </c>
    </row>
    <row r="555" spans="1:14" ht="14.4" customHeight="1" x14ac:dyDescent="0.3">
      <c r="A555" s="747" t="s">
        <v>593</v>
      </c>
      <c r="B555" s="748" t="s">
        <v>594</v>
      </c>
      <c r="C555" s="749" t="s">
        <v>618</v>
      </c>
      <c r="D555" s="750" t="s">
        <v>619</v>
      </c>
      <c r="E555" s="751">
        <v>50113001</v>
      </c>
      <c r="F555" s="750" t="s">
        <v>645</v>
      </c>
      <c r="G555" s="749" t="s">
        <v>646</v>
      </c>
      <c r="H555" s="749">
        <v>840230</v>
      </c>
      <c r="I555" s="749">
        <v>0</v>
      </c>
      <c r="J555" s="749" t="s">
        <v>1347</v>
      </c>
      <c r="K555" s="749" t="s">
        <v>595</v>
      </c>
      <c r="L555" s="752">
        <v>227.88492460789939</v>
      </c>
      <c r="M555" s="752">
        <v>4</v>
      </c>
      <c r="N555" s="753">
        <v>911.53969843159757</v>
      </c>
    </row>
    <row r="556" spans="1:14" ht="14.4" customHeight="1" x14ac:dyDescent="0.3">
      <c r="A556" s="747" t="s">
        <v>593</v>
      </c>
      <c r="B556" s="748" t="s">
        <v>594</v>
      </c>
      <c r="C556" s="749" t="s">
        <v>618</v>
      </c>
      <c r="D556" s="750" t="s">
        <v>619</v>
      </c>
      <c r="E556" s="751">
        <v>50113001</v>
      </c>
      <c r="F556" s="750" t="s">
        <v>645</v>
      </c>
      <c r="G556" s="749" t="s">
        <v>646</v>
      </c>
      <c r="H556" s="749">
        <v>920064</v>
      </c>
      <c r="I556" s="749">
        <v>0</v>
      </c>
      <c r="J556" s="749" t="s">
        <v>1348</v>
      </c>
      <c r="K556" s="749" t="s">
        <v>595</v>
      </c>
      <c r="L556" s="752">
        <v>63.778653787017049</v>
      </c>
      <c r="M556" s="752">
        <v>1</v>
      </c>
      <c r="N556" s="753">
        <v>63.778653787017049</v>
      </c>
    </row>
    <row r="557" spans="1:14" ht="14.4" customHeight="1" x14ac:dyDescent="0.3">
      <c r="A557" s="747" t="s">
        <v>593</v>
      </c>
      <c r="B557" s="748" t="s">
        <v>594</v>
      </c>
      <c r="C557" s="749" t="s">
        <v>618</v>
      </c>
      <c r="D557" s="750" t="s">
        <v>619</v>
      </c>
      <c r="E557" s="751">
        <v>50113001</v>
      </c>
      <c r="F557" s="750" t="s">
        <v>645</v>
      </c>
      <c r="G557" s="749" t="s">
        <v>646</v>
      </c>
      <c r="H557" s="749">
        <v>900071</v>
      </c>
      <c r="I557" s="749">
        <v>0</v>
      </c>
      <c r="J557" s="749" t="s">
        <v>1349</v>
      </c>
      <c r="K557" s="749" t="s">
        <v>595</v>
      </c>
      <c r="L557" s="752">
        <v>158.80539495072426</v>
      </c>
      <c r="M557" s="752">
        <v>5</v>
      </c>
      <c r="N557" s="753">
        <v>794.02697475362129</v>
      </c>
    </row>
    <row r="558" spans="1:14" ht="14.4" customHeight="1" x14ac:dyDescent="0.3">
      <c r="A558" s="747" t="s">
        <v>593</v>
      </c>
      <c r="B558" s="748" t="s">
        <v>594</v>
      </c>
      <c r="C558" s="749" t="s">
        <v>618</v>
      </c>
      <c r="D558" s="750" t="s">
        <v>619</v>
      </c>
      <c r="E558" s="751">
        <v>50113001</v>
      </c>
      <c r="F558" s="750" t="s">
        <v>645</v>
      </c>
      <c r="G558" s="749" t="s">
        <v>646</v>
      </c>
      <c r="H558" s="749">
        <v>921230</v>
      </c>
      <c r="I558" s="749">
        <v>0</v>
      </c>
      <c r="J558" s="749" t="s">
        <v>1350</v>
      </c>
      <c r="K558" s="749" t="s">
        <v>595</v>
      </c>
      <c r="L558" s="752">
        <v>46.209301058411086</v>
      </c>
      <c r="M558" s="752">
        <v>3</v>
      </c>
      <c r="N558" s="753">
        <v>138.62790317523326</v>
      </c>
    </row>
    <row r="559" spans="1:14" ht="14.4" customHeight="1" x14ac:dyDescent="0.3">
      <c r="A559" s="747" t="s">
        <v>593</v>
      </c>
      <c r="B559" s="748" t="s">
        <v>594</v>
      </c>
      <c r="C559" s="749" t="s">
        <v>618</v>
      </c>
      <c r="D559" s="750" t="s">
        <v>619</v>
      </c>
      <c r="E559" s="751">
        <v>50113001</v>
      </c>
      <c r="F559" s="750" t="s">
        <v>645</v>
      </c>
      <c r="G559" s="749" t="s">
        <v>646</v>
      </c>
      <c r="H559" s="749">
        <v>990927</v>
      </c>
      <c r="I559" s="749">
        <v>0</v>
      </c>
      <c r="J559" s="749" t="s">
        <v>1351</v>
      </c>
      <c r="K559" s="749" t="s">
        <v>595</v>
      </c>
      <c r="L559" s="752">
        <v>140.19999999999999</v>
      </c>
      <c r="M559" s="752">
        <v>2</v>
      </c>
      <c r="N559" s="753">
        <v>280.39999999999998</v>
      </c>
    </row>
    <row r="560" spans="1:14" ht="14.4" customHeight="1" x14ac:dyDescent="0.3">
      <c r="A560" s="747" t="s">
        <v>593</v>
      </c>
      <c r="B560" s="748" t="s">
        <v>594</v>
      </c>
      <c r="C560" s="749" t="s">
        <v>618</v>
      </c>
      <c r="D560" s="750" t="s">
        <v>619</v>
      </c>
      <c r="E560" s="751">
        <v>50113001</v>
      </c>
      <c r="F560" s="750" t="s">
        <v>645</v>
      </c>
      <c r="G560" s="749" t="s">
        <v>646</v>
      </c>
      <c r="H560" s="749">
        <v>215172</v>
      </c>
      <c r="I560" s="749">
        <v>215172</v>
      </c>
      <c r="J560" s="749" t="s">
        <v>1352</v>
      </c>
      <c r="K560" s="749" t="s">
        <v>1353</v>
      </c>
      <c r="L560" s="752">
        <v>282.35000000000014</v>
      </c>
      <c r="M560" s="752">
        <v>2</v>
      </c>
      <c r="N560" s="753">
        <v>564.70000000000027</v>
      </c>
    </row>
    <row r="561" spans="1:14" ht="14.4" customHeight="1" x14ac:dyDescent="0.3">
      <c r="A561" s="747" t="s">
        <v>593</v>
      </c>
      <c r="B561" s="748" t="s">
        <v>594</v>
      </c>
      <c r="C561" s="749" t="s">
        <v>618</v>
      </c>
      <c r="D561" s="750" t="s">
        <v>619</v>
      </c>
      <c r="E561" s="751">
        <v>50113001</v>
      </c>
      <c r="F561" s="750" t="s">
        <v>645</v>
      </c>
      <c r="G561" s="749" t="s">
        <v>646</v>
      </c>
      <c r="H561" s="749">
        <v>840220</v>
      </c>
      <c r="I561" s="749">
        <v>0</v>
      </c>
      <c r="J561" s="749" t="s">
        <v>1354</v>
      </c>
      <c r="K561" s="749" t="s">
        <v>595</v>
      </c>
      <c r="L561" s="752">
        <v>214.07999999999998</v>
      </c>
      <c r="M561" s="752">
        <v>2</v>
      </c>
      <c r="N561" s="753">
        <v>428.15999999999997</v>
      </c>
    </row>
    <row r="562" spans="1:14" ht="14.4" customHeight="1" x14ac:dyDescent="0.3">
      <c r="A562" s="747" t="s">
        <v>593</v>
      </c>
      <c r="B562" s="748" t="s">
        <v>594</v>
      </c>
      <c r="C562" s="749" t="s">
        <v>618</v>
      </c>
      <c r="D562" s="750" t="s">
        <v>619</v>
      </c>
      <c r="E562" s="751">
        <v>50113001</v>
      </c>
      <c r="F562" s="750" t="s">
        <v>645</v>
      </c>
      <c r="G562" s="749" t="s">
        <v>646</v>
      </c>
      <c r="H562" s="749">
        <v>119571</v>
      </c>
      <c r="I562" s="749">
        <v>19571</v>
      </c>
      <c r="J562" s="749" t="s">
        <v>1355</v>
      </c>
      <c r="K562" s="749" t="s">
        <v>1356</v>
      </c>
      <c r="L562" s="752">
        <v>225.82</v>
      </c>
      <c r="M562" s="752">
        <v>2</v>
      </c>
      <c r="N562" s="753">
        <v>451.64</v>
      </c>
    </row>
    <row r="563" spans="1:14" ht="14.4" customHeight="1" x14ac:dyDescent="0.3">
      <c r="A563" s="747" t="s">
        <v>593</v>
      </c>
      <c r="B563" s="748" t="s">
        <v>594</v>
      </c>
      <c r="C563" s="749" t="s">
        <v>618</v>
      </c>
      <c r="D563" s="750" t="s">
        <v>619</v>
      </c>
      <c r="E563" s="751">
        <v>50113001</v>
      </c>
      <c r="F563" s="750" t="s">
        <v>645</v>
      </c>
      <c r="G563" s="749" t="s">
        <v>651</v>
      </c>
      <c r="H563" s="749">
        <v>187425</v>
      </c>
      <c r="I563" s="749">
        <v>187425</v>
      </c>
      <c r="J563" s="749" t="s">
        <v>1357</v>
      </c>
      <c r="K563" s="749" t="s">
        <v>1358</v>
      </c>
      <c r="L563" s="752">
        <v>49.38</v>
      </c>
      <c r="M563" s="752">
        <v>1</v>
      </c>
      <c r="N563" s="753">
        <v>49.38</v>
      </c>
    </row>
    <row r="564" spans="1:14" ht="14.4" customHeight="1" x14ac:dyDescent="0.3">
      <c r="A564" s="747" t="s">
        <v>593</v>
      </c>
      <c r="B564" s="748" t="s">
        <v>594</v>
      </c>
      <c r="C564" s="749" t="s">
        <v>618</v>
      </c>
      <c r="D564" s="750" t="s">
        <v>619</v>
      </c>
      <c r="E564" s="751">
        <v>50113001</v>
      </c>
      <c r="F564" s="750" t="s">
        <v>645</v>
      </c>
      <c r="G564" s="749" t="s">
        <v>646</v>
      </c>
      <c r="H564" s="749">
        <v>191929</v>
      </c>
      <c r="I564" s="749">
        <v>191929</v>
      </c>
      <c r="J564" s="749" t="s">
        <v>892</v>
      </c>
      <c r="K564" s="749" t="s">
        <v>893</v>
      </c>
      <c r="L564" s="752">
        <v>88.330000000000041</v>
      </c>
      <c r="M564" s="752">
        <v>3</v>
      </c>
      <c r="N564" s="753">
        <v>264.99000000000012</v>
      </c>
    </row>
    <row r="565" spans="1:14" ht="14.4" customHeight="1" x14ac:dyDescent="0.3">
      <c r="A565" s="747" t="s">
        <v>593</v>
      </c>
      <c r="B565" s="748" t="s">
        <v>594</v>
      </c>
      <c r="C565" s="749" t="s">
        <v>618</v>
      </c>
      <c r="D565" s="750" t="s">
        <v>619</v>
      </c>
      <c r="E565" s="751">
        <v>50113001</v>
      </c>
      <c r="F565" s="750" t="s">
        <v>645</v>
      </c>
      <c r="G565" s="749" t="s">
        <v>646</v>
      </c>
      <c r="H565" s="749">
        <v>188217</v>
      </c>
      <c r="I565" s="749">
        <v>88217</v>
      </c>
      <c r="J565" s="749" t="s">
        <v>894</v>
      </c>
      <c r="K565" s="749" t="s">
        <v>895</v>
      </c>
      <c r="L565" s="752">
        <v>126.25250000000004</v>
      </c>
      <c r="M565" s="752">
        <v>24</v>
      </c>
      <c r="N565" s="753">
        <v>3030.0600000000009</v>
      </c>
    </row>
    <row r="566" spans="1:14" ht="14.4" customHeight="1" x14ac:dyDescent="0.3">
      <c r="A566" s="747" t="s">
        <v>593</v>
      </c>
      <c r="B566" s="748" t="s">
        <v>594</v>
      </c>
      <c r="C566" s="749" t="s">
        <v>618</v>
      </c>
      <c r="D566" s="750" t="s">
        <v>619</v>
      </c>
      <c r="E566" s="751">
        <v>50113001</v>
      </c>
      <c r="F566" s="750" t="s">
        <v>645</v>
      </c>
      <c r="G566" s="749" t="s">
        <v>646</v>
      </c>
      <c r="H566" s="749">
        <v>188219</v>
      </c>
      <c r="I566" s="749">
        <v>88219</v>
      </c>
      <c r="J566" s="749" t="s">
        <v>896</v>
      </c>
      <c r="K566" s="749" t="s">
        <v>897</v>
      </c>
      <c r="L566" s="752">
        <v>141.45000000000005</v>
      </c>
      <c r="M566" s="752">
        <v>6</v>
      </c>
      <c r="N566" s="753">
        <v>848.70000000000027</v>
      </c>
    </row>
    <row r="567" spans="1:14" ht="14.4" customHeight="1" x14ac:dyDescent="0.3">
      <c r="A567" s="747" t="s">
        <v>593</v>
      </c>
      <c r="B567" s="748" t="s">
        <v>594</v>
      </c>
      <c r="C567" s="749" t="s">
        <v>618</v>
      </c>
      <c r="D567" s="750" t="s">
        <v>619</v>
      </c>
      <c r="E567" s="751">
        <v>50113001</v>
      </c>
      <c r="F567" s="750" t="s">
        <v>645</v>
      </c>
      <c r="G567" s="749" t="s">
        <v>646</v>
      </c>
      <c r="H567" s="749">
        <v>185812</v>
      </c>
      <c r="I567" s="749">
        <v>85812</v>
      </c>
      <c r="J567" s="749" t="s">
        <v>1359</v>
      </c>
      <c r="K567" s="749" t="s">
        <v>1360</v>
      </c>
      <c r="L567" s="752">
        <v>51.750625000000007</v>
      </c>
      <c r="M567" s="752">
        <v>16</v>
      </c>
      <c r="N567" s="753">
        <v>828.0100000000001</v>
      </c>
    </row>
    <row r="568" spans="1:14" ht="14.4" customHeight="1" x14ac:dyDescent="0.3">
      <c r="A568" s="747" t="s">
        <v>593</v>
      </c>
      <c r="B568" s="748" t="s">
        <v>594</v>
      </c>
      <c r="C568" s="749" t="s">
        <v>618</v>
      </c>
      <c r="D568" s="750" t="s">
        <v>619</v>
      </c>
      <c r="E568" s="751">
        <v>50113001</v>
      </c>
      <c r="F568" s="750" t="s">
        <v>645</v>
      </c>
      <c r="G568" s="749" t="s">
        <v>646</v>
      </c>
      <c r="H568" s="749">
        <v>225971</v>
      </c>
      <c r="I568" s="749">
        <v>225971</v>
      </c>
      <c r="J568" s="749" t="s">
        <v>898</v>
      </c>
      <c r="K568" s="749" t="s">
        <v>899</v>
      </c>
      <c r="L568" s="752">
        <v>137.97999999999999</v>
      </c>
      <c r="M568" s="752">
        <v>2</v>
      </c>
      <c r="N568" s="753">
        <v>275.95999999999998</v>
      </c>
    </row>
    <row r="569" spans="1:14" ht="14.4" customHeight="1" x14ac:dyDescent="0.3">
      <c r="A569" s="747" t="s">
        <v>593</v>
      </c>
      <c r="B569" s="748" t="s">
        <v>594</v>
      </c>
      <c r="C569" s="749" t="s">
        <v>618</v>
      </c>
      <c r="D569" s="750" t="s">
        <v>619</v>
      </c>
      <c r="E569" s="751">
        <v>50113001</v>
      </c>
      <c r="F569" s="750" t="s">
        <v>645</v>
      </c>
      <c r="G569" s="749" t="s">
        <v>646</v>
      </c>
      <c r="H569" s="749">
        <v>218886</v>
      </c>
      <c r="I569" s="749">
        <v>218886</v>
      </c>
      <c r="J569" s="749" t="s">
        <v>1361</v>
      </c>
      <c r="K569" s="749" t="s">
        <v>1362</v>
      </c>
      <c r="L569" s="752">
        <v>79.88</v>
      </c>
      <c r="M569" s="752">
        <v>1</v>
      </c>
      <c r="N569" s="753">
        <v>79.88</v>
      </c>
    </row>
    <row r="570" spans="1:14" ht="14.4" customHeight="1" x14ac:dyDescent="0.3">
      <c r="A570" s="747" t="s">
        <v>593</v>
      </c>
      <c r="B570" s="748" t="s">
        <v>594</v>
      </c>
      <c r="C570" s="749" t="s">
        <v>618</v>
      </c>
      <c r="D570" s="750" t="s">
        <v>619</v>
      </c>
      <c r="E570" s="751">
        <v>50113001</v>
      </c>
      <c r="F570" s="750" t="s">
        <v>645</v>
      </c>
      <c r="G570" s="749" t="s">
        <v>646</v>
      </c>
      <c r="H570" s="749">
        <v>157345</v>
      </c>
      <c r="I570" s="749">
        <v>57345</v>
      </c>
      <c r="J570" s="749" t="s">
        <v>1363</v>
      </c>
      <c r="K570" s="749" t="s">
        <v>1364</v>
      </c>
      <c r="L570" s="752">
        <v>456.7</v>
      </c>
      <c r="M570" s="752">
        <v>2</v>
      </c>
      <c r="N570" s="753">
        <v>913.4</v>
      </c>
    </row>
    <row r="571" spans="1:14" ht="14.4" customHeight="1" x14ac:dyDescent="0.3">
      <c r="A571" s="747" t="s">
        <v>593</v>
      </c>
      <c r="B571" s="748" t="s">
        <v>594</v>
      </c>
      <c r="C571" s="749" t="s">
        <v>618</v>
      </c>
      <c r="D571" s="750" t="s">
        <v>619</v>
      </c>
      <c r="E571" s="751">
        <v>50113001</v>
      </c>
      <c r="F571" s="750" t="s">
        <v>645</v>
      </c>
      <c r="G571" s="749" t="s">
        <v>646</v>
      </c>
      <c r="H571" s="749">
        <v>192853</v>
      </c>
      <c r="I571" s="749">
        <v>192853</v>
      </c>
      <c r="J571" s="749" t="s">
        <v>1365</v>
      </c>
      <c r="K571" s="749" t="s">
        <v>1366</v>
      </c>
      <c r="L571" s="752">
        <v>107.94000000000001</v>
      </c>
      <c r="M571" s="752">
        <v>10</v>
      </c>
      <c r="N571" s="753">
        <v>1079.4000000000001</v>
      </c>
    </row>
    <row r="572" spans="1:14" ht="14.4" customHeight="1" x14ac:dyDescent="0.3">
      <c r="A572" s="747" t="s">
        <v>593</v>
      </c>
      <c r="B572" s="748" t="s">
        <v>594</v>
      </c>
      <c r="C572" s="749" t="s">
        <v>618</v>
      </c>
      <c r="D572" s="750" t="s">
        <v>619</v>
      </c>
      <c r="E572" s="751">
        <v>50113001</v>
      </c>
      <c r="F572" s="750" t="s">
        <v>645</v>
      </c>
      <c r="G572" s="749" t="s">
        <v>651</v>
      </c>
      <c r="H572" s="749">
        <v>844480</v>
      </c>
      <c r="I572" s="749">
        <v>114059</v>
      </c>
      <c r="J572" s="749" t="s">
        <v>902</v>
      </c>
      <c r="K572" s="749" t="s">
        <v>903</v>
      </c>
      <c r="L572" s="752">
        <v>12.869999999999996</v>
      </c>
      <c r="M572" s="752">
        <v>1</v>
      </c>
      <c r="N572" s="753">
        <v>12.869999999999996</v>
      </c>
    </row>
    <row r="573" spans="1:14" ht="14.4" customHeight="1" x14ac:dyDescent="0.3">
      <c r="A573" s="747" t="s">
        <v>593</v>
      </c>
      <c r="B573" s="748" t="s">
        <v>594</v>
      </c>
      <c r="C573" s="749" t="s">
        <v>618</v>
      </c>
      <c r="D573" s="750" t="s">
        <v>619</v>
      </c>
      <c r="E573" s="751">
        <v>50113001</v>
      </c>
      <c r="F573" s="750" t="s">
        <v>645</v>
      </c>
      <c r="G573" s="749" t="s">
        <v>646</v>
      </c>
      <c r="H573" s="749">
        <v>67558</v>
      </c>
      <c r="I573" s="749">
        <v>67558</v>
      </c>
      <c r="J573" s="749" t="s">
        <v>1367</v>
      </c>
      <c r="K573" s="749" t="s">
        <v>1368</v>
      </c>
      <c r="L573" s="752">
        <v>27.49</v>
      </c>
      <c r="M573" s="752">
        <v>6</v>
      </c>
      <c r="N573" s="753">
        <v>164.94</v>
      </c>
    </row>
    <row r="574" spans="1:14" ht="14.4" customHeight="1" x14ac:dyDescent="0.3">
      <c r="A574" s="747" t="s">
        <v>593</v>
      </c>
      <c r="B574" s="748" t="s">
        <v>594</v>
      </c>
      <c r="C574" s="749" t="s">
        <v>618</v>
      </c>
      <c r="D574" s="750" t="s">
        <v>619</v>
      </c>
      <c r="E574" s="751">
        <v>50113001</v>
      </c>
      <c r="F574" s="750" t="s">
        <v>645</v>
      </c>
      <c r="G574" s="749" t="s">
        <v>646</v>
      </c>
      <c r="H574" s="749">
        <v>117992</v>
      </c>
      <c r="I574" s="749">
        <v>17992</v>
      </c>
      <c r="J574" s="749" t="s">
        <v>908</v>
      </c>
      <c r="K574" s="749" t="s">
        <v>910</v>
      </c>
      <c r="L574" s="752">
        <v>85.57</v>
      </c>
      <c r="M574" s="752">
        <v>3</v>
      </c>
      <c r="N574" s="753">
        <v>256.70999999999998</v>
      </c>
    </row>
    <row r="575" spans="1:14" ht="14.4" customHeight="1" x14ac:dyDescent="0.3">
      <c r="A575" s="747" t="s">
        <v>593</v>
      </c>
      <c r="B575" s="748" t="s">
        <v>594</v>
      </c>
      <c r="C575" s="749" t="s">
        <v>618</v>
      </c>
      <c r="D575" s="750" t="s">
        <v>619</v>
      </c>
      <c r="E575" s="751">
        <v>50113001</v>
      </c>
      <c r="F575" s="750" t="s">
        <v>645</v>
      </c>
      <c r="G575" s="749" t="s">
        <v>646</v>
      </c>
      <c r="H575" s="749">
        <v>186393</v>
      </c>
      <c r="I575" s="749">
        <v>86393</v>
      </c>
      <c r="J575" s="749" t="s">
        <v>908</v>
      </c>
      <c r="K575" s="749" t="s">
        <v>909</v>
      </c>
      <c r="L575" s="752">
        <v>51.609999999999992</v>
      </c>
      <c r="M575" s="752">
        <v>3</v>
      </c>
      <c r="N575" s="753">
        <v>154.82999999999998</v>
      </c>
    </row>
    <row r="576" spans="1:14" ht="14.4" customHeight="1" x14ac:dyDescent="0.3">
      <c r="A576" s="747" t="s">
        <v>593</v>
      </c>
      <c r="B576" s="748" t="s">
        <v>594</v>
      </c>
      <c r="C576" s="749" t="s">
        <v>618</v>
      </c>
      <c r="D576" s="750" t="s">
        <v>619</v>
      </c>
      <c r="E576" s="751">
        <v>50113001</v>
      </c>
      <c r="F576" s="750" t="s">
        <v>645</v>
      </c>
      <c r="G576" s="749" t="s">
        <v>646</v>
      </c>
      <c r="H576" s="749">
        <v>100499</v>
      </c>
      <c r="I576" s="749">
        <v>499</v>
      </c>
      <c r="J576" s="749" t="s">
        <v>911</v>
      </c>
      <c r="K576" s="749" t="s">
        <v>912</v>
      </c>
      <c r="L576" s="752">
        <v>113.18166666666669</v>
      </c>
      <c r="M576" s="752">
        <v>60</v>
      </c>
      <c r="N576" s="753">
        <v>6790.9000000000015</v>
      </c>
    </row>
    <row r="577" spans="1:14" ht="14.4" customHeight="1" x14ac:dyDescent="0.3">
      <c r="A577" s="747" t="s">
        <v>593</v>
      </c>
      <c r="B577" s="748" t="s">
        <v>594</v>
      </c>
      <c r="C577" s="749" t="s">
        <v>618</v>
      </c>
      <c r="D577" s="750" t="s">
        <v>619</v>
      </c>
      <c r="E577" s="751">
        <v>50113001</v>
      </c>
      <c r="F577" s="750" t="s">
        <v>645</v>
      </c>
      <c r="G577" s="749" t="s">
        <v>646</v>
      </c>
      <c r="H577" s="749">
        <v>215978</v>
      </c>
      <c r="I577" s="749">
        <v>215978</v>
      </c>
      <c r="J577" s="749" t="s">
        <v>913</v>
      </c>
      <c r="K577" s="749" t="s">
        <v>914</v>
      </c>
      <c r="L577" s="752">
        <v>120.68</v>
      </c>
      <c r="M577" s="752">
        <v>9</v>
      </c>
      <c r="N577" s="753">
        <v>1086.1200000000001</v>
      </c>
    </row>
    <row r="578" spans="1:14" ht="14.4" customHeight="1" x14ac:dyDescent="0.3">
      <c r="A578" s="747" t="s">
        <v>593</v>
      </c>
      <c r="B578" s="748" t="s">
        <v>594</v>
      </c>
      <c r="C578" s="749" t="s">
        <v>618</v>
      </c>
      <c r="D578" s="750" t="s">
        <v>619</v>
      </c>
      <c r="E578" s="751">
        <v>50113001</v>
      </c>
      <c r="F578" s="750" t="s">
        <v>645</v>
      </c>
      <c r="G578" s="749" t="s">
        <v>646</v>
      </c>
      <c r="H578" s="749">
        <v>116593</v>
      </c>
      <c r="I578" s="749">
        <v>16593</v>
      </c>
      <c r="J578" s="749" t="s">
        <v>1369</v>
      </c>
      <c r="K578" s="749" t="s">
        <v>1370</v>
      </c>
      <c r="L578" s="752">
        <v>140.24</v>
      </c>
      <c r="M578" s="752">
        <v>3</v>
      </c>
      <c r="N578" s="753">
        <v>420.72</v>
      </c>
    </row>
    <row r="579" spans="1:14" ht="14.4" customHeight="1" x14ac:dyDescent="0.3">
      <c r="A579" s="747" t="s">
        <v>593</v>
      </c>
      <c r="B579" s="748" t="s">
        <v>594</v>
      </c>
      <c r="C579" s="749" t="s">
        <v>618</v>
      </c>
      <c r="D579" s="750" t="s">
        <v>619</v>
      </c>
      <c r="E579" s="751">
        <v>50113001</v>
      </c>
      <c r="F579" s="750" t="s">
        <v>645</v>
      </c>
      <c r="G579" s="749" t="s">
        <v>646</v>
      </c>
      <c r="H579" s="749">
        <v>225169</v>
      </c>
      <c r="I579" s="749">
        <v>225169</v>
      </c>
      <c r="J579" s="749" t="s">
        <v>917</v>
      </c>
      <c r="K579" s="749" t="s">
        <v>1371</v>
      </c>
      <c r="L579" s="752">
        <v>44.45000000000001</v>
      </c>
      <c r="M579" s="752">
        <v>3</v>
      </c>
      <c r="N579" s="753">
        <v>133.35000000000002</v>
      </c>
    </row>
    <row r="580" spans="1:14" ht="14.4" customHeight="1" x14ac:dyDescent="0.3">
      <c r="A580" s="747" t="s">
        <v>593</v>
      </c>
      <c r="B580" s="748" t="s">
        <v>594</v>
      </c>
      <c r="C580" s="749" t="s">
        <v>618</v>
      </c>
      <c r="D580" s="750" t="s">
        <v>619</v>
      </c>
      <c r="E580" s="751">
        <v>50113001</v>
      </c>
      <c r="F580" s="750" t="s">
        <v>645</v>
      </c>
      <c r="G580" s="749" t="s">
        <v>646</v>
      </c>
      <c r="H580" s="749">
        <v>225168</v>
      </c>
      <c r="I580" s="749">
        <v>225168</v>
      </c>
      <c r="J580" s="749" t="s">
        <v>917</v>
      </c>
      <c r="K580" s="749" t="s">
        <v>918</v>
      </c>
      <c r="L580" s="752">
        <v>63.54</v>
      </c>
      <c r="M580" s="752">
        <v>2</v>
      </c>
      <c r="N580" s="753">
        <v>127.08</v>
      </c>
    </row>
    <row r="581" spans="1:14" ht="14.4" customHeight="1" x14ac:dyDescent="0.3">
      <c r="A581" s="747" t="s">
        <v>593</v>
      </c>
      <c r="B581" s="748" t="s">
        <v>594</v>
      </c>
      <c r="C581" s="749" t="s">
        <v>618</v>
      </c>
      <c r="D581" s="750" t="s">
        <v>619</v>
      </c>
      <c r="E581" s="751">
        <v>50113001</v>
      </c>
      <c r="F581" s="750" t="s">
        <v>645</v>
      </c>
      <c r="G581" s="749" t="s">
        <v>646</v>
      </c>
      <c r="H581" s="749">
        <v>100502</v>
      </c>
      <c r="I581" s="749">
        <v>502</v>
      </c>
      <c r="J581" s="749" t="s">
        <v>921</v>
      </c>
      <c r="K581" s="749" t="s">
        <v>1202</v>
      </c>
      <c r="L581" s="752">
        <v>238.67111111111112</v>
      </c>
      <c r="M581" s="752">
        <v>18</v>
      </c>
      <c r="N581" s="753">
        <v>4296.08</v>
      </c>
    </row>
    <row r="582" spans="1:14" ht="14.4" customHeight="1" x14ac:dyDescent="0.3">
      <c r="A582" s="747" t="s">
        <v>593</v>
      </c>
      <c r="B582" s="748" t="s">
        <v>594</v>
      </c>
      <c r="C582" s="749" t="s">
        <v>618</v>
      </c>
      <c r="D582" s="750" t="s">
        <v>619</v>
      </c>
      <c r="E582" s="751">
        <v>50113001</v>
      </c>
      <c r="F582" s="750" t="s">
        <v>645</v>
      </c>
      <c r="G582" s="749" t="s">
        <v>595</v>
      </c>
      <c r="H582" s="749">
        <v>216736</v>
      </c>
      <c r="I582" s="749">
        <v>216736</v>
      </c>
      <c r="J582" s="749" t="s">
        <v>1372</v>
      </c>
      <c r="K582" s="749" t="s">
        <v>1373</v>
      </c>
      <c r="L582" s="752">
        <v>195.65</v>
      </c>
      <c r="M582" s="752">
        <v>2</v>
      </c>
      <c r="N582" s="753">
        <v>391.3</v>
      </c>
    </row>
    <row r="583" spans="1:14" ht="14.4" customHeight="1" x14ac:dyDescent="0.3">
      <c r="A583" s="747" t="s">
        <v>593</v>
      </c>
      <c r="B583" s="748" t="s">
        <v>594</v>
      </c>
      <c r="C583" s="749" t="s">
        <v>618</v>
      </c>
      <c r="D583" s="750" t="s">
        <v>619</v>
      </c>
      <c r="E583" s="751">
        <v>50113001</v>
      </c>
      <c r="F583" s="750" t="s">
        <v>645</v>
      </c>
      <c r="G583" s="749" t="s">
        <v>646</v>
      </c>
      <c r="H583" s="749">
        <v>192012</v>
      </c>
      <c r="I583" s="749">
        <v>92012</v>
      </c>
      <c r="J583" s="749" t="s">
        <v>923</v>
      </c>
      <c r="K583" s="749" t="s">
        <v>924</v>
      </c>
      <c r="L583" s="752">
        <v>1962.9832904838049</v>
      </c>
      <c r="M583" s="752">
        <v>4.4171237000000003</v>
      </c>
      <c r="N583" s="753">
        <v>8670.7400151000002</v>
      </c>
    </row>
    <row r="584" spans="1:14" ht="14.4" customHeight="1" x14ac:dyDescent="0.3">
      <c r="A584" s="747" t="s">
        <v>593</v>
      </c>
      <c r="B584" s="748" t="s">
        <v>594</v>
      </c>
      <c r="C584" s="749" t="s">
        <v>618</v>
      </c>
      <c r="D584" s="750" t="s">
        <v>619</v>
      </c>
      <c r="E584" s="751">
        <v>50113001</v>
      </c>
      <c r="F584" s="750" t="s">
        <v>645</v>
      </c>
      <c r="G584" s="749" t="s">
        <v>646</v>
      </c>
      <c r="H584" s="749">
        <v>498401</v>
      </c>
      <c r="I584" s="749">
        <v>0</v>
      </c>
      <c r="J584" s="749" t="s">
        <v>1203</v>
      </c>
      <c r="K584" s="749" t="s">
        <v>1204</v>
      </c>
      <c r="L584" s="752">
        <v>353.03503012523981</v>
      </c>
      <c r="M584" s="752">
        <v>2.1960820999999999</v>
      </c>
      <c r="N584" s="753">
        <v>775.29391033099989</v>
      </c>
    </row>
    <row r="585" spans="1:14" ht="14.4" customHeight="1" x14ac:dyDescent="0.3">
      <c r="A585" s="747" t="s">
        <v>593</v>
      </c>
      <c r="B585" s="748" t="s">
        <v>594</v>
      </c>
      <c r="C585" s="749" t="s">
        <v>618</v>
      </c>
      <c r="D585" s="750" t="s">
        <v>619</v>
      </c>
      <c r="E585" s="751">
        <v>50113001</v>
      </c>
      <c r="F585" s="750" t="s">
        <v>645</v>
      </c>
      <c r="G585" s="749" t="s">
        <v>651</v>
      </c>
      <c r="H585" s="749">
        <v>146071</v>
      </c>
      <c r="I585" s="749">
        <v>146071</v>
      </c>
      <c r="J585" s="749" t="s">
        <v>1374</v>
      </c>
      <c r="K585" s="749" t="s">
        <v>1375</v>
      </c>
      <c r="L585" s="752">
        <v>138.52000000000004</v>
      </c>
      <c r="M585" s="752">
        <v>1</v>
      </c>
      <c r="N585" s="753">
        <v>138.52000000000004</v>
      </c>
    </row>
    <row r="586" spans="1:14" ht="14.4" customHeight="1" x14ac:dyDescent="0.3">
      <c r="A586" s="747" t="s">
        <v>593</v>
      </c>
      <c r="B586" s="748" t="s">
        <v>594</v>
      </c>
      <c r="C586" s="749" t="s">
        <v>618</v>
      </c>
      <c r="D586" s="750" t="s">
        <v>619</v>
      </c>
      <c r="E586" s="751">
        <v>50113001</v>
      </c>
      <c r="F586" s="750" t="s">
        <v>645</v>
      </c>
      <c r="G586" s="749" t="s">
        <v>646</v>
      </c>
      <c r="H586" s="749">
        <v>498382</v>
      </c>
      <c r="I586" s="749">
        <v>9999999</v>
      </c>
      <c r="J586" s="749" t="s">
        <v>927</v>
      </c>
      <c r="K586" s="749" t="s">
        <v>928</v>
      </c>
      <c r="L586" s="752">
        <v>4039.2</v>
      </c>
      <c r="M586" s="752">
        <v>8.9359999999999999</v>
      </c>
      <c r="N586" s="753">
        <v>36094.2912</v>
      </c>
    </row>
    <row r="587" spans="1:14" ht="14.4" customHeight="1" x14ac:dyDescent="0.3">
      <c r="A587" s="747" t="s">
        <v>593</v>
      </c>
      <c r="B587" s="748" t="s">
        <v>594</v>
      </c>
      <c r="C587" s="749" t="s">
        <v>618</v>
      </c>
      <c r="D587" s="750" t="s">
        <v>619</v>
      </c>
      <c r="E587" s="751">
        <v>50113001</v>
      </c>
      <c r="F587" s="750" t="s">
        <v>645</v>
      </c>
      <c r="G587" s="749" t="s">
        <v>651</v>
      </c>
      <c r="H587" s="749">
        <v>170760</v>
      </c>
      <c r="I587" s="749">
        <v>170760</v>
      </c>
      <c r="J587" s="749" t="s">
        <v>929</v>
      </c>
      <c r="K587" s="749" t="s">
        <v>930</v>
      </c>
      <c r="L587" s="752">
        <v>105.16000000000001</v>
      </c>
      <c r="M587" s="752">
        <v>2</v>
      </c>
      <c r="N587" s="753">
        <v>210.32000000000002</v>
      </c>
    </row>
    <row r="588" spans="1:14" ht="14.4" customHeight="1" x14ac:dyDescent="0.3">
      <c r="A588" s="747" t="s">
        <v>593</v>
      </c>
      <c r="B588" s="748" t="s">
        <v>594</v>
      </c>
      <c r="C588" s="749" t="s">
        <v>618</v>
      </c>
      <c r="D588" s="750" t="s">
        <v>619</v>
      </c>
      <c r="E588" s="751">
        <v>50113001</v>
      </c>
      <c r="F588" s="750" t="s">
        <v>645</v>
      </c>
      <c r="G588" s="749" t="s">
        <v>646</v>
      </c>
      <c r="H588" s="749">
        <v>185937</v>
      </c>
      <c r="I588" s="749">
        <v>185937</v>
      </c>
      <c r="J588" s="749" t="s">
        <v>1376</v>
      </c>
      <c r="K588" s="749" t="s">
        <v>1377</v>
      </c>
      <c r="L588" s="752">
        <v>213.75000000000006</v>
      </c>
      <c r="M588" s="752">
        <v>1</v>
      </c>
      <c r="N588" s="753">
        <v>213.75000000000006</v>
      </c>
    </row>
    <row r="589" spans="1:14" ht="14.4" customHeight="1" x14ac:dyDescent="0.3">
      <c r="A589" s="747" t="s">
        <v>593</v>
      </c>
      <c r="B589" s="748" t="s">
        <v>594</v>
      </c>
      <c r="C589" s="749" t="s">
        <v>618</v>
      </c>
      <c r="D589" s="750" t="s">
        <v>619</v>
      </c>
      <c r="E589" s="751">
        <v>50113001</v>
      </c>
      <c r="F589" s="750" t="s">
        <v>645</v>
      </c>
      <c r="G589" s="749" t="s">
        <v>646</v>
      </c>
      <c r="H589" s="749">
        <v>101127</v>
      </c>
      <c r="I589" s="749">
        <v>1127</v>
      </c>
      <c r="J589" s="749" t="s">
        <v>931</v>
      </c>
      <c r="K589" s="749" t="s">
        <v>932</v>
      </c>
      <c r="L589" s="752">
        <v>103.53000000000002</v>
      </c>
      <c r="M589" s="752">
        <v>9</v>
      </c>
      <c r="N589" s="753">
        <v>931.7700000000001</v>
      </c>
    </row>
    <row r="590" spans="1:14" ht="14.4" customHeight="1" x14ac:dyDescent="0.3">
      <c r="A590" s="747" t="s">
        <v>593</v>
      </c>
      <c r="B590" s="748" t="s">
        <v>594</v>
      </c>
      <c r="C590" s="749" t="s">
        <v>618</v>
      </c>
      <c r="D590" s="750" t="s">
        <v>619</v>
      </c>
      <c r="E590" s="751">
        <v>50113001</v>
      </c>
      <c r="F590" s="750" t="s">
        <v>645</v>
      </c>
      <c r="G590" s="749" t="s">
        <v>646</v>
      </c>
      <c r="H590" s="749">
        <v>146899</v>
      </c>
      <c r="I590" s="749">
        <v>46899</v>
      </c>
      <c r="J590" s="749" t="s">
        <v>937</v>
      </c>
      <c r="K590" s="749" t="s">
        <v>938</v>
      </c>
      <c r="L590" s="752">
        <v>84.773333333333341</v>
      </c>
      <c r="M590" s="752">
        <v>12</v>
      </c>
      <c r="N590" s="753">
        <v>1017.2800000000001</v>
      </c>
    </row>
    <row r="591" spans="1:14" ht="14.4" customHeight="1" x14ac:dyDescent="0.3">
      <c r="A591" s="747" t="s">
        <v>593</v>
      </c>
      <c r="B591" s="748" t="s">
        <v>594</v>
      </c>
      <c r="C591" s="749" t="s">
        <v>618</v>
      </c>
      <c r="D591" s="750" t="s">
        <v>619</v>
      </c>
      <c r="E591" s="751">
        <v>50113001</v>
      </c>
      <c r="F591" s="750" t="s">
        <v>645</v>
      </c>
      <c r="G591" s="749" t="s">
        <v>646</v>
      </c>
      <c r="H591" s="749">
        <v>109414</v>
      </c>
      <c r="I591" s="749">
        <v>119687</v>
      </c>
      <c r="J591" s="749" t="s">
        <v>941</v>
      </c>
      <c r="K591" s="749" t="s">
        <v>943</v>
      </c>
      <c r="L591" s="752">
        <v>65.330000000000013</v>
      </c>
      <c r="M591" s="752">
        <v>3</v>
      </c>
      <c r="N591" s="753">
        <v>195.99000000000004</v>
      </c>
    </row>
    <row r="592" spans="1:14" ht="14.4" customHeight="1" x14ac:dyDescent="0.3">
      <c r="A592" s="747" t="s">
        <v>593</v>
      </c>
      <c r="B592" s="748" t="s">
        <v>594</v>
      </c>
      <c r="C592" s="749" t="s">
        <v>618</v>
      </c>
      <c r="D592" s="750" t="s">
        <v>619</v>
      </c>
      <c r="E592" s="751">
        <v>50113001</v>
      </c>
      <c r="F592" s="750" t="s">
        <v>645</v>
      </c>
      <c r="G592" s="749" t="s">
        <v>646</v>
      </c>
      <c r="H592" s="749">
        <v>109415</v>
      </c>
      <c r="I592" s="749">
        <v>119683</v>
      </c>
      <c r="J592" s="749" t="s">
        <v>941</v>
      </c>
      <c r="K592" s="749" t="s">
        <v>942</v>
      </c>
      <c r="L592" s="752">
        <v>71.239999999999995</v>
      </c>
      <c r="M592" s="752">
        <v>15</v>
      </c>
      <c r="N592" s="753">
        <v>1068.5999999999999</v>
      </c>
    </row>
    <row r="593" spans="1:14" ht="14.4" customHeight="1" x14ac:dyDescent="0.3">
      <c r="A593" s="747" t="s">
        <v>593</v>
      </c>
      <c r="B593" s="748" t="s">
        <v>594</v>
      </c>
      <c r="C593" s="749" t="s">
        <v>618</v>
      </c>
      <c r="D593" s="750" t="s">
        <v>619</v>
      </c>
      <c r="E593" s="751">
        <v>50113001</v>
      </c>
      <c r="F593" s="750" t="s">
        <v>645</v>
      </c>
      <c r="G593" s="749" t="s">
        <v>646</v>
      </c>
      <c r="H593" s="749">
        <v>100513</v>
      </c>
      <c r="I593" s="749">
        <v>513</v>
      </c>
      <c r="J593" s="749" t="s">
        <v>1378</v>
      </c>
      <c r="K593" s="749" t="s">
        <v>715</v>
      </c>
      <c r="L593" s="752">
        <v>56.78000000000003</v>
      </c>
      <c r="M593" s="752">
        <v>3</v>
      </c>
      <c r="N593" s="753">
        <v>170.34000000000009</v>
      </c>
    </row>
    <row r="594" spans="1:14" ht="14.4" customHeight="1" x14ac:dyDescent="0.3">
      <c r="A594" s="747" t="s">
        <v>593</v>
      </c>
      <c r="B594" s="748" t="s">
        <v>594</v>
      </c>
      <c r="C594" s="749" t="s">
        <v>618</v>
      </c>
      <c r="D594" s="750" t="s">
        <v>619</v>
      </c>
      <c r="E594" s="751">
        <v>50113001</v>
      </c>
      <c r="F594" s="750" t="s">
        <v>645</v>
      </c>
      <c r="G594" s="749" t="s">
        <v>646</v>
      </c>
      <c r="H594" s="749">
        <v>184399</v>
      </c>
      <c r="I594" s="749">
        <v>84399</v>
      </c>
      <c r="J594" s="749" t="s">
        <v>948</v>
      </c>
      <c r="K594" s="749" t="s">
        <v>949</v>
      </c>
      <c r="L594" s="752">
        <v>126.35000000000002</v>
      </c>
      <c r="M594" s="752">
        <v>2</v>
      </c>
      <c r="N594" s="753">
        <v>252.70000000000005</v>
      </c>
    </row>
    <row r="595" spans="1:14" ht="14.4" customHeight="1" x14ac:dyDescent="0.3">
      <c r="A595" s="747" t="s">
        <v>593</v>
      </c>
      <c r="B595" s="748" t="s">
        <v>594</v>
      </c>
      <c r="C595" s="749" t="s">
        <v>618</v>
      </c>
      <c r="D595" s="750" t="s">
        <v>619</v>
      </c>
      <c r="E595" s="751">
        <v>50113001</v>
      </c>
      <c r="F595" s="750" t="s">
        <v>645</v>
      </c>
      <c r="G595" s="749" t="s">
        <v>646</v>
      </c>
      <c r="H595" s="749">
        <v>100536</v>
      </c>
      <c r="I595" s="749">
        <v>536</v>
      </c>
      <c r="J595" s="749" t="s">
        <v>1379</v>
      </c>
      <c r="K595" s="749" t="s">
        <v>657</v>
      </c>
      <c r="L595" s="752">
        <v>140.24000000000004</v>
      </c>
      <c r="M595" s="752">
        <v>6</v>
      </c>
      <c r="N595" s="753">
        <v>841.44000000000028</v>
      </c>
    </row>
    <row r="596" spans="1:14" ht="14.4" customHeight="1" x14ac:dyDescent="0.3">
      <c r="A596" s="747" t="s">
        <v>593</v>
      </c>
      <c r="B596" s="748" t="s">
        <v>594</v>
      </c>
      <c r="C596" s="749" t="s">
        <v>618</v>
      </c>
      <c r="D596" s="750" t="s">
        <v>619</v>
      </c>
      <c r="E596" s="751">
        <v>50113001</v>
      </c>
      <c r="F596" s="750" t="s">
        <v>645</v>
      </c>
      <c r="G596" s="749" t="s">
        <v>646</v>
      </c>
      <c r="H596" s="749">
        <v>988466</v>
      </c>
      <c r="I596" s="749">
        <v>192729</v>
      </c>
      <c r="J596" s="749" t="s">
        <v>1380</v>
      </c>
      <c r="K596" s="749" t="s">
        <v>1381</v>
      </c>
      <c r="L596" s="752">
        <v>54.100000000000016</v>
      </c>
      <c r="M596" s="752">
        <v>2</v>
      </c>
      <c r="N596" s="753">
        <v>108.20000000000003</v>
      </c>
    </row>
    <row r="597" spans="1:14" ht="14.4" customHeight="1" x14ac:dyDescent="0.3">
      <c r="A597" s="747" t="s">
        <v>593</v>
      </c>
      <c r="B597" s="748" t="s">
        <v>594</v>
      </c>
      <c r="C597" s="749" t="s">
        <v>618</v>
      </c>
      <c r="D597" s="750" t="s">
        <v>619</v>
      </c>
      <c r="E597" s="751">
        <v>50113001</v>
      </c>
      <c r="F597" s="750" t="s">
        <v>645</v>
      </c>
      <c r="G597" s="749" t="s">
        <v>651</v>
      </c>
      <c r="H597" s="749">
        <v>155823</v>
      </c>
      <c r="I597" s="749">
        <v>55823</v>
      </c>
      <c r="J597" s="749" t="s">
        <v>956</v>
      </c>
      <c r="K597" s="749" t="s">
        <v>957</v>
      </c>
      <c r="L597" s="752">
        <v>33.47</v>
      </c>
      <c r="M597" s="752">
        <v>7</v>
      </c>
      <c r="N597" s="753">
        <v>234.29</v>
      </c>
    </row>
    <row r="598" spans="1:14" ht="14.4" customHeight="1" x14ac:dyDescent="0.3">
      <c r="A598" s="747" t="s">
        <v>593</v>
      </c>
      <c r="B598" s="748" t="s">
        <v>594</v>
      </c>
      <c r="C598" s="749" t="s">
        <v>618</v>
      </c>
      <c r="D598" s="750" t="s">
        <v>619</v>
      </c>
      <c r="E598" s="751">
        <v>50113001</v>
      </c>
      <c r="F598" s="750" t="s">
        <v>645</v>
      </c>
      <c r="G598" s="749" t="s">
        <v>651</v>
      </c>
      <c r="H598" s="749">
        <v>107981</v>
      </c>
      <c r="I598" s="749">
        <v>7981</v>
      </c>
      <c r="J598" s="749" t="s">
        <v>956</v>
      </c>
      <c r="K598" s="749" t="s">
        <v>958</v>
      </c>
      <c r="L598" s="752">
        <v>50.640000000000015</v>
      </c>
      <c r="M598" s="752">
        <v>11</v>
      </c>
      <c r="N598" s="753">
        <v>557.04000000000019</v>
      </c>
    </row>
    <row r="599" spans="1:14" ht="14.4" customHeight="1" x14ac:dyDescent="0.3">
      <c r="A599" s="747" t="s">
        <v>593</v>
      </c>
      <c r="B599" s="748" t="s">
        <v>594</v>
      </c>
      <c r="C599" s="749" t="s">
        <v>618</v>
      </c>
      <c r="D599" s="750" t="s">
        <v>619</v>
      </c>
      <c r="E599" s="751">
        <v>50113001</v>
      </c>
      <c r="F599" s="750" t="s">
        <v>645</v>
      </c>
      <c r="G599" s="749" t="s">
        <v>646</v>
      </c>
      <c r="H599" s="749">
        <v>840634</v>
      </c>
      <c r="I599" s="749">
        <v>209132</v>
      </c>
      <c r="J599" s="749" t="s">
        <v>1382</v>
      </c>
      <c r="K599" s="749" t="s">
        <v>1383</v>
      </c>
      <c r="L599" s="752">
        <v>41634.89</v>
      </c>
      <c r="M599" s="752">
        <v>2</v>
      </c>
      <c r="N599" s="753">
        <v>83269.78</v>
      </c>
    </row>
    <row r="600" spans="1:14" ht="14.4" customHeight="1" x14ac:dyDescent="0.3">
      <c r="A600" s="747" t="s">
        <v>593</v>
      </c>
      <c r="B600" s="748" t="s">
        <v>594</v>
      </c>
      <c r="C600" s="749" t="s">
        <v>618</v>
      </c>
      <c r="D600" s="750" t="s">
        <v>619</v>
      </c>
      <c r="E600" s="751">
        <v>50113001</v>
      </c>
      <c r="F600" s="750" t="s">
        <v>645</v>
      </c>
      <c r="G600" s="749" t="s">
        <v>651</v>
      </c>
      <c r="H600" s="749">
        <v>187607</v>
      </c>
      <c r="I600" s="749">
        <v>187607</v>
      </c>
      <c r="J600" s="749" t="s">
        <v>965</v>
      </c>
      <c r="K600" s="749" t="s">
        <v>966</v>
      </c>
      <c r="L600" s="752">
        <v>273.90000000000003</v>
      </c>
      <c r="M600" s="752">
        <v>13</v>
      </c>
      <c r="N600" s="753">
        <v>3560.7000000000007</v>
      </c>
    </row>
    <row r="601" spans="1:14" ht="14.4" customHeight="1" x14ac:dyDescent="0.3">
      <c r="A601" s="747" t="s">
        <v>593</v>
      </c>
      <c r="B601" s="748" t="s">
        <v>594</v>
      </c>
      <c r="C601" s="749" t="s">
        <v>618</v>
      </c>
      <c r="D601" s="750" t="s">
        <v>619</v>
      </c>
      <c r="E601" s="751">
        <v>50113001</v>
      </c>
      <c r="F601" s="750" t="s">
        <v>645</v>
      </c>
      <c r="G601" s="749" t="s">
        <v>651</v>
      </c>
      <c r="H601" s="749">
        <v>111635</v>
      </c>
      <c r="I601" s="749">
        <v>11635</v>
      </c>
      <c r="J601" s="749" t="s">
        <v>967</v>
      </c>
      <c r="K601" s="749" t="s">
        <v>968</v>
      </c>
      <c r="L601" s="752">
        <v>339.56000000000006</v>
      </c>
      <c r="M601" s="752">
        <v>2</v>
      </c>
      <c r="N601" s="753">
        <v>679.12000000000012</v>
      </c>
    </row>
    <row r="602" spans="1:14" ht="14.4" customHeight="1" x14ac:dyDescent="0.3">
      <c r="A602" s="747" t="s">
        <v>593</v>
      </c>
      <c r="B602" s="748" t="s">
        <v>594</v>
      </c>
      <c r="C602" s="749" t="s">
        <v>618</v>
      </c>
      <c r="D602" s="750" t="s">
        <v>619</v>
      </c>
      <c r="E602" s="751">
        <v>50113001</v>
      </c>
      <c r="F602" s="750" t="s">
        <v>645</v>
      </c>
      <c r="G602" s="749" t="s">
        <v>646</v>
      </c>
      <c r="H602" s="749">
        <v>200863</v>
      </c>
      <c r="I602" s="749">
        <v>200863</v>
      </c>
      <c r="J602" s="749" t="s">
        <v>971</v>
      </c>
      <c r="K602" s="749" t="s">
        <v>972</v>
      </c>
      <c r="L602" s="752">
        <v>85.550000000000011</v>
      </c>
      <c r="M602" s="752">
        <v>1</v>
      </c>
      <c r="N602" s="753">
        <v>85.550000000000011</v>
      </c>
    </row>
    <row r="603" spans="1:14" ht="14.4" customHeight="1" x14ac:dyDescent="0.3">
      <c r="A603" s="747" t="s">
        <v>593</v>
      </c>
      <c r="B603" s="748" t="s">
        <v>594</v>
      </c>
      <c r="C603" s="749" t="s">
        <v>618</v>
      </c>
      <c r="D603" s="750" t="s">
        <v>619</v>
      </c>
      <c r="E603" s="751">
        <v>50113001</v>
      </c>
      <c r="F603" s="750" t="s">
        <v>645</v>
      </c>
      <c r="G603" s="749" t="s">
        <v>651</v>
      </c>
      <c r="H603" s="749">
        <v>850729</v>
      </c>
      <c r="I603" s="749">
        <v>157875</v>
      </c>
      <c r="J603" s="749" t="s">
        <v>1384</v>
      </c>
      <c r="K603" s="749" t="s">
        <v>1385</v>
      </c>
      <c r="L603" s="752">
        <v>225.50000000000006</v>
      </c>
      <c r="M603" s="752">
        <v>2</v>
      </c>
      <c r="N603" s="753">
        <v>451.00000000000011</v>
      </c>
    </row>
    <row r="604" spans="1:14" ht="14.4" customHeight="1" x14ac:dyDescent="0.3">
      <c r="A604" s="747" t="s">
        <v>593</v>
      </c>
      <c r="B604" s="748" t="s">
        <v>594</v>
      </c>
      <c r="C604" s="749" t="s">
        <v>618</v>
      </c>
      <c r="D604" s="750" t="s">
        <v>619</v>
      </c>
      <c r="E604" s="751">
        <v>50113001</v>
      </c>
      <c r="F604" s="750" t="s">
        <v>645</v>
      </c>
      <c r="G604" s="749" t="s">
        <v>646</v>
      </c>
      <c r="H604" s="749">
        <v>207820</v>
      </c>
      <c r="I604" s="749">
        <v>207820</v>
      </c>
      <c r="J604" s="749" t="s">
        <v>975</v>
      </c>
      <c r="K604" s="749" t="s">
        <v>976</v>
      </c>
      <c r="L604" s="752">
        <v>30.450000000000006</v>
      </c>
      <c r="M604" s="752">
        <v>3</v>
      </c>
      <c r="N604" s="753">
        <v>91.350000000000023</v>
      </c>
    </row>
    <row r="605" spans="1:14" ht="14.4" customHeight="1" x14ac:dyDescent="0.3">
      <c r="A605" s="747" t="s">
        <v>593</v>
      </c>
      <c r="B605" s="748" t="s">
        <v>594</v>
      </c>
      <c r="C605" s="749" t="s">
        <v>618</v>
      </c>
      <c r="D605" s="750" t="s">
        <v>619</v>
      </c>
      <c r="E605" s="751">
        <v>50113001</v>
      </c>
      <c r="F605" s="750" t="s">
        <v>645</v>
      </c>
      <c r="G605" s="749" t="s">
        <v>651</v>
      </c>
      <c r="H605" s="749">
        <v>177332</v>
      </c>
      <c r="I605" s="749">
        <v>177332</v>
      </c>
      <c r="J605" s="749" t="s">
        <v>1386</v>
      </c>
      <c r="K605" s="749" t="s">
        <v>1387</v>
      </c>
      <c r="L605" s="752">
        <v>66.19</v>
      </c>
      <c r="M605" s="752">
        <v>1</v>
      </c>
      <c r="N605" s="753">
        <v>66.19</v>
      </c>
    </row>
    <row r="606" spans="1:14" ht="14.4" customHeight="1" x14ac:dyDescent="0.3">
      <c r="A606" s="747" t="s">
        <v>593</v>
      </c>
      <c r="B606" s="748" t="s">
        <v>594</v>
      </c>
      <c r="C606" s="749" t="s">
        <v>618</v>
      </c>
      <c r="D606" s="750" t="s">
        <v>619</v>
      </c>
      <c r="E606" s="751">
        <v>50113001</v>
      </c>
      <c r="F606" s="750" t="s">
        <v>645</v>
      </c>
      <c r="G606" s="749" t="s">
        <v>646</v>
      </c>
      <c r="H606" s="749">
        <v>111286</v>
      </c>
      <c r="I606" s="749">
        <v>11286</v>
      </c>
      <c r="J606" s="749" t="s">
        <v>979</v>
      </c>
      <c r="K606" s="749" t="s">
        <v>980</v>
      </c>
      <c r="L606" s="752">
        <v>71.677500000000009</v>
      </c>
      <c r="M606" s="752">
        <v>4</v>
      </c>
      <c r="N606" s="753">
        <v>286.71000000000004</v>
      </c>
    </row>
    <row r="607" spans="1:14" ht="14.4" customHeight="1" x14ac:dyDescent="0.3">
      <c r="A607" s="747" t="s">
        <v>593</v>
      </c>
      <c r="B607" s="748" t="s">
        <v>594</v>
      </c>
      <c r="C607" s="749" t="s">
        <v>618</v>
      </c>
      <c r="D607" s="750" t="s">
        <v>619</v>
      </c>
      <c r="E607" s="751">
        <v>50113001</v>
      </c>
      <c r="F607" s="750" t="s">
        <v>645</v>
      </c>
      <c r="G607" s="749" t="s">
        <v>646</v>
      </c>
      <c r="H607" s="749">
        <v>102963</v>
      </c>
      <c r="I607" s="749">
        <v>2963</v>
      </c>
      <c r="J607" s="749" t="s">
        <v>983</v>
      </c>
      <c r="K607" s="749" t="s">
        <v>984</v>
      </c>
      <c r="L607" s="752">
        <v>97.06</v>
      </c>
      <c r="M607" s="752">
        <v>2</v>
      </c>
      <c r="N607" s="753">
        <v>194.12</v>
      </c>
    </row>
    <row r="608" spans="1:14" ht="14.4" customHeight="1" x14ac:dyDescent="0.3">
      <c r="A608" s="747" t="s">
        <v>593</v>
      </c>
      <c r="B608" s="748" t="s">
        <v>594</v>
      </c>
      <c r="C608" s="749" t="s">
        <v>618</v>
      </c>
      <c r="D608" s="750" t="s">
        <v>619</v>
      </c>
      <c r="E608" s="751">
        <v>50113001</v>
      </c>
      <c r="F608" s="750" t="s">
        <v>645</v>
      </c>
      <c r="G608" s="749" t="s">
        <v>646</v>
      </c>
      <c r="H608" s="749">
        <v>845796</v>
      </c>
      <c r="I608" s="749">
        <v>126031</v>
      </c>
      <c r="J608" s="749" t="s">
        <v>1388</v>
      </c>
      <c r="K608" s="749" t="s">
        <v>988</v>
      </c>
      <c r="L608" s="752">
        <v>58.530000000000015</v>
      </c>
      <c r="M608" s="752">
        <v>1</v>
      </c>
      <c r="N608" s="753">
        <v>58.530000000000015</v>
      </c>
    </row>
    <row r="609" spans="1:14" ht="14.4" customHeight="1" x14ac:dyDescent="0.3">
      <c r="A609" s="747" t="s">
        <v>593</v>
      </c>
      <c r="B609" s="748" t="s">
        <v>594</v>
      </c>
      <c r="C609" s="749" t="s">
        <v>618</v>
      </c>
      <c r="D609" s="750" t="s">
        <v>619</v>
      </c>
      <c r="E609" s="751">
        <v>50113001</v>
      </c>
      <c r="F609" s="750" t="s">
        <v>645</v>
      </c>
      <c r="G609" s="749" t="s">
        <v>651</v>
      </c>
      <c r="H609" s="749">
        <v>847149</v>
      </c>
      <c r="I609" s="749">
        <v>124115</v>
      </c>
      <c r="J609" s="749" t="s">
        <v>1389</v>
      </c>
      <c r="K609" s="749" t="s">
        <v>988</v>
      </c>
      <c r="L609" s="752">
        <v>213.24</v>
      </c>
      <c r="M609" s="752">
        <v>3</v>
      </c>
      <c r="N609" s="753">
        <v>639.72</v>
      </c>
    </row>
    <row r="610" spans="1:14" ht="14.4" customHeight="1" x14ac:dyDescent="0.3">
      <c r="A610" s="747" t="s">
        <v>593</v>
      </c>
      <c r="B610" s="748" t="s">
        <v>594</v>
      </c>
      <c r="C610" s="749" t="s">
        <v>618</v>
      </c>
      <c r="D610" s="750" t="s">
        <v>619</v>
      </c>
      <c r="E610" s="751">
        <v>50113001</v>
      </c>
      <c r="F610" s="750" t="s">
        <v>645</v>
      </c>
      <c r="G610" s="749" t="s">
        <v>651</v>
      </c>
      <c r="H610" s="749">
        <v>844651</v>
      </c>
      <c r="I610" s="749">
        <v>101205</v>
      </c>
      <c r="J610" s="749" t="s">
        <v>989</v>
      </c>
      <c r="K610" s="749" t="s">
        <v>990</v>
      </c>
      <c r="L610" s="752">
        <v>86.086666666666659</v>
      </c>
      <c r="M610" s="752">
        <v>3</v>
      </c>
      <c r="N610" s="753">
        <v>258.26</v>
      </c>
    </row>
    <row r="611" spans="1:14" ht="14.4" customHeight="1" x14ac:dyDescent="0.3">
      <c r="A611" s="747" t="s">
        <v>593</v>
      </c>
      <c r="B611" s="748" t="s">
        <v>594</v>
      </c>
      <c r="C611" s="749" t="s">
        <v>618</v>
      </c>
      <c r="D611" s="750" t="s">
        <v>619</v>
      </c>
      <c r="E611" s="751">
        <v>50113001</v>
      </c>
      <c r="F611" s="750" t="s">
        <v>645</v>
      </c>
      <c r="G611" s="749" t="s">
        <v>651</v>
      </c>
      <c r="H611" s="749">
        <v>845220</v>
      </c>
      <c r="I611" s="749">
        <v>101211</v>
      </c>
      <c r="J611" s="749" t="s">
        <v>989</v>
      </c>
      <c r="K611" s="749" t="s">
        <v>1390</v>
      </c>
      <c r="L611" s="752">
        <v>219.57000000000008</v>
      </c>
      <c r="M611" s="752">
        <v>1</v>
      </c>
      <c r="N611" s="753">
        <v>219.57000000000008</v>
      </c>
    </row>
    <row r="612" spans="1:14" ht="14.4" customHeight="1" x14ac:dyDescent="0.3">
      <c r="A612" s="747" t="s">
        <v>593</v>
      </c>
      <c r="B612" s="748" t="s">
        <v>594</v>
      </c>
      <c r="C612" s="749" t="s">
        <v>618</v>
      </c>
      <c r="D612" s="750" t="s">
        <v>619</v>
      </c>
      <c r="E612" s="751">
        <v>50113001</v>
      </c>
      <c r="F612" s="750" t="s">
        <v>645</v>
      </c>
      <c r="G612" s="749" t="s">
        <v>646</v>
      </c>
      <c r="H612" s="749">
        <v>849831</v>
      </c>
      <c r="I612" s="749">
        <v>162008</v>
      </c>
      <c r="J612" s="749" t="s">
        <v>991</v>
      </c>
      <c r="K612" s="749" t="s">
        <v>757</v>
      </c>
      <c r="L612" s="752">
        <v>170.84000000000003</v>
      </c>
      <c r="M612" s="752">
        <v>1</v>
      </c>
      <c r="N612" s="753">
        <v>170.84000000000003</v>
      </c>
    </row>
    <row r="613" spans="1:14" ht="14.4" customHeight="1" x14ac:dyDescent="0.3">
      <c r="A613" s="747" t="s">
        <v>593</v>
      </c>
      <c r="B613" s="748" t="s">
        <v>594</v>
      </c>
      <c r="C613" s="749" t="s">
        <v>618</v>
      </c>
      <c r="D613" s="750" t="s">
        <v>619</v>
      </c>
      <c r="E613" s="751">
        <v>50113001</v>
      </c>
      <c r="F613" s="750" t="s">
        <v>645</v>
      </c>
      <c r="G613" s="749" t="s">
        <v>651</v>
      </c>
      <c r="H613" s="749">
        <v>178689</v>
      </c>
      <c r="I613" s="749">
        <v>178689</v>
      </c>
      <c r="J613" s="749" t="s">
        <v>1391</v>
      </c>
      <c r="K613" s="749" t="s">
        <v>1392</v>
      </c>
      <c r="L613" s="752">
        <v>97.77</v>
      </c>
      <c r="M613" s="752">
        <v>1</v>
      </c>
      <c r="N613" s="753">
        <v>97.77</v>
      </c>
    </row>
    <row r="614" spans="1:14" ht="14.4" customHeight="1" x14ac:dyDescent="0.3">
      <c r="A614" s="747" t="s">
        <v>593</v>
      </c>
      <c r="B614" s="748" t="s">
        <v>594</v>
      </c>
      <c r="C614" s="749" t="s">
        <v>618</v>
      </c>
      <c r="D614" s="750" t="s">
        <v>619</v>
      </c>
      <c r="E614" s="751">
        <v>50113001</v>
      </c>
      <c r="F614" s="750" t="s">
        <v>645</v>
      </c>
      <c r="G614" s="749" t="s">
        <v>651</v>
      </c>
      <c r="H614" s="749">
        <v>844243</v>
      </c>
      <c r="I614" s="749">
        <v>112561</v>
      </c>
      <c r="J614" s="749" t="s">
        <v>1393</v>
      </c>
      <c r="K614" s="749" t="s">
        <v>1394</v>
      </c>
      <c r="L614" s="752">
        <v>52.47</v>
      </c>
      <c r="M614" s="752">
        <v>1</v>
      </c>
      <c r="N614" s="753">
        <v>52.47</v>
      </c>
    </row>
    <row r="615" spans="1:14" ht="14.4" customHeight="1" x14ac:dyDescent="0.3">
      <c r="A615" s="747" t="s">
        <v>593</v>
      </c>
      <c r="B615" s="748" t="s">
        <v>594</v>
      </c>
      <c r="C615" s="749" t="s">
        <v>618</v>
      </c>
      <c r="D615" s="750" t="s">
        <v>619</v>
      </c>
      <c r="E615" s="751">
        <v>50113001</v>
      </c>
      <c r="F615" s="750" t="s">
        <v>645</v>
      </c>
      <c r="G615" s="749" t="s">
        <v>646</v>
      </c>
      <c r="H615" s="749">
        <v>175567</v>
      </c>
      <c r="I615" s="749">
        <v>75567</v>
      </c>
      <c r="J615" s="749" t="s">
        <v>1395</v>
      </c>
      <c r="K615" s="749" t="s">
        <v>1396</v>
      </c>
      <c r="L615" s="752">
        <v>572.38999999999987</v>
      </c>
      <c r="M615" s="752">
        <v>1</v>
      </c>
      <c r="N615" s="753">
        <v>572.38999999999987</v>
      </c>
    </row>
    <row r="616" spans="1:14" ht="14.4" customHeight="1" x14ac:dyDescent="0.3">
      <c r="A616" s="747" t="s">
        <v>593</v>
      </c>
      <c r="B616" s="748" t="s">
        <v>594</v>
      </c>
      <c r="C616" s="749" t="s">
        <v>618</v>
      </c>
      <c r="D616" s="750" t="s">
        <v>619</v>
      </c>
      <c r="E616" s="751">
        <v>50113001</v>
      </c>
      <c r="F616" s="750" t="s">
        <v>645</v>
      </c>
      <c r="G616" s="749" t="s">
        <v>646</v>
      </c>
      <c r="H616" s="749">
        <v>116309</v>
      </c>
      <c r="I616" s="749">
        <v>16309</v>
      </c>
      <c r="J616" s="749" t="s">
        <v>996</v>
      </c>
      <c r="K616" s="749" t="s">
        <v>997</v>
      </c>
      <c r="L616" s="752">
        <v>1235.9766666666667</v>
      </c>
      <c r="M616" s="752">
        <v>3</v>
      </c>
      <c r="N616" s="753">
        <v>3707.9300000000003</v>
      </c>
    </row>
    <row r="617" spans="1:14" ht="14.4" customHeight="1" x14ac:dyDescent="0.3">
      <c r="A617" s="747" t="s">
        <v>593</v>
      </c>
      <c r="B617" s="748" t="s">
        <v>594</v>
      </c>
      <c r="C617" s="749" t="s">
        <v>618</v>
      </c>
      <c r="D617" s="750" t="s">
        <v>619</v>
      </c>
      <c r="E617" s="751">
        <v>50113001</v>
      </c>
      <c r="F617" s="750" t="s">
        <v>645</v>
      </c>
      <c r="G617" s="749" t="s">
        <v>646</v>
      </c>
      <c r="H617" s="749">
        <v>115640</v>
      </c>
      <c r="I617" s="749">
        <v>15640</v>
      </c>
      <c r="J617" s="749" t="s">
        <v>1397</v>
      </c>
      <c r="K617" s="749" t="s">
        <v>1398</v>
      </c>
      <c r="L617" s="752">
        <v>265.47000000000003</v>
      </c>
      <c r="M617" s="752">
        <v>1</v>
      </c>
      <c r="N617" s="753">
        <v>265.47000000000003</v>
      </c>
    </row>
    <row r="618" spans="1:14" ht="14.4" customHeight="1" x14ac:dyDescent="0.3">
      <c r="A618" s="747" t="s">
        <v>593</v>
      </c>
      <c r="B618" s="748" t="s">
        <v>594</v>
      </c>
      <c r="C618" s="749" t="s">
        <v>618</v>
      </c>
      <c r="D618" s="750" t="s">
        <v>619</v>
      </c>
      <c r="E618" s="751">
        <v>50113001</v>
      </c>
      <c r="F618" s="750" t="s">
        <v>645</v>
      </c>
      <c r="G618" s="749" t="s">
        <v>646</v>
      </c>
      <c r="H618" s="749">
        <v>115641</v>
      </c>
      <c r="I618" s="749">
        <v>15641</v>
      </c>
      <c r="J618" s="749" t="s">
        <v>1399</v>
      </c>
      <c r="K618" s="749" t="s">
        <v>1400</v>
      </c>
      <c r="L618" s="752">
        <v>588.29999999999995</v>
      </c>
      <c r="M618" s="752">
        <v>1</v>
      </c>
      <c r="N618" s="753">
        <v>588.29999999999995</v>
      </c>
    </row>
    <row r="619" spans="1:14" ht="14.4" customHeight="1" x14ac:dyDescent="0.3">
      <c r="A619" s="747" t="s">
        <v>593</v>
      </c>
      <c r="B619" s="748" t="s">
        <v>594</v>
      </c>
      <c r="C619" s="749" t="s">
        <v>618</v>
      </c>
      <c r="D619" s="750" t="s">
        <v>619</v>
      </c>
      <c r="E619" s="751">
        <v>50113001</v>
      </c>
      <c r="F619" s="750" t="s">
        <v>645</v>
      </c>
      <c r="G619" s="749" t="s">
        <v>646</v>
      </c>
      <c r="H619" s="749">
        <v>100810</v>
      </c>
      <c r="I619" s="749">
        <v>810</v>
      </c>
      <c r="J619" s="749" t="s">
        <v>1000</v>
      </c>
      <c r="K619" s="749" t="s">
        <v>1001</v>
      </c>
      <c r="L619" s="752">
        <v>77.95</v>
      </c>
      <c r="M619" s="752">
        <v>2</v>
      </c>
      <c r="N619" s="753">
        <v>155.9</v>
      </c>
    </row>
    <row r="620" spans="1:14" ht="14.4" customHeight="1" x14ac:dyDescent="0.3">
      <c r="A620" s="747" t="s">
        <v>593</v>
      </c>
      <c r="B620" s="748" t="s">
        <v>594</v>
      </c>
      <c r="C620" s="749" t="s">
        <v>618</v>
      </c>
      <c r="D620" s="750" t="s">
        <v>619</v>
      </c>
      <c r="E620" s="751">
        <v>50113001</v>
      </c>
      <c r="F620" s="750" t="s">
        <v>645</v>
      </c>
      <c r="G620" s="749" t="s">
        <v>646</v>
      </c>
      <c r="H620" s="749">
        <v>180058</v>
      </c>
      <c r="I620" s="749">
        <v>80058</v>
      </c>
      <c r="J620" s="749" t="s">
        <v>1401</v>
      </c>
      <c r="K620" s="749" t="s">
        <v>1402</v>
      </c>
      <c r="L620" s="752">
        <v>123.40999999999998</v>
      </c>
      <c r="M620" s="752">
        <v>3</v>
      </c>
      <c r="N620" s="753">
        <v>370.22999999999996</v>
      </c>
    </row>
    <row r="621" spans="1:14" ht="14.4" customHeight="1" x14ac:dyDescent="0.3">
      <c r="A621" s="747" t="s">
        <v>593</v>
      </c>
      <c r="B621" s="748" t="s">
        <v>594</v>
      </c>
      <c r="C621" s="749" t="s">
        <v>618</v>
      </c>
      <c r="D621" s="750" t="s">
        <v>619</v>
      </c>
      <c r="E621" s="751">
        <v>50113001</v>
      </c>
      <c r="F621" s="750" t="s">
        <v>645</v>
      </c>
      <c r="G621" s="749" t="s">
        <v>646</v>
      </c>
      <c r="H621" s="749">
        <v>199011</v>
      </c>
      <c r="I621" s="749">
        <v>199011</v>
      </c>
      <c r="J621" s="749" t="s">
        <v>1002</v>
      </c>
      <c r="K621" s="749" t="s">
        <v>1003</v>
      </c>
      <c r="L621" s="752">
        <v>28.14</v>
      </c>
      <c r="M621" s="752">
        <v>2</v>
      </c>
      <c r="N621" s="753">
        <v>56.28</v>
      </c>
    </row>
    <row r="622" spans="1:14" ht="14.4" customHeight="1" x14ac:dyDescent="0.3">
      <c r="A622" s="747" t="s">
        <v>593</v>
      </c>
      <c r="B622" s="748" t="s">
        <v>594</v>
      </c>
      <c r="C622" s="749" t="s">
        <v>618</v>
      </c>
      <c r="D622" s="750" t="s">
        <v>619</v>
      </c>
      <c r="E622" s="751">
        <v>50113001</v>
      </c>
      <c r="F622" s="750" t="s">
        <v>645</v>
      </c>
      <c r="G622" s="749" t="s">
        <v>651</v>
      </c>
      <c r="H622" s="749">
        <v>144127</v>
      </c>
      <c r="I622" s="749">
        <v>144127</v>
      </c>
      <c r="J622" s="749" t="s">
        <v>1403</v>
      </c>
      <c r="K622" s="749" t="s">
        <v>1404</v>
      </c>
      <c r="L622" s="752">
        <v>115.61000000000003</v>
      </c>
      <c r="M622" s="752">
        <v>2</v>
      </c>
      <c r="N622" s="753">
        <v>231.22000000000006</v>
      </c>
    </row>
    <row r="623" spans="1:14" ht="14.4" customHeight="1" x14ac:dyDescent="0.3">
      <c r="A623" s="747" t="s">
        <v>593</v>
      </c>
      <c r="B623" s="748" t="s">
        <v>594</v>
      </c>
      <c r="C623" s="749" t="s">
        <v>618</v>
      </c>
      <c r="D623" s="750" t="s">
        <v>619</v>
      </c>
      <c r="E623" s="751">
        <v>50113001</v>
      </c>
      <c r="F623" s="750" t="s">
        <v>645</v>
      </c>
      <c r="G623" s="749" t="s">
        <v>646</v>
      </c>
      <c r="H623" s="749">
        <v>144561</v>
      </c>
      <c r="I623" s="749">
        <v>44561</v>
      </c>
      <c r="J623" s="749" t="s">
        <v>1405</v>
      </c>
      <c r="K623" s="749" t="s">
        <v>670</v>
      </c>
      <c r="L623" s="752">
        <v>98.880000000000024</v>
      </c>
      <c r="M623" s="752">
        <v>2</v>
      </c>
      <c r="N623" s="753">
        <v>197.76000000000005</v>
      </c>
    </row>
    <row r="624" spans="1:14" ht="14.4" customHeight="1" x14ac:dyDescent="0.3">
      <c r="A624" s="747" t="s">
        <v>593</v>
      </c>
      <c r="B624" s="748" t="s">
        <v>594</v>
      </c>
      <c r="C624" s="749" t="s">
        <v>618</v>
      </c>
      <c r="D624" s="750" t="s">
        <v>619</v>
      </c>
      <c r="E624" s="751">
        <v>50113001</v>
      </c>
      <c r="F624" s="750" t="s">
        <v>645</v>
      </c>
      <c r="G624" s="749" t="s">
        <v>646</v>
      </c>
      <c r="H624" s="749">
        <v>116052</v>
      </c>
      <c r="I624" s="749">
        <v>16052</v>
      </c>
      <c r="J624" s="749" t="s">
        <v>1406</v>
      </c>
      <c r="K624" s="749" t="s">
        <v>1407</v>
      </c>
      <c r="L624" s="752">
        <v>85.659999999999982</v>
      </c>
      <c r="M624" s="752">
        <v>1</v>
      </c>
      <c r="N624" s="753">
        <v>85.659999999999982</v>
      </c>
    </row>
    <row r="625" spans="1:14" ht="14.4" customHeight="1" x14ac:dyDescent="0.3">
      <c r="A625" s="747" t="s">
        <v>593</v>
      </c>
      <c r="B625" s="748" t="s">
        <v>594</v>
      </c>
      <c r="C625" s="749" t="s">
        <v>618</v>
      </c>
      <c r="D625" s="750" t="s">
        <v>619</v>
      </c>
      <c r="E625" s="751">
        <v>50113001</v>
      </c>
      <c r="F625" s="750" t="s">
        <v>645</v>
      </c>
      <c r="G625" s="749" t="s">
        <v>646</v>
      </c>
      <c r="H625" s="749">
        <v>159941</v>
      </c>
      <c r="I625" s="749">
        <v>59941</v>
      </c>
      <c r="J625" s="749" t="s">
        <v>1408</v>
      </c>
      <c r="K625" s="749" t="s">
        <v>1409</v>
      </c>
      <c r="L625" s="752">
        <v>231.8</v>
      </c>
      <c r="M625" s="752">
        <v>1</v>
      </c>
      <c r="N625" s="753">
        <v>231.8</v>
      </c>
    </row>
    <row r="626" spans="1:14" ht="14.4" customHeight="1" x14ac:dyDescent="0.3">
      <c r="A626" s="747" t="s">
        <v>593</v>
      </c>
      <c r="B626" s="748" t="s">
        <v>594</v>
      </c>
      <c r="C626" s="749" t="s">
        <v>618</v>
      </c>
      <c r="D626" s="750" t="s">
        <v>619</v>
      </c>
      <c r="E626" s="751">
        <v>50113001</v>
      </c>
      <c r="F626" s="750" t="s">
        <v>645</v>
      </c>
      <c r="G626" s="749" t="s">
        <v>651</v>
      </c>
      <c r="H626" s="749">
        <v>109709</v>
      </c>
      <c r="I626" s="749">
        <v>9709</v>
      </c>
      <c r="J626" s="749" t="s">
        <v>1006</v>
      </c>
      <c r="K626" s="749" t="s">
        <v>1007</v>
      </c>
      <c r="L626" s="752">
        <v>64.963333333333324</v>
      </c>
      <c r="M626" s="752">
        <v>60</v>
      </c>
      <c r="N626" s="753">
        <v>3897.7999999999997</v>
      </c>
    </row>
    <row r="627" spans="1:14" ht="14.4" customHeight="1" x14ac:dyDescent="0.3">
      <c r="A627" s="747" t="s">
        <v>593</v>
      </c>
      <c r="B627" s="748" t="s">
        <v>594</v>
      </c>
      <c r="C627" s="749" t="s">
        <v>618</v>
      </c>
      <c r="D627" s="750" t="s">
        <v>619</v>
      </c>
      <c r="E627" s="751">
        <v>50113001</v>
      </c>
      <c r="F627" s="750" t="s">
        <v>645</v>
      </c>
      <c r="G627" s="749" t="s">
        <v>646</v>
      </c>
      <c r="H627" s="749">
        <v>188900</v>
      </c>
      <c r="I627" s="749">
        <v>88900</v>
      </c>
      <c r="J627" s="749" t="s">
        <v>1010</v>
      </c>
      <c r="K627" s="749" t="s">
        <v>1011</v>
      </c>
      <c r="L627" s="752">
        <v>85.550000000000011</v>
      </c>
      <c r="M627" s="752">
        <v>8</v>
      </c>
      <c r="N627" s="753">
        <v>684.40000000000009</v>
      </c>
    </row>
    <row r="628" spans="1:14" ht="14.4" customHeight="1" x14ac:dyDescent="0.3">
      <c r="A628" s="747" t="s">
        <v>593</v>
      </c>
      <c r="B628" s="748" t="s">
        <v>594</v>
      </c>
      <c r="C628" s="749" t="s">
        <v>618</v>
      </c>
      <c r="D628" s="750" t="s">
        <v>619</v>
      </c>
      <c r="E628" s="751">
        <v>50113001</v>
      </c>
      <c r="F628" s="750" t="s">
        <v>645</v>
      </c>
      <c r="G628" s="749" t="s">
        <v>646</v>
      </c>
      <c r="H628" s="749">
        <v>162243</v>
      </c>
      <c r="I628" s="749">
        <v>162243</v>
      </c>
      <c r="J628" s="749" t="s">
        <v>1410</v>
      </c>
      <c r="K628" s="749" t="s">
        <v>1411</v>
      </c>
      <c r="L628" s="752">
        <v>115.32000000000002</v>
      </c>
      <c r="M628" s="752">
        <v>2</v>
      </c>
      <c r="N628" s="753">
        <v>230.64000000000004</v>
      </c>
    </row>
    <row r="629" spans="1:14" ht="14.4" customHeight="1" x14ac:dyDescent="0.3">
      <c r="A629" s="747" t="s">
        <v>593</v>
      </c>
      <c r="B629" s="748" t="s">
        <v>594</v>
      </c>
      <c r="C629" s="749" t="s">
        <v>618</v>
      </c>
      <c r="D629" s="750" t="s">
        <v>619</v>
      </c>
      <c r="E629" s="751">
        <v>50113001</v>
      </c>
      <c r="F629" s="750" t="s">
        <v>645</v>
      </c>
      <c r="G629" s="749" t="s">
        <v>646</v>
      </c>
      <c r="H629" s="749">
        <v>202821</v>
      </c>
      <c r="I629" s="749">
        <v>202821</v>
      </c>
      <c r="J629" s="749" t="s">
        <v>1412</v>
      </c>
      <c r="K629" s="749" t="s">
        <v>1413</v>
      </c>
      <c r="L629" s="752">
        <v>81.616666666666674</v>
      </c>
      <c r="M629" s="752">
        <v>3</v>
      </c>
      <c r="N629" s="753">
        <v>244.85000000000002</v>
      </c>
    </row>
    <row r="630" spans="1:14" ht="14.4" customHeight="1" x14ac:dyDescent="0.3">
      <c r="A630" s="747" t="s">
        <v>593</v>
      </c>
      <c r="B630" s="748" t="s">
        <v>594</v>
      </c>
      <c r="C630" s="749" t="s">
        <v>618</v>
      </c>
      <c r="D630" s="750" t="s">
        <v>619</v>
      </c>
      <c r="E630" s="751">
        <v>50113001</v>
      </c>
      <c r="F630" s="750" t="s">
        <v>645</v>
      </c>
      <c r="G630" s="749" t="s">
        <v>646</v>
      </c>
      <c r="H630" s="749">
        <v>225261</v>
      </c>
      <c r="I630" s="749">
        <v>225261</v>
      </c>
      <c r="J630" s="749" t="s">
        <v>1414</v>
      </c>
      <c r="K630" s="749" t="s">
        <v>1415</v>
      </c>
      <c r="L630" s="752">
        <v>57.929999999999986</v>
      </c>
      <c r="M630" s="752">
        <v>3</v>
      </c>
      <c r="N630" s="753">
        <v>173.78999999999996</v>
      </c>
    </row>
    <row r="631" spans="1:14" ht="14.4" customHeight="1" x14ac:dyDescent="0.3">
      <c r="A631" s="747" t="s">
        <v>593</v>
      </c>
      <c r="B631" s="748" t="s">
        <v>594</v>
      </c>
      <c r="C631" s="749" t="s">
        <v>618</v>
      </c>
      <c r="D631" s="750" t="s">
        <v>619</v>
      </c>
      <c r="E631" s="751">
        <v>50113001</v>
      </c>
      <c r="F631" s="750" t="s">
        <v>645</v>
      </c>
      <c r="G631" s="749" t="s">
        <v>646</v>
      </c>
      <c r="H631" s="749">
        <v>127698</v>
      </c>
      <c r="I631" s="749">
        <v>27698</v>
      </c>
      <c r="J631" s="749" t="s">
        <v>1013</v>
      </c>
      <c r="K631" s="749" t="s">
        <v>1014</v>
      </c>
      <c r="L631" s="752">
        <v>399.96</v>
      </c>
      <c r="M631" s="752">
        <v>29</v>
      </c>
      <c r="N631" s="753">
        <v>11598.84</v>
      </c>
    </row>
    <row r="632" spans="1:14" ht="14.4" customHeight="1" x14ac:dyDescent="0.3">
      <c r="A632" s="747" t="s">
        <v>593</v>
      </c>
      <c r="B632" s="748" t="s">
        <v>594</v>
      </c>
      <c r="C632" s="749" t="s">
        <v>618</v>
      </c>
      <c r="D632" s="750" t="s">
        <v>619</v>
      </c>
      <c r="E632" s="751">
        <v>50113001</v>
      </c>
      <c r="F632" s="750" t="s">
        <v>645</v>
      </c>
      <c r="G632" s="749" t="s">
        <v>646</v>
      </c>
      <c r="H632" s="749">
        <v>395294</v>
      </c>
      <c r="I632" s="749">
        <v>180306</v>
      </c>
      <c r="J632" s="749" t="s">
        <v>1015</v>
      </c>
      <c r="K632" s="749" t="s">
        <v>1017</v>
      </c>
      <c r="L632" s="752">
        <v>175.20159999999996</v>
      </c>
      <c r="M632" s="752">
        <v>50</v>
      </c>
      <c r="N632" s="753">
        <v>8760.0799999999981</v>
      </c>
    </row>
    <row r="633" spans="1:14" ht="14.4" customHeight="1" x14ac:dyDescent="0.3">
      <c r="A633" s="747" t="s">
        <v>593</v>
      </c>
      <c r="B633" s="748" t="s">
        <v>594</v>
      </c>
      <c r="C633" s="749" t="s">
        <v>618</v>
      </c>
      <c r="D633" s="750" t="s">
        <v>619</v>
      </c>
      <c r="E633" s="751">
        <v>50113001</v>
      </c>
      <c r="F633" s="750" t="s">
        <v>645</v>
      </c>
      <c r="G633" s="749" t="s">
        <v>646</v>
      </c>
      <c r="H633" s="749">
        <v>191836</v>
      </c>
      <c r="I633" s="749">
        <v>91836</v>
      </c>
      <c r="J633" s="749" t="s">
        <v>1416</v>
      </c>
      <c r="K633" s="749" t="s">
        <v>1417</v>
      </c>
      <c r="L633" s="752">
        <v>44.23</v>
      </c>
      <c r="M633" s="752">
        <v>4</v>
      </c>
      <c r="N633" s="753">
        <v>176.92</v>
      </c>
    </row>
    <row r="634" spans="1:14" ht="14.4" customHeight="1" x14ac:dyDescent="0.3">
      <c r="A634" s="747" t="s">
        <v>593</v>
      </c>
      <c r="B634" s="748" t="s">
        <v>594</v>
      </c>
      <c r="C634" s="749" t="s">
        <v>618</v>
      </c>
      <c r="D634" s="750" t="s">
        <v>619</v>
      </c>
      <c r="E634" s="751">
        <v>50113001</v>
      </c>
      <c r="F634" s="750" t="s">
        <v>645</v>
      </c>
      <c r="G634" s="749" t="s">
        <v>646</v>
      </c>
      <c r="H634" s="749">
        <v>132086</v>
      </c>
      <c r="I634" s="749">
        <v>32086</v>
      </c>
      <c r="J634" s="749" t="s">
        <v>1418</v>
      </c>
      <c r="K634" s="749" t="s">
        <v>1419</v>
      </c>
      <c r="L634" s="752">
        <v>19.344999999999999</v>
      </c>
      <c r="M634" s="752">
        <v>6</v>
      </c>
      <c r="N634" s="753">
        <v>116.07</v>
      </c>
    </row>
    <row r="635" spans="1:14" ht="14.4" customHeight="1" x14ac:dyDescent="0.3">
      <c r="A635" s="747" t="s">
        <v>593</v>
      </c>
      <c r="B635" s="748" t="s">
        <v>594</v>
      </c>
      <c r="C635" s="749" t="s">
        <v>618</v>
      </c>
      <c r="D635" s="750" t="s">
        <v>619</v>
      </c>
      <c r="E635" s="751">
        <v>50113001</v>
      </c>
      <c r="F635" s="750" t="s">
        <v>645</v>
      </c>
      <c r="G635" s="749" t="s">
        <v>646</v>
      </c>
      <c r="H635" s="749">
        <v>230435</v>
      </c>
      <c r="I635" s="749">
        <v>230435</v>
      </c>
      <c r="J635" s="749" t="s">
        <v>1420</v>
      </c>
      <c r="K635" s="749" t="s">
        <v>1421</v>
      </c>
      <c r="L635" s="752">
        <v>85.69</v>
      </c>
      <c r="M635" s="752">
        <v>2</v>
      </c>
      <c r="N635" s="753">
        <v>171.38</v>
      </c>
    </row>
    <row r="636" spans="1:14" ht="14.4" customHeight="1" x14ac:dyDescent="0.3">
      <c r="A636" s="747" t="s">
        <v>593</v>
      </c>
      <c r="B636" s="748" t="s">
        <v>594</v>
      </c>
      <c r="C636" s="749" t="s">
        <v>618</v>
      </c>
      <c r="D636" s="750" t="s">
        <v>619</v>
      </c>
      <c r="E636" s="751">
        <v>50113001</v>
      </c>
      <c r="F636" s="750" t="s">
        <v>645</v>
      </c>
      <c r="G636" s="749" t="s">
        <v>646</v>
      </c>
      <c r="H636" s="749">
        <v>215851</v>
      </c>
      <c r="I636" s="749">
        <v>215851</v>
      </c>
      <c r="J636" s="749" t="s">
        <v>1029</v>
      </c>
      <c r="K636" s="749" t="s">
        <v>1030</v>
      </c>
      <c r="L636" s="752">
        <v>289.84777777777776</v>
      </c>
      <c r="M636" s="752">
        <v>18</v>
      </c>
      <c r="N636" s="753">
        <v>5217.26</v>
      </c>
    </row>
    <row r="637" spans="1:14" ht="14.4" customHeight="1" x14ac:dyDescent="0.3">
      <c r="A637" s="747" t="s">
        <v>593</v>
      </c>
      <c r="B637" s="748" t="s">
        <v>594</v>
      </c>
      <c r="C637" s="749" t="s">
        <v>618</v>
      </c>
      <c r="D637" s="750" t="s">
        <v>619</v>
      </c>
      <c r="E637" s="751">
        <v>50113001</v>
      </c>
      <c r="F637" s="750" t="s">
        <v>645</v>
      </c>
      <c r="G637" s="749" t="s">
        <v>651</v>
      </c>
      <c r="H637" s="749">
        <v>190958</v>
      </c>
      <c r="I637" s="749">
        <v>190958</v>
      </c>
      <c r="J637" s="749" t="s">
        <v>1422</v>
      </c>
      <c r="K637" s="749" t="s">
        <v>757</v>
      </c>
      <c r="L637" s="752">
        <v>140.72</v>
      </c>
      <c r="M637" s="752">
        <v>1</v>
      </c>
      <c r="N637" s="753">
        <v>140.72</v>
      </c>
    </row>
    <row r="638" spans="1:14" ht="14.4" customHeight="1" x14ac:dyDescent="0.3">
      <c r="A638" s="747" t="s">
        <v>593</v>
      </c>
      <c r="B638" s="748" t="s">
        <v>594</v>
      </c>
      <c r="C638" s="749" t="s">
        <v>618</v>
      </c>
      <c r="D638" s="750" t="s">
        <v>619</v>
      </c>
      <c r="E638" s="751">
        <v>50113001</v>
      </c>
      <c r="F638" s="750" t="s">
        <v>645</v>
      </c>
      <c r="G638" s="749" t="s">
        <v>651</v>
      </c>
      <c r="H638" s="749">
        <v>150309</v>
      </c>
      <c r="I638" s="749">
        <v>50309</v>
      </c>
      <c r="J638" s="749" t="s">
        <v>1423</v>
      </c>
      <c r="K638" s="749" t="s">
        <v>1346</v>
      </c>
      <c r="L638" s="752">
        <v>34.690000000000012</v>
      </c>
      <c r="M638" s="752">
        <v>1</v>
      </c>
      <c r="N638" s="753">
        <v>34.690000000000012</v>
      </c>
    </row>
    <row r="639" spans="1:14" ht="14.4" customHeight="1" x14ac:dyDescent="0.3">
      <c r="A639" s="747" t="s">
        <v>593</v>
      </c>
      <c r="B639" s="748" t="s">
        <v>594</v>
      </c>
      <c r="C639" s="749" t="s">
        <v>618</v>
      </c>
      <c r="D639" s="750" t="s">
        <v>619</v>
      </c>
      <c r="E639" s="751">
        <v>50113001</v>
      </c>
      <c r="F639" s="750" t="s">
        <v>645</v>
      </c>
      <c r="G639" s="749" t="s">
        <v>651</v>
      </c>
      <c r="H639" s="749">
        <v>150318</v>
      </c>
      <c r="I639" s="749">
        <v>50318</v>
      </c>
      <c r="J639" s="749" t="s">
        <v>1032</v>
      </c>
      <c r="K639" s="749" t="s">
        <v>1033</v>
      </c>
      <c r="L639" s="752">
        <v>209.32</v>
      </c>
      <c r="M639" s="752">
        <v>2</v>
      </c>
      <c r="N639" s="753">
        <v>418.64</v>
      </c>
    </row>
    <row r="640" spans="1:14" ht="14.4" customHeight="1" x14ac:dyDescent="0.3">
      <c r="A640" s="747" t="s">
        <v>593</v>
      </c>
      <c r="B640" s="748" t="s">
        <v>594</v>
      </c>
      <c r="C640" s="749" t="s">
        <v>618</v>
      </c>
      <c r="D640" s="750" t="s">
        <v>619</v>
      </c>
      <c r="E640" s="751">
        <v>50113001</v>
      </c>
      <c r="F640" s="750" t="s">
        <v>645</v>
      </c>
      <c r="G640" s="749" t="s">
        <v>651</v>
      </c>
      <c r="H640" s="749">
        <v>148306</v>
      </c>
      <c r="I640" s="749">
        <v>148306</v>
      </c>
      <c r="J640" s="749" t="s">
        <v>1424</v>
      </c>
      <c r="K640" s="749" t="s">
        <v>1425</v>
      </c>
      <c r="L640" s="752">
        <v>106.71000000000002</v>
      </c>
      <c r="M640" s="752">
        <v>1</v>
      </c>
      <c r="N640" s="753">
        <v>106.71000000000002</v>
      </c>
    </row>
    <row r="641" spans="1:14" ht="14.4" customHeight="1" x14ac:dyDescent="0.3">
      <c r="A641" s="747" t="s">
        <v>593</v>
      </c>
      <c r="B641" s="748" t="s">
        <v>594</v>
      </c>
      <c r="C641" s="749" t="s">
        <v>618</v>
      </c>
      <c r="D641" s="750" t="s">
        <v>619</v>
      </c>
      <c r="E641" s="751">
        <v>50113001</v>
      </c>
      <c r="F641" s="750" t="s">
        <v>645</v>
      </c>
      <c r="G641" s="749" t="s">
        <v>651</v>
      </c>
      <c r="H641" s="749">
        <v>850592</v>
      </c>
      <c r="I641" s="749">
        <v>148309</v>
      </c>
      <c r="J641" s="749" t="s">
        <v>1424</v>
      </c>
      <c r="K641" s="749" t="s">
        <v>1426</v>
      </c>
      <c r="L641" s="752">
        <v>324.72000000000008</v>
      </c>
      <c r="M641" s="752">
        <v>2</v>
      </c>
      <c r="N641" s="753">
        <v>649.44000000000017</v>
      </c>
    </row>
    <row r="642" spans="1:14" ht="14.4" customHeight="1" x14ac:dyDescent="0.3">
      <c r="A642" s="747" t="s">
        <v>593</v>
      </c>
      <c r="B642" s="748" t="s">
        <v>594</v>
      </c>
      <c r="C642" s="749" t="s">
        <v>618</v>
      </c>
      <c r="D642" s="750" t="s">
        <v>619</v>
      </c>
      <c r="E642" s="751">
        <v>50113001</v>
      </c>
      <c r="F642" s="750" t="s">
        <v>645</v>
      </c>
      <c r="G642" s="749" t="s">
        <v>651</v>
      </c>
      <c r="H642" s="749">
        <v>850551</v>
      </c>
      <c r="I642" s="749">
        <v>167859</v>
      </c>
      <c r="J642" s="749" t="s">
        <v>1427</v>
      </c>
      <c r="K642" s="749" t="s">
        <v>1428</v>
      </c>
      <c r="L642" s="752">
        <v>176.91</v>
      </c>
      <c r="M642" s="752">
        <v>1</v>
      </c>
      <c r="N642" s="753">
        <v>176.91</v>
      </c>
    </row>
    <row r="643" spans="1:14" ht="14.4" customHeight="1" x14ac:dyDescent="0.3">
      <c r="A643" s="747" t="s">
        <v>593</v>
      </c>
      <c r="B643" s="748" t="s">
        <v>594</v>
      </c>
      <c r="C643" s="749" t="s">
        <v>618</v>
      </c>
      <c r="D643" s="750" t="s">
        <v>619</v>
      </c>
      <c r="E643" s="751">
        <v>50113001</v>
      </c>
      <c r="F643" s="750" t="s">
        <v>645</v>
      </c>
      <c r="G643" s="749" t="s">
        <v>651</v>
      </c>
      <c r="H643" s="749">
        <v>845240</v>
      </c>
      <c r="I643" s="749">
        <v>109799</v>
      </c>
      <c r="J643" s="749" t="s">
        <v>1036</v>
      </c>
      <c r="K643" s="749" t="s">
        <v>988</v>
      </c>
      <c r="L643" s="752">
        <v>80.783333333333331</v>
      </c>
      <c r="M643" s="752">
        <v>12</v>
      </c>
      <c r="N643" s="753">
        <v>969.4</v>
      </c>
    </row>
    <row r="644" spans="1:14" ht="14.4" customHeight="1" x14ac:dyDescent="0.3">
      <c r="A644" s="747" t="s">
        <v>593</v>
      </c>
      <c r="B644" s="748" t="s">
        <v>594</v>
      </c>
      <c r="C644" s="749" t="s">
        <v>618</v>
      </c>
      <c r="D644" s="750" t="s">
        <v>619</v>
      </c>
      <c r="E644" s="751">
        <v>50113001</v>
      </c>
      <c r="F644" s="750" t="s">
        <v>645</v>
      </c>
      <c r="G644" s="749" t="s">
        <v>651</v>
      </c>
      <c r="H644" s="749">
        <v>124231</v>
      </c>
      <c r="I644" s="749">
        <v>124231</v>
      </c>
      <c r="J644" s="749" t="s">
        <v>1429</v>
      </c>
      <c r="K644" s="749" t="s">
        <v>1430</v>
      </c>
      <c r="L644" s="752">
        <v>220.4</v>
      </c>
      <c r="M644" s="752">
        <v>15</v>
      </c>
      <c r="N644" s="753">
        <v>3306</v>
      </c>
    </row>
    <row r="645" spans="1:14" ht="14.4" customHeight="1" x14ac:dyDescent="0.3">
      <c r="A645" s="747" t="s">
        <v>593</v>
      </c>
      <c r="B645" s="748" t="s">
        <v>594</v>
      </c>
      <c r="C645" s="749" t="s">
        <v>618</v>
      </c>
      <c r="D645" s="750" t="s">
        <v>619</v>
      </c>
      <c r="E645" s="751">
        <v>50113001</v>
      </c>
      <c r="F645" s="750" t="s">
        <v>645</v>
      </c>
      <c r="G645" s="749" t="s">
        <v>651</v>
      </c>
      <c r="H645" s="749">
        <v>131934</v>
      </c>
      <c r="I645" s="749">
        <v>31934</v>
      </c>
      <c r="J645" s="749" t="s">
        <v>1216</v>
      </c>
      <c r="K645" s="749" t="s">
        <v>1217</v>
      </c>
      <c r="L645" s="752">
        <v>49.820000000000014</v>
      </c>
      <c r="M645" s="752">
        <v>1</v>
      </c>
      <c r="N645" s="753">
        <v>49.820000000000014</v>
      </c>
    </row>
    <row r="646" spans="1:14" ht="14.4" customHeight="1" x14ac:dyDescent="0.3">
      <c r="A646" s="747" t="s">
        <v>593</v>
      </c>
      <c r="B646" s="748" t="s">
        <v>594</v>
      </c>
      <c r="C646" s="749" t="s">
        <v>618</v>
      </c>
      <c r="D646" s="750" t="s">
        <v>619</v>
      </c>
      <c r="E646" s="751">
        <v>50113001</v>
      </c>
      <c r="F646" s="750" t="s">
        <v>645</v>
      </c>
      <c r="G646" s="749" t="s">
        <v>646</v>
      </c>
      <c r="H646" s="749">
        <v>130434</v>
      </c>
      <c r="I646" s="749">
        <v>30434</v>
      </c>
      <c r="J646" s="749" t="s">
        <v>1431</v>
      </c>
      <c r="K646" s="749" t="s">
        <v>1432</v>
      </c>
      <c r="L646" s="752">
        <v>156.62000000000006</v>
      </c>
      <c r="M646" s="752">
        <v>2</v>
      </c>
      <c r="N646" s="753">
        <v>313.24000000000012</v>
      </c>
    </row>
    <row r="647" spans="1:14" ht="14.4" customHeight="1" x14ac:dyDescent="0.3">
      <c r="A647" s="747" t="s">
        <v>593</v>
      </c>
      <c r="B647" s="748" t="s">
        <v>594</v>
      </c>
      <c r="C647" s="749" t="s">
        <v>618</v>
      </c>
      <c r="D647" s="750" t="s">
        <v>619</v>
      </c>
      <c r="E647" s="751">
        <v>50113001</v>
      </c>
      <c r="F647" s="750" t="s">
        <v>645</v>
      </c>
      <c r="G647" s="749" t="s">
        <v>646</v>
      </c>
      <c r="H647" s="749">
        <v>103550</v>
      </c>
      <c r="I647" s="749">
        <v>3550</v>
      </c>
      <c r="J647" s="749" t="s">
        <v>1431</v>
      </c>
      <c r="K647" s="749" t="s">
        <v>1324</v>
      </c>
      <c r="L647" s="752">
        <v>39.86</v>
      </c>
      <c r="M647" s="752">
        <v>3</v>
      </c>
      <c r="N647" s="753">
        <v>119.58</v>
      </c>
    </row>
    <row r="648" spans="1:14" ht="14.4" customHeight="1" x14ac:dyDescent="0.3">
      <c r="A648" s="747" t="s">
        <v>593</v>
      </c>
      <c r="B648" s="748" t="s">
        <v>594</v>
      </c>
      <c r="C648" s="749" t="s">
        <v>618</v>
      </c>
      <c r="D648" s="750" t="s">
        <v>619</v>
      </c>
      <c r="E648" s="751">
        <v>50113001</v>
      </c>
      <c r="F648" s="750" t="s">
        <v>645</v>
      </c>
      <c r="G648" s="749" t="s">
        <v>646</v>
      </c>
      <c r="H648" s="749">
        <v>111421</v>
      </c>
      <c r="I648" s="749">
        <v>11421</v>
      </c>
      <c r="J648" s="749" t="s">
        <v>1051</v>
      </c>
      <c r="K648" s="749" t="s">
        <v>1052</v>
      </c>
      <c r="L648" s="752">
        <v>360.83171675292647</v>
      </c>
      <c r="M648" s="752">
        <v>9</v>
      </c>
      <c r="N648" s="753">
        <v>3247.485450776338</v>
      </c>
    </row>
    <row r="649" spans="1:14" ht="14.4" customHeight="1" x14ac:dyDescent="0.3">
      <c r="A649" s="747" t="s">
        <v>593</v>
      </c>
      <c r="B649" s="748" t="s">
        <v>594</v>
      </c>
      <c r="C649" s="749" t="s">
        <v>618</v>
      </c>
      <c r="D649" s="750" t="s">
        <v>619</v>
      </c>
      <c r="E649" s="751">
        <v>50113001</v>
      </c>
      <c r="F649" s="750" t="s">
        <v>645</v>
      </c>
      <c r="G649" s="749" t="s">
        <v>646</v>
      </c>
      <c r="H649" s="749">
        <v>181425</v>
      </c>
      <c r="I649" s="749">
        <v>81425</v>
      </c>
      <c r="J649" s="749" t="s">
        <v>1433</v>
      </c>
      <c r="K649" s="749" t="s">
        <v>1434</v>
      </c>
      <c r="L649" s="752">
        <v>116.61000000000003</v>
      </c>
      <c r="M649" s="752">
        <v>1</v>
      </c>
      <c r="N649" s="753">
        <v>116.61000000000003</v>
      </c>
    </row>
    <row r="650" spans="1:14" ht="14.4" customHeight="1" x14ac:dyDescent="0.3">
      <c r="A650" s="747" t="s">
        <v>593</v>
      </c>
      <c r="B650" s="748" t="s">
        <v>594</v>
      </c>
      <c r="C650" s="749" t="s">
        <v>618</v>
      </c>
      <c r="D650" s="750" t="s">
        <v>619</v>
      </c>
      <c r="E650" s="751">
        <v>50113001</v>
      </c>
      <c r="F650" s="750" t="s">
        <v>645</v>
      </c>
      <c r="G650" s="749" t="s">
        <v>646</v>
      </c>
      <c r="H650" s="749">
        <v>117926</v>
      </c>
      <c r="I650" s="749">
        <v>201609</v>
      </c>
      <c r="J650" s="749" t="s">
        <v>1435</v>
      </c>
      <c r="K650" s="749" t="s">
        <v>1436</v>
      </c>
      <c r="L650" s="752">
        <v>40.789999999999992</v>
      </c>
      <c r="M650" s="752">
        <v>2</v>
      </c>
      <c r="N650" s="753">
        <v>81.579999999999984</v>
      </c>
    </row>
    <row r="651" spans="1:14" ht="14.4" customHeight="1" x14ac:dyDescent="0.3">
      <c r="A651" s="747" t="s">
        <v>593</v>
      </c>
      <c r="B651" s="748" t="s">
        <v>594</v>
      </c>
      <c r="C651" s="749" t="s">
        <v>618</v>
      </c>
      <c r="D651" s="750" t="s">
        <v>619</v>
      </c>
      <c r="E651" s="751">
        <v>50113001</v>
      </c>
      <c r="F651" s="750" t="s">
        <v>645</v>
      </c>
      <c r="G651" s="749" t="s">
        <v>646</v>
      </c>
      <c r="H651" s="749">
        <v>201608</v>
      </c>
      <c r="I651" s="749">
        <v>201608</v>
      </c>
      <c r="J651" s="749" t="s">
        <v>1435</v>
      </c>
      <c r="K651" s="749" t="s">
        <v>1437</v>
      </c>
      <c r="L651" s="752">
        <v>36.15</v>
      </c>
      <c r="M651" s="752">
        <v>2</v>
      </c>
      <c r="N651" s="753">
        <v>72.3</v>
      </c>
    </row>
    <row r="652" spans="1:14" ht="14.4" customHeight="1" x14ac:dyDescent="0.3">
      <c r="A652" s="747" t="s">
        <v>593</v>
      </c>
      <c r="B652" s="748" t="s">
        <v>594</v>
      </c>
      <c r="C652" s="749" t="s">
        <v>618</v>
      </c>
      <c r="D652" s="750" t="s">
        <v>619</v>
      </c>
      <c r="E652" s="751">
        <v>50113001</v>
      </c>
      <c r="F652" s="750" t="s">
        <v>645</v>
      </c>
      <c r="G652" s="749" t="s">
        <v>651</v>
      </c>
      <c r="H652" s="749">
        <v>500566</v>
      </c>
      <c r="I652" s="749">
        <v>500566</v>
      </c>
      <c r="J652" s="749" t="s">
        <v>1060</v>
      </c>
      <c r="K652" s="749" t="s">
        <v>1061</v>
      </c>
      <c r="L652" s="752">
        <v>576.72000000000014</v>
      </c>
      <c r="M652" s="752">
        <v>11</v>
      </c>
      <c r="N652" s="753">
        <v>6343.920000000001</v>
      </c>
    </row>
    <row r="653" spans="1:14" ht="14.4" customHeight="1" x14ac:dyDescent="0.3">
      <c r="A653" s="747" t="s">
        <v>593</v>
      </c>
      <c r="B653" s="748" t="s">
        <v>594</v>
      </c>
      <c r="C653" s="749" t="s">
        <v>618</v>
      </c>
      <c r="D653" s="750" t="s">
        <v>619</v>
      </c>
      <c r="E653" s="751">
        <v>50113001</v>
      </c>
      <c r="F653" s="750" t="s">
        <v>645</v>
      </c>
      <c r="G653" s="749" t="s">
        <v>651</v>
      </c>
      <c r="H653" s="749">
        <v>500570</v>
      </c>
      <c r="I653" s="749">
        <v>500570</v>
      </c>
      <c r="J653" s="749" t="s">
        <v>1062</v>
      </c>
      <c r="K653" s="749" t="s">
        <v>1061</v>
      </c>
      <c r="L653" s="752">
        <v>533.58000000000004</v>
      </c>
      <c r="M653" s="752">
        <v>28</v>
      </c>
      <c r="N653" s="753">
        <v>14940.24</v>
      </c>
    </row>
    <row r="654" spans="1:14" ht="14.4" customHeight="1" x14ac:dyDescent="0.3">
      <c r="A654" s="747" t="s">
        <v>593</v>
      </c>
      <c r="B654" s="748" t="s">
        <v>594</v>
      </c>
      <c r="C654" s="749" t="s">
        <v>618</v>
      </c>
      <c r="D654" s="750" t="s">
        <v>619</v>
      </c>
      <c r="E654" s="751">
        <v>50113001</v>
      </c>
      <c r="F654" s="750" t="s">
        <v>645</v>
      </c>
      <c r="G654" s="749" t="s">
        <v>651</v>
      </c>
      <c r="H654" s="749">
        <v>101182</v>
      </c>
      <c r="I654" s="749">
        <v>1182</v>
      </c>
      <c r="J654" s="749" t="s">
        <v>1063</v>
      </c>
      <c r="K654" s="749" t="s">
        <v>1064</v>
      </c>
      <c r="L654" s="752">
        <v>308.12130841998254</v>
      </c>
      <c r="M654" s="752">
        <v>12</v>
      </c>
      <c r="N654" s="753">
        <v>3697.4557010397903</v>
      </c>
    </row>
    <row r="655" spans="1:14" ht="14.4" customHeight="1" x14ac:dyDescent="0.3">
      <c r="A655" s="747" t="s">
        <v>593</v>
      </c>
      <c r="B655" s="748" t="s">
        <v>594</v>
      </c>
      <c r="C655" s="749" t="s">
        <v>618</v>
      </c>
      <c r="D655" s="750" t="s">
        <v>619</v>
      </c>
      <c r="E655" s="751">
        <v>50113001</v>
      </c>
      <c r="F655" s="750" t="s">
        <v>645</v>
      </c>
      <c r="G655" s="749" t="s">
        <v>651</v>
      </c>
      <c r="H655" s="749">
        <v>105496</v>
      </c>
      <c r="I655" s="749">
        <v>5496</v>
      </c>
      <c r="J655" s="749" t="s">
        <v>1221</v>
      </c>
      <c r="K655" s="749" t="s">
        <v>1438</v>
      </c>
      <c r="L655" s="752">
        <v>75.004999999999995</v>
      </c>
      <c r="M655" s="752">
        <v>6</v>
      </c>
      <c r="N655" s="753">
        <v>450.03</v>
      </c>
    </row>
    <row r="656" spans="1:14" ht="14.4" customHeight="1" x14ac:dyDescent="0.3">
      <c r="A656" s="747" t="s">
        <v>593</v>
      </c>
      <c r="B656" s="748" t="s">
        <v>594</v>
      </c>
      <c r="C656" s="749" t="s">
        <v>618</v>
      </c>
      <c r="D656" s="750" t="s">
        <v>619</v>
      </c>
      <c r="E656" s="751">
        <v>50113001</v>
      </c>
      <c r="F656" s="750" t="s">
        <v>645</v>
      </c>
      <c r="G656" s="749" t="s">
        <v>651</v>
      </c>
      <c r="H656" s="749">
        <v>199600</v>
      </c>
      <c r="I656" s="749">
        <v>99600</v>
      </c>
      <c r="J656" s="749" t="s">
        <v>1221</v>
      </c>
      <c r="K656" s="749" t="s">
        <v>1439</v>
      </c>
      <c r="L656" s="752">
        <v>99.86</v>
      </c>
      <c r="M656" s="752">
        <v>2</v>
      </c>
      <c r="N656" s="753">
        <v>199.72</v>
      </c>
    </row>
    <row r="657" spans="1:14" ht="14.4" customHeight="1" x14ac:dyDescent="0.3">
      <c r="A657" s="747" t="s">
        <v>593</v>
      </c>
      <c r="B657" s="748" t="s">
        <v>594</v>
      </c>
      <c r="C657" s="749" t="s">
        <v>618</v>
      </c>
      <c r="D657" s="750" t="s">
        <v>619</v>
      </c>
      <c r="E657" s="751">
        <v>50113001</v>
      </c>
      <c r="F657" s="750" t="s">
        <v>645</v>
      </c>
      <c r="G657" s="749" t="s">
        <v>651</v>
      </c>
      <c r="H657" s="749">
        <v>989453</v>
      </c>
      <c r="I657" s="749">
        <v>146899</v>
      </c>
      <c r="J657" s="749" t="s">
        <v>1440</v>
      </c>
      <c r="K657" s="749" t="s">
        <v>1441</v>
      </c>
      <c r="L657" s="752">
        <v>45.684999999999995</v>
      </c>
      <c r="M657" s="752">
        <v>8</v>
      </c>
      <c r="N657" s="753">
        <v>365.47999999999996</v>
      </c>
    </row>
    <row r="658" spans="1:14" ht="14.4" customHeight="1" x14ac:dyDescent="0.3">
      <c r="A658" s="747" t="s">
        <v>593</v>
      </c>
      <c r="B658" s="748" t="s">
        <v>594</v>
      </c>
      <c r="C658" s="749" t="s">
        <v>618</v>
      </c>
      <c r="D658" s="750" t="s">
        <v>619</v>
      </c>
      <c r="E658" s="751">
        <v>50113001</v>
      </c>
      <c r="F658" s="750" t="s">
        <v>645</v>
      </c>
      <c r="G658" s="749" t="s">
        <v>646</v>
      </c>
      <c r="H658" s="749">
        <v>113704</v>
      </c>
      <c r="I658" s="749">
        <v>13704</v>
      </c>
      <c r="J658" s="749" t="s">
        <v>1442</v>
      </c>
      <c r="K658" s="749" t="s">
        <v>1443</v>
      </c>
      <c r="L658" s="752">
        <v>679.35</v>
      </c>
      <c r="M658" s="752">
        <v>2</v>
      </c>
      <c r="N658" s="753">
        <v>1358.7</v>
      </c>
    </row>
    <row r="659" spans="1:14" ht="14.4" customHeight="1" x14ac:dyDescent="0.3">
      <c r="A659" s="747" t="s">
        <v>593</v>
      </c>
      <c r="B659" s="748" t="s">
        <v>594</v>
      </c>
      <c r="C659" s="749" t="s">
        <v>618</v>
      </c>
      <c r="D659" s="750" t="s">
        <v>619</v>
      </c>
      <c r="E659" s="751">
        <v>50113001</v>
      </c>
      <c r="F659" s="750" t="s">
        <v>645</v>
      </c>
      <c r="G659" s="749" t="s">
        <v>651</v>
      </c>
      <c r="H659" s="749">
        <v>849578</v>
      </c>
      <c r="I659" s="749">
        <v>149480</v>
      </c>
      <c r="J659" s="749" t="s">
        <v>1068</v>
      </c>
      <c r="K659" s="749" t="s">
        <v>1069</v>
      </c>
      <c r="L659" s="752">
        <v>69.55</v>
      </c>
      <c r="M659" s="752">
        <v>2</v>
      </c>
      <c r="N659" s="753">
        <v>139.1</v>
      </c>
    </row>
    <row r="660" spans="1:14" ht="14.4" customHeight="1" x14ac:dyDescent="0.3">
      <c r="A660" s="747" t="s">
        <v>593</v>
      </c>
      <c r="B660" s="748" t="s">
        <v>594</v>
      </c>
      <c r="C660" s="749" t="s">
        <v>618</v>
      </c>
      <c r="D660" s="750" t="s">
        <v>619</v>
      </c>
      <c r="E660" s="751">
        <v>50113002</v>
      </c>
      <c r="F660" s="750" t="s">
        <v>1070</v>
      </c>
      <c r="G660" s="749" t="s">
        <v>646</v>
      </c>
      <c r="H660" s="749">
        <v>396914</v>
      </c>
      <c r="I660" s="749">
        <v>52301</v>
      </c>
      <c r="J660" s="749" t="s">
        <v>1444</v>
      </c>
      <c r="K660" s="749" t="s">
        <v>1445</v>
      </c>
      <c r="L660" s="752">
        <v>2221.3399999999997</v>
      </c>
      <c r="M660" s="752">
        <v>1</v>
      </c>
      <c r="N660" s="753">
        <v>2221.3399999999997</v>
      </c>
    </row>
    <row r="661" spans="1:14" ht="14.4" customHeight="1" x14ac:dyDescent="0.3">
      <c r="A661" s="747" t="s">
        <v>593</v>
      </c>
      <c r="B661" s="748" t="s">
        <v>594</v>
      </c>
      <c r="C661" s="749" t="s">
        <v>618</v>
      </c>
      <c r="D661" s="750" t="s">
        <v>619</v>
      </c>
      <c r="E661" s="751">
        <v>50113002</v>
      </c>
      <c r="F661" s="750" t="s">
        <v>1070</v>
      </c>
      <c r="G661" s="749" t="s">
        <v>646</v>
      </c>
      <c r="H661" s="749">
        <v>394774</v>
      </c>
      <c r="I661" s="749">
        <v>157118</v>
      </c>
      <c r="J661" s="749" t="s">
        <v>1071</v>
      </c>
      <c r="K661" s="749" t="s">
        <v>1446</v>
      </c>
      <c r="L661" s="752">
        <v>3739.9999999999995</v>
      </c>
      <c r="M661" s="752">
        <v>4</v>
      </c>
      <c r="N661" s="753">
        <v>14959.999999999998</v>
      </c>
    </row>
    <row r="662" spans="1:14" ht="14.4" customHeight="1" x14ac:dyDescent="0.3">
      <c r="A662" s="747" t="s">
        <v>593</v>
      </c>
      <c r="B662" s="748" t="s">
        <v>594</v>
      </c>
      <c r="C662" s="749" t="s">
        <v>618</v>
      </c>
      <c r="D662" s="750" t="s">
        <v>619</v>
      </c>
      <c r="E662" s="751">
        <v>50113002</v>
      </c>
      <c r="F662" s="750" t="s">
        <v>1070</v>
      </c>
      <c r="G662" s="749" t="s">
        <v>646</v>
      </c>
      <c r="H662" s="749">
        <v>397371</v>
      </c>
      <c r="I662" s="749">
        <v>157110</v>
      </c>
      <c r="J662" s="749" t="s">
        <v>1447</v>
      </c>
      <c r="K662" s="749" t="s">
        <v>1448</v>
      </c>
      <c r="L662" s="752">
        <v>4197.6000000000013</v>
      </c>
      <c r="M662" s="752">
        <v>2</v>
      </c>
      <c r="N662" s="753">
        <v>8395.2000000000025</v>
      </c>
    </row>
    <row r="663" spans="1:14" ht="14.4" customHeight="1" x14ac:dyDescent="0.3">
      <c r="A663" s="747" t="s">
        <v>593</v>
      </c>
      <c r="B663" s="748" t="s">
        <v>594</v>
      </c>
      <c r="C663" s="749" t="s">
        <v>618</v>
      </c>
      <c r="D663" s="750" t="s">
        <v>619</v>
      </c>
      <c r="E663" s="751">
        <v>50113006</v>
      </c>
      <c r="F663" s="750" t="s">
        <v>1073</v>
      </c>
      <c r="G663" s="749" t="s">
        <v>651</v>
      </c>
      <c r="H663" s="749">
        <v>33855</v>
      </c>
      <c r="I663" s="749">
        <v>33855</v>
      </c>
      <c r="J663" s="749" t="s">
        <v>1449</v>
      </c>
      <c r="K663" s="749" t="s">
        <v>1450</v>
      </c>
      <c r="L663" s="752">
        <v>179.26</v>
      </c>
      <c r="M663" s="752">
        <v>1</v>
      </c>
      <c r="N663" s="753">
        <v>179.26</v>
      </c>
    </row>
    <row r="664" spans="1:14" ht="14.4" customHeight="1" x14ac:dyDescent="0.3">
      <c r="A664" s="747" t="s">
        <v>593</v>
      </c>
      <c r="B664" s="748" t="s">
        <v>594</v>
      </c>
      <c r="C664" s="749" t="s">
        <v>618</v>
      </c>
      <c r="D664" s="750" t="s">
        <v>619</v>
      </c>
      <c r="E664" s="751">
        <v>50113006</v>
      </c>
      <c r="F664" s="750" t="s">
        <v>1073</v>
      </c>
      <c r="G664" s="749" t="s">
        <v>651</v>
      </c>
      <c r="H664" s="749">
        <v>846765</v>
      </c>
      <c r="I664" s="749">
        <v>33421</v>
      </c>
      <c r="J664" s="749" t="s">
        <v>1451</v>
      </c>
      <c r="K664" s="749" t="s">
        <v>1083</v>
      </c>
      <c r="L664" s="752">
        <v>135.6</v>
      </c>
      <c r="M664" s="752">
        <v>3</v>
      </c>
      <c r="N664" s="753">
        <v>406.79999999999995</v>
      </c>
    </row>
    <row r="665" spans="1:14" ht="14.4" customHeight="1" x14ac:dyDescent="0.3">
      <c r="A665" s="747" t="s">
        <v>593</v>
      </c>
      <c r="B665" s="748" t="s">
        <v>594</v>
      </c>
      <c r="C665" s="749" t="s">
        <v>618</v>
      </c>
      <c r="D665" s="750" t="s">
        <v>619</v>
      </c>
      <c r="E665" s="751">
        <v>50113006</v>
      </c>
      <c r="F665" s="750" t="s">
        <v>1073</v>
      </c>
      <c r="G665" s="749" t="s">
        <v>651</v>
      </c>
      <c r="H665" s="749">
        <v>987792</v>
      </c>
      <c r="I665" s="749">
        <v>33749</v>
      </c>
      <c r="J665" s="749" t="s">
        <v>1452</v>
      </c>
      <c r="K665" s="749" t="s">
        <v>1453</v>
      </c>
      <c r="L665" s="752">
        <v>111.95000000000003</v>
      </c>
      <c r="M665" s="752">
        <v>1</v>
      </c>
      <c r="N665" s="753">
        <v>111.95000000000003</v>
      </c>
    </row>
    <row r="666" spans="1:14" ht="14.4" customHeight="1" x14ac:dyDescent="0.3">
      <c r="A666" s="747" t="s">
        <v>593</v>
      </c>
      <c r="B666" s="748" t="s">
        <v>594</v>
      </c>
      <c r="C666" s="749" t="s">
        <v>618</v>
      </c>
      <c r="D666" s="750" t="s">
        <v>619</v>
      </c>
      <c r="E666" s="751">
        <v>50113006</v>
      </c>
      <c r="F666" s="750" t="s">
        <v>1073</v>
      </c>
      <c r="G666" s="749" t="s">
        <v>651</v>
      </c>
      <c r="H666" s="749">
        <v>395579</v>
      </c>
      <c r="I666" s="749">
        <v>33752</v>
      </c>
      <c r="J666" s="749" t="s">
        <v>1454</v>
      </c>
      <c r="K666" s="749" t="s">
        <v>1455</v>
      </c>
      <c r="L666" s="752">
        <v>111.95000000000003</v>
      </c>
      <c r="M666" s="752">
        <v>1</v>
      </c>
      <c r="N666" s="753">
        <v>111.95000000000003</v>
      </c>
    </row>
    <row r="667" spans="1:14" ht="14.4" customHeight="1" x14ac:dyDescent="0.3">
      <c r="A667" s="747" t="s">
        <v>593</v>
      </c>
      <c r="B667" s="748" t="s">
        <v>594</v>
      </c>
      <c r="C667" s="749" t="s">
        <v>618</v>
      </c>
      <c r="D667" s="750" t="s">
        <v>619</v>
      </c>
      <c r="E667" s="751">
        <v>50113006</v>
      </c>
      <c r="F667" s="750" t="s">
        <v>1073</v>
      </c>
      <c r="G667" s="749" t="s">
        <v>651</v>
      </c>
      <c r="H667" s="749">
        <v>33750</v>
      </c>
      <c r="I667" s="749">
        <v>33750</v>
      </c>
      <c r="J667" s="749" t="s">
        <v>1456</v>
      </c>
      <c r="K667" s="749" t="s">
        <v>1453</v>
      </c>
      <c r="L667" s="752">
        <v>111.95</v>
      </c>
      <c r="M667" s="752">
        <v>4</v>
      </c>
      <c r="N667" s="753">
        <v>447.8</v>
      </c>
    </row>
    <row r="668" spans="1:14" ht="14.4" customHeight="1" x14ac:dyDescent="0.3">
      <c r="A668" s="747" t="s">
        <v>593</v>
      </c>
      <c r="B668" s="748" t="s">
        <v>594</v>
      </c>
      <c r="C668" s="749" t="s">
        <v>618</v>
      </c>
      <c r="D668" s="750" t="s">
        <v>619</v>
      </c>
      <c r="E668" s="751">
        <v>50113006</v>
      </c>
      <c r="F668" s="750" t="s">
        <v>1073</v>
      </c>
      <c r="G668" s="749" t="s">
        <v>651</v>
      </c>
      <c r="H668" s="749">
        <v>33858</v>
      </c>
      <c r="I668" s="749">
        <v>33858</v>
      </c>
      <c r="J668" s="749" t="s">
        <v>1457</v>
      </c>
      <c r="K668" s="749" t="s">
        <v>1075</v>
      </c>
      <c r="L668" s="752">
        <v>129.97</v>
      </c>
      <c r="M668" s="752">
        <v>3</v>
      </c>
      <c r="N668" s="753">
        <v>389.90999999999997</v>
      </c>
    </row>
    <row r="669" spans="1:14" ht="14.4" customHeight="1" x14ac:dyDescent="0.3">
      <c r="A669" s="747" t="s">
        <v>593</v>
      </c>
      <c r="B669" s="748" t="s">
        <v>594</v>
      </c>
      <c r="C669" s="749" t="s">
        <v>618</v>
      </c>
      <c r="D669" s="750" t="s">
        <v>619</v>
      </c>
      <c r="E669" s="751">
        <v>50113006</v>
      </c>
      <c r="F669" s="750" t="s">
        <v>1073</v>
      </c>
      <c r="G669" s="749" t="s">
        <v>651</v>
      </c>
      <c r="H669" s="749">
        <v>33936</v>
      </c>
      <c r="I669" s="749">
        <v>33936</v>
      </c>
      <c r="J669" s="749" t="s">
        <v>1087</v>
      </c>
      <c r="K669" s="749" t="s">
        <v>1080</v>
      </c>
      <c r="L669" s="752">
        <v>30.670000000000009</v>
      </c>
      <c r="M669" s="752">
        <v>4</v>
      </c>
      <c r="N669" s="753">
        <v>122.68000000000004</v>
      </c>
    </row>
    <row r="670" spans="1:14" ht="14.4" customHeight="1" x14ac:dyDescent="0.3">
      <c r="A670" s="747" t="s">
        <v>593</v>
      </c>
      <c r="B670" s="748" t="s">
        <v>594</v>
      </c>
      <c r="C670" s="749" t="s">
        <v>618</v>
      </c>
      <c r="D670" s="750" t="s">
        <v>619</v>
      </c>
      <c r="E670" s="751">
        <v>50113006</v>
      </c>
      <c r="F670" s="750" t="s">
        <v>1073</v>
      </c>
      <c r="G670" s="749" t="s">
        <v>651</v>
      </c>
      <c r="H670" s="749">
        <v>990352</v>
      </c>
      <c r="I670" s="749">
        <v>33935</v>
      </c>
      <c r="J670" s="749" t="s">
        <v>1089</v>
      </c>
      <c r="K670" s="749" t="s">
        <v>1080</v>
      </c>
      <c r="L670" s="752">
        <v>30.67</v>
      </c>
      <c r="M670" s="752">
        <v>4</v>
      </c>
      <c r="N670" s="753">
        <v>122.68</v>
      </c>
    </row>
    <row r="671" spans="1:14" ht="14.4" customHeight="1" x14ac:dyDescent="0.3">
      <c r="A671" s="747" t="s">
        <v>593</v>
      </c>
      <c r="B671" s="748" t="s">
        <v>594</v>
      </c>
      <c r="C671" s="749" t="s">
        <v>618</v>
      </c>
      <c r="D671" s="750" t="s">
        <v>619</v>
      </c>
      <c r="E671" s="751">
        <v>50113008</v>
      </c>
      <c r="F671" s="750" t="s">
        <v>1095</v>
      </c>
      <c r="G671" s="749"/>
      <c r="H671" s="749"/>
      <c r="I671" s="749">
        <v>138455</v>
      </c>
      <c r="J671" s="749" t="s">
        <v>1096</v>
      </c>
      <c r="K671" s="749" t="s">
        <v>1097</v>
      </c>
      <c r="L671" s="752">
        <v>1068.2099609375</v>
      </c>
      <c r="M671" s="752">
        <v>40</v>
      </c>
      <c r="N671" s="753">
        <v>42728.3984375</v>
      </c>
    </row>
    <row r="672" spans="1:14" ht="14.4" customHeight="1" x14ac:dyDescent="0.3">
      <c r="A672" s="747" t="s">
        <v>593</v>
      </c>
      <c r="B672" s="748" t="s">
        <v>594</v>
      </c>
      <c r="C672" s="749" t="s">
        <v>618</v>
      </c>
      <c r="D672" s="750" t="s">
        <v>619</v>
      </c>
      <c r="E672" s="751">
        <v>50113008</v>
      </c>
      <c r="F672" s="750" t="s">
        <v>1095</v>
      </c>
      <c r="G672" s="749"/>
      <c r="H672" s="749"/>
      <c r="I672" s="749">
        <v>129056</v>
      </c>
      <c r="J672" s="749" t="s">
        <v>1098</v>
      </c>
      <c r="K672" s="749" t="s">
        <v>1099</v>
      </c>
      <c r="L672" s="752">
        <v>2168.560049019608</v>
      </c>
      <c r="M672" s="752">
        <v>51</v>
      </c>
      <c r="N672" s="753">
        <v>110596.5625</v>
      </c>
    </row>
    <row r="673" spans="1:14" ht="14.4" customHeight="1" x14ac:dyDescent="0.3">
      <c r="A673" s="747" t="s">
        <v>593</v>
      </c>
      <c r="B673" s="748" t="s">
        <v>594</v>
      </c>
      <c r="C673" s="749" t="s">
        <v>618</v>
      </c>
      <c r="D673" s="750" t="s">
        <v>619</v>
      </c>
      <c r="E673" s="751">
        <v>50113008</v>
      </c>
      <c r="F673" s="750" t="s">
        <v>1095</v>
      </c>
      <c r="G673" s="749"/>
      <c r="H673" s="749"/>
      <c r="I673" s="749">
        <v>129057</v>
      </c>
      <c r="J673" s="749" t="s">
        <v>1098</v>
      </c>
      <c r="K673" s="749" t="s">
        <v>1100</v>
      </c>
      <c r="L673" s="752">
        <v>4337.1201171875</v>
      </c>
      <c r="M673" s="752">
        <v>2</v>
      </c>
      <c r="N673" s="753">
        <v>8674.240234375</v>
      </c>
    </row>
    <row r="674" spans="1:14" ht="14.4" customHeight="1" x14ac:dyDescent="0.3">
      <c r="A674" s="747" t="s">
        <v>593</v>
      </c>
      <c r="B674" s="748" t="s">
        <v>594</v>
      </c>
      <c r="C674" s="749" t="s">
        <v>618</v>
      </c>
      <c r="D674" s="750" t="s">
        <v>619</v>
      </c>
      <c r="E674" s="751">
        <v>50113008</v>
      </c>
      <c r="F674" s="750" t="s">
        <v>1095</v>
      </c>
      <c r="G674" s="749"/>
      <c r="H674" s="749"/>
      <c r="I674" s="749">
        <v>62464</v>
      </c>
      <c r="J674" s="749" t="s">
        <v>1101</v>
      </c>
      <c r="K674" s="749" t="s">
        <v>1102</v>
      </c>
      <c r="L674" s="752">
        <v>9157.759765625</v>
      </c>
      <c r="M674" s="752">
        <v>14</v>
      </c>
      <c r="N674" s="753">
        <v>128208.63671875</v>
      </c>
    </row>
    <row r="675" spans="1:14" ht="14.4" customHeight="1" x14ac:dyDescent="0.3">
      <c r="A675" s="747" t="s">
        <v>593</v>
      </c>
      <c r="B675" s="748" t="s">
        <v>594</v>
      </c>
      <c r="C675" s="749" t="s">
        <v>618</v>
      </c>
      <c r="D675" s="750" t="s">
        <v>619</v>
      </c>
      <c r="E675" s="751">
        <v>50113008</v>
      </c>
      <c r="F675" s="750" t="s">
        <v>1095</v>
      </c>
      <c r="G675" s="749"/>
      <c r="H675" s="749"/>
      <c r="I675" s="749">
        <v>205966</v>
      </c>
      <c r="J675" s="749" t="s">
        <v>1103</v>
      </c>
      <c r="K675" s="749" t="s">
        <v>1097</v>
      </c>
      <c r="L675" s="752">
        <v>1287</v>
      </c>
      <c r="M675" s="752">
        <v>5</v>
      </c>
      <c r="N675" s="753">
        <v>6435</v>
      </c>
    </row>
    <row r="676" spans="1:14" ht="14.4" customHeight="1" x14ac:dyDescent="0.3">
      <c r="A676" s="747" t="s">
        <v>593</v>
      </c>
      <c r="B676" s="748" t="s">
        <v>594</v>
      </c>
      <c r="C676" s="749" t="s">
        <v>618</v>
      </c>
      <c r="D676" s="750" t="s">
        <v>619</v>
      </c>
      <c r="E676" s="751">
        <v>50113008</v>
      </c>
      <c r="F676" s="750" t="s">
        <v>1095</v>
      </c>
      <c r="G676" s="749"/>
      <c r="H676" s="749"/>
      <c r="I676" s="749">
        <v>29464</v>
      </c>
      <c r="J676" s="749" t="s">
        <v>1108</v>
      </c>
      <c r="K676" s="749" t="s">
        <v>1110</v>
      </c>
      <c r="L676" s="752">
        <v>11417.4697265625</v>
      </c>
      <c r="M676" s="752">
        <v>6</v>
      </c>
      <c r="N676" s="753">
        <v>68504.818359375</v>
      </c>
    </row>
    <row r="677" spans="1:14" ht="14.4" customHeight="1" x14ac:dyDescent="0.3">
      <c r="A677" s="747" t="s">
        <v>593</v>
      </c>
      <c r="B677" s="748" t="s">
        <v>594</v>
      </c>
      <c r="C677" s="749" t="s">
        <v>618</v>
      </c>
      <c r="D677" s="750" t="s">
        <v>619</v>
      </c>
      <c r="E677" s="751">
        <v>50113008</v>
      </c>
      <c r="F677" s="750" t="s">
        <v>1095</v>
      </c>
      <c r="G677" s="749"/>
      <c r="H677" s="749"/>
      <c r="I677" s="749">
        <v>29465</v>
      </c>
      <c r="J677" s="749" t="s">
        <v>1108</v>
      </c>
      <c r="K677" s="749" t="s">
        <v>1109</v>
      </c>
      <c r="L677" s="752">
        <v>22834.939453125</v>
      </c>
      <c r="M677" s="752">
        <v>3</v>
      </c>
      <c r="N677" s="753">
        <v>68504.818359375</v>
      </c>
    </row>
    <row r="678" spans="1:14" ht="14.4" customHeight="1" x14ac:dyDescent="0.3">
      <c r="A678" s="747" t="s">
        <v>593</v>
      </c>
      <c r="B678" s="748" t="s">
        <v>594</v>
      </c>
      <c r="C678" s="749" t="s">
        <v>618</v>
      </c>
      <c r="D678" s="750" t="s">
        <v>619</v>
      </c>
      <c r="E678" s="751">
        <v>50113011</v>
      </c>
      <c r="F678" s="750" t="s">
        <v>1112</v>
      </c>
      <c r="G678" s="749"/>
      <c r="H678" s="749"/>
      <c r="I678" s="749">
        <v>158152</v>
      </c>
      <c r="J678" s="749" t="s">
        <v>1113</v>
      </c>
      <c r="K678" s="749" t="s">
        <v>1097</v>
      </c>
      <c r="L678" s="752">
        <v>912.99002779447119</v>
      </c>
      <c r="M678" s="752">
        <v>13</v>
      </c>
      <c r="N678" s="753">
        <v>11868.870361328125</v>
      </c>
    </row>
    <row r="679" spans="1:14" ht="14.4" customHeight="1" x14ac:dyDescent="0.3">
      <c r="A679" s="747" t="s">
        <v>593</v>
      </c>
      <c r="B679" s="748" t="s">
        <v>594</v>
      </c>
      <c r="C679" s="749" t="s">
        <v>618</v>
      </c>
      <c r="D679" s="750" t="s">
        <v>619</v>
      </c>
      <c r="E679" s="751">
        <v>50113012</v>
      </c>
      <c r="F679" s="750" t="s">
        <v>1458</v>
      </c>
      <c r="G679" s="749" t="s">
        <v>646</v>
      </c>
      <c r="H679" s="749">
        <v>193649</v>
      </c>
      <c r="I679" s="749">
        <v>93649</v>
      </c>
      <c r="J679" s="749" t="s">
        <v>1459</v>
      </c>
      <c r="K679" s="749" t="s">
        <v>1460</v>
      </c>
      <c r="L679" s="752">
        <v>4931.6600000000008</v>
      </c>
      <c r="M679" s="752">
        <v>2</v>
      </c>
      <c r="N679" s="753">
        <v>9863.3200000000015</v>
      </c>
    </row>
    <row r="680" spans="1:14" ht="14.4" customHeight="1" x14ac:dyDescent="0.3">
      <c r="A680" s="747" t="s">
        <v>593</v>
      </c>
      <c r="B680" s="748" t="s">
        <v>594</v>
      </c>
      <c r="C680" s="749" t="s">
        <v>618</v>
      </c>
      <c r="D680" s="750" t="s">
        <v>619</v>
      </c>
      <c r="E680" s="751">
        <v>50113013</v>
      </c>
      <c r="F680" s="750" t="s">
        <v>1116</v>
      </c>
      <c r="G680" s="749" t="s">
        <v>651</v>
      </c>
      <c r="H680" s="749">
        <v>195147</v>
      </c>
      <c r="I680" s="749">
        <v>195147</v>
      </c>
      <c r="J680" s="749" t="s">
        <v>1117</v>
      </c>
      <c r="K680" s="749" t="s">
        <v>1118</v>
      </c>
      <c r="L680" s="752">
        <v>561.51</v>
      </c>
      <c r="M680" s="752">
        <v>26</v>
      </c>
      <c r="N680" s="753">
        <v>14599.26</v>
      </c>
    </row>
    <row r="681" spans="1:14" ht="14.4" customHeight="1" x14ac:dyDescent="0.3">
      <c r="A681" s="747" t="s">
        <v>593</v>
      </c>
      <c r="B681" s="748" t="s">
        <v>594</v>
      </c>
      <c r="C681" s="749" t="s">
        <v>618</v>
      </c>
      <c r="D681" s="750" t="s">
        <v>619</v>
      </c>
      <c r="E681" s="751">
        <v>50113013</v>
      </c>
      <c r="F681" s="750" t="s">
        <v>1116</v>
      </c>
      <c r="G681" s="749" t="s">
        <v>651</v>
      </c>
      <c r="H681" s="749">
        <v>203097</v>
      </c>
      <c r="I681" s="749">
        <v>203097</v>
      </c>
      <c r="J681" s="749" t="s">
        <v>1119</v>
      </c>
      <c r="K681" s="749" t="s">
        <v>1120</v>
      </c>
      <c r="L681" s="752">
        <v>167.548</v>
      </c>
      <c r="M681" s="752">
        <v>5</v>
      </c>
      <c r="N681" s="753">
        <v>837.74</v>
      </c>
    </row>
    <row r="682" spans="1:14" ht="14.4" customHeight="1" x14ac:dyDescent="0.3">
      <c r="A682" s="747" t="s">
        <v>593</v>
      </c>
      <c r="B682" s="748" t="s">
        <v>594</v>
      </c>
      <c r="C682" s="749" t="s">
        <v>618</v>
      </c>
      <c r="D682" s="750" t="s">
        <v>619</v>
      </c>
      <c r="E682" s="751">
        <v>50113013</v>
      </c>
      <c r="F682" s="750" t="s">
        <v>1116</v>
      </c>
      <c r="G682" s="749" t="s">
        <v>651</v>
      </c>
      <c r="H682" s="749">
        <v>183817</v>
      </c>
      <c r="I682" s="749">
        <v>183817</v>
      </c>
      <c r="J682" s="749" t="s">
        <v>1461</v>
      </c>
      <c r="K682" s="749" t="s">
        <v>1462</v>
      </c>
      <c r="L682" s="752">
        <v>918.5</v>
      </c>
      <c r="M682" s="752">
        <v>14</v>
      </c>
      <c r="N682" s="753">
        <v>12859</v>
      </c>
    </row>
    <row r="683" spans="1:14" ht="14.4" customHeight="1" x14ac:dyDescent="0.3">
      <c r="A683" s="747" t="s">
        <v>593</v>
      </c>
      <c r="B683" s="748" t="s">
        <v>594</v>
      </c>
      <c r="C683" s="749" t="s">
        <v>618</v>
      </c>
      <c r="D683" s="750" t="s">
        <v>619</v>
      </c>
      <c r="E683" s="751">
        <v>50113013</v>
      </c>
      <c r="F683" s="750" t="s">
        <v>1116</v>
      </c>
      <c r="G683" s="749" t="s">
        <v>651</v>
      </c>
      <c r="H683" s="749">
        <v>153913</v>
      </c>
      <c r="I683" s="749">
        <v>53913</v>
      </c>
      <c r="J683" s="749" t="s">
        <v>1463</v>
      </c>
      <c r="K683" s="749" t="s">
        <v>1464</v>
      </c>
      <c r="L683" s="752">
        <v>77.040000000000006</v>
      </c>
      <c r="M683" s="752">
        <v>2</v>
      </c>
      <c r="N683" s="753">
        <v>154.08000000000001</v>
      </c>
    </row>
    <row r="684" spans="1:14" ht="14.4" customHeight="1" x14ac:dyDescent="0.3">
      <c r="A684" s="747" t="s">
        <v>593</v>
      </c>
      <c r="B684" s="748" t="s">
        <v>594</v>
      </c>
      <c r="C684" s="749" t="s">
        <v>618</v>
      </c>
      <c r="D684" s="750" t="s">
        <v>619</v>
      </c>
      <c r="E684" s="751">
        <v>50113013</v>
      </c>
      <c r="F684" s="750" t="s">
        <v>1116</v>
      </c>
      <c r="G684" s="749" t="s">
        <v>646</v>
      </c>
      <c r="H684" s="749">
        <v>117171</v>
      </c>
      <c r="I684" s="749">
        <v>17171</v>
      </c>
      <c r="J684" s="749" t="s">
        <v>1123</v>
      </c>
      <c r="K684" s="749" t="s">
        <v>1124</v>
      </c>
      <c r="L684" s="752">
        <v>72.920000000000016</v>
      </c>
      <c r="M684" s="752">
        <v>4</v>
      </c>
      <c r="N684" s="753">
        <v>291.68000000000006</v>
      </c>
    </row>
    <row r="685" spans="1:14" ht="14.4" customHeight="1" x14ac:dyDescent="0.3">
      <c r="A685" s="747" t="s">
        <v>593</v>
      </c>
      <c r="B685" s="748" t="s">
        <v>594</v>
      </c>
      <c r="C685" s="749" t="s">
        <v>618</v>
      </c>
      <c r="D685" s="750" t="s">
        <v>619</v>
      </c>
      <c r="E685" s="751">
        <v>50113013</v>
      </c>
      <c r="F685" s="750" t="s">
        <v>1116</v>
      </c>
      <c r="G685" s="749" t="s">
        <v>646</v>
      </c>
      <c r="H685" s="749">
        <v>111706</v>
      </c>
      <c r="I685" s="749">
        <v>11706</v>
      </c>
      <c r="J685" s="749" t="s">
        <v>1125</v>
      </c>
      <c r="K685" s="749" t="s">
        <v>1126</v>
      </c>
      <c r="L685" s="752">
        <v>524.08000000000004</v>
      </c>
      <c r="M685" s="752">
        <v>5</v>
      </c>
      <c r="N685" s="753">
        <v>2620.4</v>
      </c>
    </row>
    <row r="686" spans="1:14" ht="14.4" customHeight="1" x14ac:dyDescent="0.3">
      <c r="A686" s="747" t="s">
        <v>593</v>
      </c>
      <c r="B686" s="748" t="s">
        <v>594</v>
      </c>
      <c r="C686" s="749" t="s">
        <v>618</v>
      </c>
      <c r="D686" s="750" t="s">
        <v>619</v>
      </c>
      <c r="E686" s="751">
        <v>50113013</v>
      </c>
      <c r="F686" s="750" t="s">
        <v>1116</v>
      </c>
      <c r="G686" s="749" t="s">
        <v>646</v>
      </c>
      <c r="H686" s="749">
        <v>131656</v>
      </c>
      <c r="I686" s="749">
        <v>131656</v>
      </c>
      <c r="J686" s="749" t="s">
        <v>1465</v>
      </c>
      <c r="K686" s="749" t="s">
        <v>1466</v>
      </c>
      <c r="L686" s="752">
        <v>517</v>
      </c>
      <c r="M686" s="752">
        <v>9</v>
      </c>
      <c r="N686" s="753">
        <v>4653</v>
      </c>
    </row>
    <row r="687" spans="1:14" ht="14.4" customHeight="1" x14ac:dyDescent="0.3">
      <c r="A687" s="747" t="s">
        <v>593</v>
      </c>
      <c r="B687" s="748" t="s">
        <v>594</v>
      </c>
      <c r="C687" s="749" t="s">
        <v>618</v>
      </c>
      <c r="D687" s="750" t="s">
        <v>619</v>
      </c>
      <c r="E687" s="751">
        <v>50113013</v>
      </c>
      <c r="F687" s="750" t="s">
        <v>1116</v>
      </c>
      <c r="G687" s="749" t="s">
        <v>646</v>
      </c>
      <c r="H687" s="749">
        <v>108606</v>
      </c>
      <c r="I687" s="749">
        <v>108606</v>
      </c>
      <c r="J687" s="749" t="s">
        <v>1127</v>
      </c>
      <c r="K687" s="749" t="s">
        <v>1467</v>
      </c>
      <c r="L687" s="752">
        <v>73.22</v>
      </c>
      <c r="M687" s="752">
        <v>3</v>
      </c>
      <c r="N687" s="753">
        <v>219.66</v>
      </c>
    </row>
    <row r="688" spans="1:14" ht="14.4" customHeight="1" x14ac:dyDescent="0.3">
      <c r="A688" s="747" t="s">
        <v>593</v>
      </c>
      <c r="B688" s="748" t="s">
        <v>594</v>
      </c>
      <c r="C688" s="749" t="s">
        <v>618</v>
      </c>
      <c r="D688" s="750" t="s">
        <v>619</v>
      </c>
      <c r="E688" s="751">
        <v>50113013</v>
      </c>
      <c r="F688" s="750" t="s">
        <v>1116</v>
      </c>
      <c r="G688" s="749" t="s">
        <v>646</v>
      </c>
      <c r="H688" s="749">
        <v>218400</v>
      </c>
      <c r="I688" s="749">
        <v>218400</v>
      </c>
      <c r="J688" s="749" t="s">
        <v>1468</v>
      </c>
      <c r="K688" s="749" t="s">
        <v>1469</v>
      </c>
      <c r="L688" s="752">
        <v>597.74</v>
      </c>
      <c r="M688" s="752">
        <v>20</v>
      </c>
      <c r="N688" s="753">
        <v>11954.800000000001</v>
      </c>
    </row>
    <row r="689" spans="1:14" ht="14.4" customHeight="1" x14ac:dyDescent="0.3">
      <c r="A689" s="747" t="s">
        <v>593</v>
      </c>
      <c r="B689" s="748" t="s">
        <v>594</v>
      </c>
      <c r="C689" s="749" t="s">
        <v>618</v>
      </c>
      <c r="D689" s="750" t="s">
        <v>619</v>
      </c>
      <c r="E689" s="751">
        <v>50113013</v>
      </c>
      <c r="F689" s="750" t="s">
        <v>1116</v>
      </c>
      <c r="G689" s="749" t="s">
        <v>646</v>
      </c>
      <c r="H689" s="749">
        <v>101066</v>
      </c>
      <c r="I689" s="749">
        <v>1066</v>
      </c>
      <c r="J689" s="749" t="s">
        <v>1133</v>
      </c>
      <c r="K689" s="749" t="s">
        <v>1134</v>
      </c>
      <c r="L689" s="752">
        <v>57.419999999999995</v>
      </c>
      <c r="M689" s="752">
        <v>3</v>
      </c>
      <c r="N689" s="753">
        <v>172.26</v>
      </c>
    </row>
    <row r="690" spans="1:14" ht="14.4" customHeight="1" x14ac:dyDescent="0.3">
      <c r="A690" s="747" t="s">
        <v>593</v>
      </c>
      <c r="B690" s="748" t="s">
        <v>594</v>
      </c>
      <c r="C690" s="749" t="s">
        <v>618</v>
      </c>
      <c r="D690" s="750" t="s">
        <v>619</v>
      </c>
      <c r="E690" s="751">
        <v>50113013</v>
      </c>
      <c r="F690" s="750" t="s">
        <v>1116</v>
      </c>
      <c r="G690" s="749" t="s">
        <v>595</v>
      </c>
      <c r="H690" s="749">
        <v>156835</v>
      </c>
      <c r="I690" s="749">
        <v>156835</v>
      </c>
      <c r="J690" s="749" t="s">
        <v>1470</v>
      </c>
      <c r="K690" s="749" t="s">
        <v>1471</v>
      </c>
      <c r="L690" s="752">
        <v>1116.5</v>
      </c>
      <c r="M690" s="752">
        <v>17</v>
      </c>
      <c r="N690" s="753">
        <v>18980.5</v>
      </c>
    </row>
    <row r="691" spans="1:14" ht="14.4" customHeight="1" x14ac:dyDescent="0.3">
      <c r="A691" s="747" t="s">
        <v>593</v>
      </c>
      <c r="B691" s="748" t="s">
        <v>594</v>
      </c>
      <c r="C691" s="749" t="s">
        <v>618</v>
      </c>
      <c r="D691" s="750" t="s">
        <v>619</v>
      </c>
      <c r="E691" s="751">
        <v>50113013</v>
      </c>
      <c r="F691" s="750" t="s">
        <v>1116</v>
      </c>
      <c r="G691" s="749" t="s">
        <v>651</v>
      </c>
      <c r="H691" s="749">
        <v>111592</v>
      </c>
      <c r="I691" s="749">
        <v>11592</v>
      </c>
      <c r="J691" s="749" t="s">
        <v>1472</v>
      </c>
      <c r="K691" s="749" t="s">
        <v>1473</v>
      </c>
      <c r="L691" s="752">
        <v>373.36513333333335</v>
      </c>
      <c r="M691" s="752">
        <v>15</v>
      </c>
      <c r="N691" s="753">
        <v>5600.4769999999999</v>
      </c>
    </row>
    <row r="692" spans="1:14" ht="14.4" customHeight="1" x14ac:dyDescent="0.3">
      <c r="A692" s="747" t="s">
        <v>593</v>
      </c>
      <c r="B692" s="748" t="s">
        <v>594</v>
      </c>
      <c r="C692" s="749" t="s">
        <v>618</v>
      </c>
      <c r="D692" s="750" t="s">
        <v>619</v>
      </c>
      <c r="E692" s="751">
        <v>50113013</v>
      </c>
      <c r="F692" s="750" t="s">
        <v>1116</v>
      </c>
      <c r="G692" s="749" t="s">
        <v>646</v>
      </c>
      <c r="H692" s="749">
        <v>225543</v>
      </c>
      <c r="I692" s="749">
        <v>225543</v>
      </c>
      <c r="J692" s="749" t="s">
        <v>1474</v>
      </c>
      <c r="K692" s="749" t="s">
        <v>1475</v>
      </c>
      <c r="L692" s="752">
        <v>391.11000000000007</v>
      </c>
      <c r="M692" s="752">
        <v>24</v>
      </c>
      <c r="N692" s="753">
        <v>9386.6400000000012</v>
      </c>
    </row>
    <row r="693" spans="1:14" ht="14.4" customHeight="1" x14ac:dyDescent="0.3">
      <c r="A693" s="747" t="s">
        <v>593</v>
      </c>
      <c r="B693" s="748" t="s">
        <v>594</v>
      </c>
      <c r="C693" s="749" t="s">
        <v>618</v>
      </c>
      <c r="D693" s="750" t="s">
        <v>619</v>
      </c>
      <c r="E693" s="751">
        <v>50113013</v>
      </c>
      <c r="F693" s="750" t="s">
        <v>1116</v>
      </c>
      <c r="G693" s="749" t="s">
        <v>651</v>
      </c>
      <c r="H693" s="749">
        <v>113453</v>
      </c>
      <c r="I693" s="749">
        <v>113453</v>
      </c>
      <c r="J693" s="749" t="s">
        <v>1141</v>
      </c>
      <c r="K693" s="749" t="s">
        <v>1142</v>
      </c>
      <c r="L693" s="752">
        <v>458.7</v>
      </c>
      <c r="M693" s="752">
        <v>58</v>
      </c>
      <c r="N693" s="753">
        <v>26604.6</v>
      </c>
    </row>
    <row r="694" spans="1:14" ht="14.4" customHeight="1" x14ac:dyDescent="0.3">
      <c r="A694" s="747" t="s">
        <v>593</v>
      </c>
      <c r="B694" s="748" t="s">
        <v>594</v>
      </c>
      <c r="C694" s="749" t="s">
        <v>618</v>
      </c>
      <c r="D694" s="750" t="s">
        <v>619</v>
      </c>
      <c r="E694" s="751">
        <v>50113013</v>
      </c>
      <c r="F694" s="750" t="s">
        <v>1116</v>
      </c>
      <c r="G694" s="749" t="s">
        <v>651</v>
      </c>
      <c r="H694" s="749">
        <v>126127</v>
      </c>
      <c r="I694" s="749">
        <v>26127</v>
      </c>
      <c r="J694" s="749" t="s">
        <v>1476</v>
      </c>
      <c r="K694" s="749" t="s">
        <v>1477</v>
      </c>
      <c r="L694" s="752">
        <v>3071.15</v>
      </c>
      <c r="M694" s="752">
        <v>1</v>
      </c>
      <c r="N694" s="753">
        <v>3071.15</v>
      </c>
    </row>
    <row r="695" spans="1:14" ht="14.4" customHeight="1" x14ac:dyDescent="0.3">
      <c r="A695" s="747" t="s">
        <v>593</v>
      </c>
      <c r="B695" s="748" t="s">
        <v>594</v>
      </c>
      <c r="C695" s="749" t="s">
        <v>618</v>
      </c>
      <c r="D695" s="750" t="s">
        <v>619</v>
      </c>
      <c r="E695" s="751">
        <v>50113013</v>
      </c>
      <c r="F695" s="750" t="s">
        <v>1116</v>
      </c>
      <c r="G695" s="749" t="s">
        <v>651</v>
      </c>
      <c r="H695" s="749">
        <v>166269</v>
      </c>
      <c r="I695" s="749">
        <v>166269</v>
      </c>
      <c r="J695" s="749" t="s">
        <v>1145</v>
      </c>
      <c r="K695" s="749" t="s">
        <v>1146</v>
      </c>
      <c r="L695" s="752">
        <v>52.88000000000001</v>
      </c>
      <c r="M695" s="752">
        <v>250</v>
      </c>
      <c r="N695" s="753">
        <v>13220.000000000002</v>
      </c>
    </row>
    <row r="696" spans="1:14" ht="14.4" customHeight="1" x14ac:dyDescent="0.3">
      <c r="A696" s="747" t="s">
        <v>593</v>
      </c>
      <c r="B696" s="748" t="s">
        <v>594</v>
      </c>
      <c r="C696" s="749" t="s">
        <v>618</v>
      </c>
      <c r="D696" s="750" t="s">
        <v>619</v>
      </c>
      <c r="E696" s="751">
        <v>50113013</v>
      </c>
      <c r="F696" s="750" t="s">
        <v>1116</v>
      </c>
      <c r="G696" s="749" t="s">
        <v>651</v>
      </c>
      <c r="H696" s="749">
        <v>118547</v>
      </c>
      <c r="I696" s="749">
        <v>18547</v>
      </c>
      <c r="J696" s="749" t="s">
        <v>1147</v>
      </c>
      <c r="K696" s="749" t="s">
        <v>1148</v>
      </c>
      <c r="L696" s="752">
        <v>126.94000000000003</v>
      </c>
      <c r="M696" s="752">
        <v>2</v>
      </c>
      <c r="N696" s="753">
        <v>253.88000000000005</v>
      </c>
    </row>
    <row r="697" spans="1:14" ht="14.4" customHeight="1" x14ac:dyDescent="0.3">
      <c r="A697" s="747" t="s">
        <v>593</v>
      </c>
      <c r="B697" s="748" t="s">
        <v>594</v>
      </c>
      <c r="C697" s="749" t="s">
        <v>618</v>
      </c>
      <c r="D697" s="750" t="s">
        <v>619</v>
      </c>
      <c r="E697" s="751">
        <v>50113014</v>
      </c>
      <c r="F697" s="750" t="s">
        <v>1149</v>
      </c>
      <c r="G697" s="749" t="s">
        <v>651</v>
      </c>
      <c r="H697" s="749">
        <v>64942</v>
      </c>
      <c r="I697" s="749">
        <v>64942</v>
      </c>
      <c r="J697" s="749" t="s">
        <v>1150</v>
      </c>
      <c r="K697" s="749" t="s">
        <v>1151</v>
      </c>
      <c r="L697" s="752">
        <v>2113.84</v>
      </c>
      <c r="M697" s="752">
        <v>14</v>
      </c>
      <c r="N697" s="753">
        <v>29593.760000000002</v>
      </c>
    </row>
    <row r="698" spans="1:14" ht="14.4" customHeight="1" x14ac:dyDescent="0.3">
      <c r="A698" s="747" t="s">
        <v>593</v>
      </c>
      <c r="B698" s="748" t="s">
        <v>594</v>
      </c>
      <c r="C698" s="749" t="s">
        <v>618</v>
      </c>
      <c r="D698" s="750" t="s">
        <v>619</v>
      </c>
      <c r="E698" s="751">
        <v>50113014</v>
      </c>
      <c r="F698" s="750" t="s">
        <v>1149</v>
      </c>
      <c r="G698" s="749" t="s">
        <v>651</v>
      </c>
      <c r="H698" s="749">
        <v>850734</v>
      </c>
      <c r="I698" s="749">
        <v>149384</v>
      </c>
      <c r="J698" s="749" t="s">
        <v>1152</v>
      </c>
      <c r="K698" s="749" t="s">
        <v>1153</v>
      </c>
      <c r="L698" s="752">
        <v>1101.21</v>
      </c>
      <c r="M698" s="752">
        <v>170</v>
      </c>
      <c r="N698" s="753">
        <v>187205.7</v>
      </c>
    </row>
    <row r="699" spans="1:14" ht="14.4" customHeight="1" x14ac:dyDescent="0.3">
      <c r="A699" s="747" t="s">
        <v>593</v>
      </c>
      <c r="B699" s="748" t="s">
        <v>594</v>
      </c>
      <c r="C699" s="749" t="s">
        <v>618</v>
      </c>
      <c r="D699" s="750" t="s">
        <v>619</v>
      </c>
      <c r="E699" s="751">
        <v>50113014</v>
      </c>
      <c r="F699" s="750" t="s">
        <v>1149</v>
      </c>
      <c r="G699" s="749" t="s">
        <v>651</v>
      </c>
      <c r="H699" s="749">
        <v>164401</v>
      </c>
      <c r="I699" s="749">
        <v>164401</v>
      </c>
      <c r="J699" s="749" t="s">
        <v>1154</v>
      </c>
      <c r="K699" s="749" t="s">
        <v>1155</v>
      </c>
      <c r="L699" s="752">
        <v>148.5</v>
      </c>
      <c r="M699" s="752">
        <v>1</v>
      </c>
      <c r="N699" s="753">
        <v>148.5</v>
      </c>
    </row>
    <row r="700" spans="1:14" ht="14.4" customHeight="1" x14ac:dyDescent="0.3">
      <c r="A700" s="747" t="s">
        <v>593</v>
      </c>
      <c r="B700" s="748" t="s">
        <v>594</v>
      </c>
      <c r="C700" s="749" t="s">
        <v>618</v>
      </c>
      <c r="D700" s="750" t="s">
        <v>619</v>
      </c>
      <c r="E700" s="751">
        <v>50113014</v>
      </c>
      <c r="F700" s="750" t="s">
        <v>1149</v>
      </c>
      <c r="G700" s="749" t="s">
        <v>651</v>
      </c>
      <c r="H700" s="749">
        <v>210001</v>
      </c>
      <c r="I700" s="749">
        <v>210001</v>
      </c>
      <c r="J700" s="749" t="s">
        <v>1478</v>
      </c>
      <c r="K700" s="749" t="s">
        <v>1479</v>
      </c>
      <c r="L700" s="752">
        <v>10560.43</v>
      </c>
      <c r="M700" s="752">
        <v>17</v>
      </c>
      <c r="N700" s="753">
        <v>179527.31</v>
      </c>
    </row>
    <row r="701" spans="1:14" ht="14.4" customHeight="1" x14ac:dyDescent="0.3">
      <c r="A701" s="747" t="s">
        <v>593</v>
      </c>
      <c r="B701" s="748" t="s">
        <v>594</v>
      </c>
      <c r="C701" s="749" t="s">
        <v>618</v>
      </c>
      <c r="D701" s="750" t="s">
        <v>619</v>
      </c>
      <c r="E701" s="751">
        <v>50113014</v>
      </c>
      <c r="F701" s="750" t="s">
        <v>1149</v>
      </c>
      <c r="G701" s="749" t="s">
        <v>651</v>
      </c>
      <c r="H701" s="749">
        <v>207309</v>
      </c>
      <c r="I701" s="749">
        <v>207309</v>
      </c>
      <c r="J701" s="749" t="s">
        <v>1158</v>
      </c>
      <c r="K701" s="749" t="s">
        <v>1159</v>
      </c>
      <c r="L701" s="752">
        <v>117.80999999999999</v>
      </c>
      <c r="M701" s="752">
        <v>10</v>
      </c>
      <c r="N701" s="753">
        <v>1178.0999999999999</v>
      </c>
    </row>
    <row r="702" spans="1:14" ht="14.4" customHeight="1" x14ac:dyDescent="0.3">
      <c r="A702" s="747" t="s">
        <v>593</v>
      </c>
      <c r="B702" s="748" t="s">
        <v>594</v>
      </c>
      <c r="C702" s="749" t="s">
        <v>618</v>
      </c>
      <c r="D702" s="750" t="s">
        <v>619</v>
      </c>
      <c r="E702" s="751">
        <v>50113014</v>
      </c>
      <c r="F702" s="750" t="s">
        <v>1149</v>
      </c>
      <c r="G702" s="749" t="s">
        <v>651</v>
      </c>
      <c r="H702" s="749">
        <v>189220</v>
      </c>
      <c r="I702" s="749">
        <v>189220</v>
      </c>
      <c r="J702" s="749" t="s">
        <v>1160</v>
      </c>
      <c r="K702" s="749" t="s">
        <v>1161</v>
      </c>
      <c r="L702" s="752">
        <v>6764.8883333333342</v>
      </c>
      <c r="M702" s="752">
        <v>18</v>
      </c>
      <c r="N702" s="753">
        <v>121767.99000000002</v>
      </c>
    </row>
    <row r="703" spans="1:14" ht="14.4" customHeight="1" x14ac:dyDescent="0.3">
      <c r="A703" s="747" t="s">
        <v>593</v>
      </c>
      <c r="B703" s="748" t="s">
        <v>594</v>
      </c>
      <c r="C703" s="749" t="s">
        <v>618</v>
      </c>
      <c r="D703" s="750" t="s">
        <v>619</v>
      </c>
      <c r="E703" s="751">
        <v>50113017</v>
      </c>
      <c r="F703" s="750" t="s">
        <v>1166</v>
      </c>
      <c r="G703" s="749" t="s">
        <v>646</v>
      </c>
      <c r="H703" s="749">
        <v>501603</v>
      </c>
      <c r="I703" s="749">
        <v>209329</v>
      </c>
      <c r="J703" s="749" t="s">
        <v>1167</v>
      </c>
      <c r="K703" s="749" t="s">
        <v>1169</v>
      </c>
      <c r="L703" s="752">
        <v>330</v>
      </c>
      <c r="M703" s="752">
        <v>1</v>
      </c>
      <c r="N703" s="753">
        <v>330</v>
      </c>
    </row>
    <row r="704" spans="1:14" ht="14.4" customHeight="1" x14ac:dyDescent="0.3">
      <c r="A704" s="747" t="s">
        <v>593</v>
      </c>
      <c r="B704" s="748" t="s">
        <v>594</v>
      </c>
      <c r="C704" s="749" t="s">
        <v>618</v>
      </c>
      <c r="D704" s="750" t="s">
        <v>619</v>
      </c>
      <c r="E704" s="751">
        <v>50113017</v>
      </c>
      <c r="F704" s="750" t="s">
        <v>1166</v>
      </c>
      <c r="G704" s="749" t="s">
        <v>646</v>
      </c>
      <c r="H704" s="749">
        <v>501581</v>
      </c>
      <c r="I704" s="749">
        <v>209330</v>
      </c>
      <c r="J704" s="749" t="s">
        <v>1167</v>
      </c>
      <c r="K704" s="749" t="s">
        <v>1168</v>
      </c>
      <c r="L704" s="752">
        <v>330</v>
      </c>
      <c r="M704" s="752">
        <v>2</v>
      </c>
      <c r="N704" s="753">
        <v>660</v>
      </c>
    </row>
    <row r="705" spans="1:14" ht="14.4" customHeight="1" x14ac:dyDescent="0.3">
      <c r="A705" s="747" t="s">
        <v>593</v>
      </c>
      <c r="B705" s="748" t="s">
        <v>594</v>
      </c>
      <c r="C705" s="749" t="s">
        <v>621</v>
      </c>
      <c r="D705" s="750" t="s">
        <v>622</v>
      </c>
      <c r="E705" s="751">
        <v>50113001</v>
      </c>
      <c r="F705" s="750" t="s">
        <v>645</v>
      </c>
      <c r="G705" s="749" t="s">
        <v>646</v>
      </c>
      <c r="H705" s="749">
        <v>196885</v>
      </c>
      <c r="I705" s="749">
        <v>96885</v>
      </c>
      <c r="J705" s="749" t="s">
        <v>647</v>
      </c>
      <c r="K705" s="749" t="s">
        <v>648</v>
      </c>
      <c r="L705" s="752">
        <v>19.249858018823126</v>
      </c>
      <c r="M705" s="752">
        <v>3</v>
      </c>
      <c r="N705" s="753">
        <v>57.749574056469378</v>
      </c>
    </row>
    <row r="706" spans="1:14" ht="14.4" customHeight="1" x14ac:dyDescent="0.3">
      <c r="A706" s="747" t="s">
        <v>593</v>
      </c>
      <c r="B706" s="748" t="s">
        <v>594</v>
      </c>
      <c r="C706" s="749" t="s">
        <v>621</v>
      </c>
      <c r="D706" s="750" t="s">
        <v>622</v>
      </c>
      <c r="E706" s="751">
        <v>50113001</v>
      </c>
      <c r="F706" s="750" t="s">
        <v>645</v>
      </c>
      <c r="G706" s="749" t="s">
        <v>646</v>
      </c>
      <c r="H706" s="749">
        <v>196884</v>
      </c>
      <c r="I706" s="749">
        <v>96884</v>
      </c>
      <c r="J706" s="749" t="s">
        <v>649</v>
      </c>
      <c r="K706" s="749" t="s">
        <v>650</v>
      </c>
      <c r="L706" s="752">
        <v>9.3500062202537322</v>
      </c>
      <c r="M706" s="752">
        <v>15</v>
      </c>
      <c r="N706" s="753">
        <v>140.25009330380598</v>
      </c>
    </row>
    <row r="707" spans="1:14" ht="14.4" customHeight="1" x14ac:dyDescent="0.3">
      <c r="A707" s="747" t="s">
        <v>593</v>
      </c>
      <c r="B707" s="748" t="s">
        <v>594</v>
      </c>
      <c r="C707" s="749" t="s">
        <v>621</v>
      </c>
      <c r="D707" s="750" t="s">
        <v>622</v>
      </c>
      <c r="E707" s="751">
        <v>50113001</v>
      </c>
      <c r="F707" s="750" t="s">
        <v>645</v>
      </c>
      <c r="G707" s="749" t="s">
        <v>651</v>
      </c>
      <c r="H707" s="749">
        <v>501927</v>
      </c>
      <c r="I707" s="749">
        <v>172774</v>
      </c>
      <c r="J707" s="749" t="s">
        <v>652</v>
      </c>
      <c r="K707" s="749" t="s">
        <v>653</v>
      </c>
      <c r="L707" s="752">
        <v>271.44051724137933</v>
      </c>
      <c r="M707" s="752">
        <v>116</v>
      </c>
      <c r="N707" s="753">
        <v>31487.100000000002</v>
      </c>
    </row>
    <row r="708" spans="1:14" ht="14.4" customHeight="1" x14ac:dyDescent="0.3">
      <c r="A708" s="747" t="s">
        <v>593</v>
      </c>
      <c r="B708" s="748" t="s">
        <v>594</v>
      </c>
      <c r="C708" s="749" t="s">
        <v>621</v>
      </c>
      <c r="D708" s="750" t="s">
        <v>622</v>
      </c>
      <c r="E708" s="751">
        <v>50113001</v>
      </c>
      <c r="F708" s="750" t="s">
        <v>645</v>
      </c>
      <c r="G708" s="749" t="s">
        <v>646</v>
      </c>
      <c r="H708" s="749">
        <v>176064</v>
      </c>
      <c r="I708" s="749">
        <v>76064</v>
      </c>
      <c r="J708" s="749" t="s">
        <v>1480</v>
      </c>
      <c r="K708" s="749" t="s">
        <v>1481</v>
      </c>
      <c r="L708" s="752">
        <v>83.949999999999989</v>
      </c>
      <c r="M708" s="752">
        <v>3</v>
      </c>
      <c r="N708" s="753">
        <v>251.84999999999997</v>
      </c>
    </row>
    <row r="709" spans="1:14" ht="14.4" customHeight="1" x14ac:dyDescent="0.3">
      <c r="A709" s="747" t="s">
        <v>593</v>
      </c>
      <c r="B709" s="748" t="s">
        <v>594</v>
      </c>
      <c r="C709" s="749" t="s">
        <v>621</v>
      </c>
      <c r="D709" s="750" t="s">
        <v>622</v>
      </c>
      <c r="E709" s="751">
        <v>50113001</v>
      </c>
      <c r="F709" s="750" t="s">
        <v>645</v>
      </c>
      <c r="G709" s="749" t="s">
        <v>646</v>
      </c>
      <c r="H709" s="749">
        <v>100362</v>
      </c>
      <c r="I709" s="749">
        <v>362</v>
      </c>
      <c r="J709" s="749" t="s">
        <v>656</v>
      </c>
      <c r="K709" s="749" t="s">
        <v>657</v>
      </c>
      <c r="L709" s="752">
        <v>72.92</v>
      </c>
      <c r="M709" s="752">
        <v>1</v>
      </c>
      <c r="N709" s="753">
        <v>72.92</v>
      </c>
    </row>
    <row r="710" spans="1:14" ht="14.4" customHeight="1" x14ac:dyDescent="0.3">
      <c r="A710" s="747" t="s">
        <v>593</v>
      </c>
      <c r="B710" s="748" t="s">
        <v>594</v>
      </c>
      <c r="C710" s="749" t="s">
        <v>621</v>
      </c>
      <c r="D710" s="750" t="s">
        <v>622</v>
      </c>
      <c r="E710" s="751">
        <v>50113001</v>
      </c>
      <c r="F710" s="750" t="s">
        <v>645</v>
      </c>
      <c r="G710" s="749" t="s">
        <v>651</v>
      </c>
      <c r="H710" s="749">
        <v>102954</v>
      </c>
      <c r="I710" s="749">
        <v>2954</v>
      </c>
      <c r="J710" s="749" t="s">
        <v>663</v>
      </c>
      <c r="K710" s="749" t="s">
        <v>664</v>
      </c>
      <c r="L710" s="752">
        <v>14.99</v>
      </c>
      <c r="M710" s="752">
        <v>3</v>
      </c>
      <c r="N710" s="753">
        <v>44.97</v>
      </c>
    </row>
    <row r="711" spans="1:14" ht="14.4" customHeight="1" x14ac:dyDescent="0.3">
      <c r="A711" s="747" t="s">
        <v>593</v>
      </c>
      <c r="B711" s="748" t="s">
        <v>594</v>
      </c>
      <c r="C711" s="749" t="s">
        <v>621</v>
      </c>
      <c r="D711" s="750" t="s">
        <v>622</v>
      </c>
      <c r="E711" s="751">
        <v>50113001</v>
      </c>
      <c r="F711" s="750" t="s">
        <v>645</v>
      </c>
      <c r="G711" s="749" t="s">
        <v>651</v>
      </c>
      <c r="H711" s="749">
        <v>102945</v>
      </c>
      <c r="I711" s="749">
        <v>2945</v>
      </c>
      <c r="J711" s="749" t="s">
        <v>665</v>
      </c>
      <c r="K711" s="749" t="s">
        <v>666</v>
      </c>
      <c r="L711" s="752">
        <v>8.66</v>
      </c>
      <c r="M711" s="752">
        <v>1</v>
      </c>
      <c r="N711" s="753">
        <v>8.66</v>
      </c>
    </row>
    <row r="712" spans="1:14" ht="14.4" customHeight="1" x14ac:dyDescent="0.3">
      <c r="A712" s="747" t="s">
        <v>593</v>
      </c>
      <c r="B712" s="748" t="s">
        <v>594</v>
      </c>
      <c r="C712" s="749" t="s">
        <v>621</v>
      </c>
      <c r="D712" s="750" t="s">
        <v>622</v>
      </c>
      <c r="E712" s="751">
        <v>50113001</v>
      </c>
      <c r="F712" s="750" t="s">
        <v>645</v>
      </c>
      <c r="G712" s="749" t="s">
        <v>646</v>
      </c>
      <c r="H712" s="749">
        <v>113873</v>
      </c>
      <c r="I712" s="749">
        <v>13873</v>
      </c>
      <c r="J712" s="749" t="s">
        <v>1170</v>
      </c>
      <c r="K712" s="749" t="s">
        <v>1171</v>
      </c>
      <c r="L712" s="752">
        <v>251.30085436035299</v>
      </c>
      <c r="M712" s="752">
        <v>0.79657410000000006</v>
      </c>
      <c r="N712" s="753">
        <v>200.17975189132926</v>
      </c>
    </row>
    <row r="713" spans="1:14" ht="14.4" customHeight="1" x14ac:dyDescent="0.3">
      <c r="A713" s="747" t="s">
        <v>593</v>
      </c>
      <c r="B713" s="748" t="s">
        <v>594</v>
      </c>
      <c r="C713" s="749" t="s">
        <v>621</v>
      </c>
      <c r="D713" s="750" t="s">
        <v>622</v>
      </c>
      <c r="E713" s="751">
        <v>50113001</v>
      </c>
      <c r="F713" s="750" t="s">
        <v>645</v>
      </c>
      <c r="G713" s="749" t="s">
        <v>646</v>
      </c>
      <c r="H713" s="749">
        <v>192841</v>
      </c>
      <c r="I713" s="749">
        <v>192841</v>
      </c>
      <c r="J713" s="749" t="s">
        <v>671</v>
      </c>
      <c r="K713" s="749" t="s">
        <v>672</v>
      </c>
      <c r="L713" s="752">
        <v>4309.8</v>
      </c>
      <c r="M713" s="752">
        <v>35</v>
      </c>
      <c r="N713" s="753">
        <v>150843</v>
      </c>
    </row>
    <row r="714" spans="1:14" ht="14.4" customHeight="1" x14ac:dyDescent="0.3">
      <c r="A714" s="747" t="s">
        <v>593</v>
      </c>
      <c r="B714" s="748" t="s">
        <v>594</v>
      </c>
      <c r="C714" s="749" t="s">
        <v>621</v>
      </c>
      <c r="D714" s="750" t="s">
        <v>622</v>
      </c>
      <c r="E714" s="751">
        <v>50113001</v>
      </c>
      <c r="F714" s="750" t="s">
        <v>645</v>
      </c>
      <c r="G714" s="749" t="s">
        <v>646</v>
      </c>
      <c r="H714" s="749">
        <v>167547</v>
      </c>
      <c r="I714" s="749">
        <v>67547</v>
      </c>
      <c r="J714" s="749" t="s">
        <v>673</v>
      </c>
      <c r="K714" s="749" t="s">
        <v>674</v>
      </c>
      <c r="L714" s="752">
        <v>47.11999999999999</v>
      </c>
      <c r="M714" s="752">
        <v>1</v>
      </c>
      <c r="N714" s="753">
        <v>47.11999999999999</v>
      </c>
    </row>
    <row r="715" spans="1:14" ht="14.4" customHeight="1" x14ac:dyDescent="0.3">
      <c r="A715" s="747" t="s">
        <v>593</v>
      </c>
      <c r="B715" s="748" t="s">
        <v>594</v>
      </c>
      <c r="C715" s="749" t="s">
        <v>621</v>
      </c>
      <c r="D715" s="750" t="s">
        <v>622</v>
      </c>
      <c r="E715" s="751">
        <v>50113001</v>
      </c>
      <c r="F715" s="750" t="s">
        <v>645</v>
      </c>
      <c r="G715" s="749" t="s">
        <v>651</v>
      </c>
      <c r="H715" s="749">
        <v>127272</v>
      </c>
      <c r="I715" s="749">
        <v>127272</v>
      </c>
      <c r="J715" s="749" t="s">
        <v>675</v>
      </c>
      <c r="K715" s="749" t="s">
        <v>677</v>
      </c>
      <c r="L715" s="752">
        <v>48.6</v>
      </c>
      <c r="M715" s="752">
        <v>2</v>
      </c>
      <c r="N715" s="753">
        <v>97.2</v>
      </c>
    </row>
    <row r="716" spans="1:14" ht="14.4" customHeight="1" x14ac:dyDescent="0.3">
      <c r="A716" s="747" t="s">
        <v>593</v>
      </c>
      <c r="B716" s="748" t="s">
        <v>594</v>
      </c>
      <c r="C716" s="749" t="s">
        <v>621</v>
      </c>
      <c r="D716" s="750" t="s">
        <v>622</v>
      </c>
      <c r="E716" s="751">
        <v>50113001</v>
      </c>
      <c r="F716" s="750" t="s">
        <v>645</v>
      </c>
      <c r="G716" s="749" t="s">
        <v>646</v>
      </c>
      <c r="H716" s="749">
        <v>196610</v>
      </c>
      <c r="I716" s="749">
        <v>96610</v>
      </c>
      <c r="J716" s="749" t="s">
        <v>1272</v>
      </c>
      <c r="K716" s="749" t="s">
        <v>1273</v>
      </c>
      <c r="L716" s="752">
        <v>45.93</v>
      </c>
      <c r="M716" s="752">
        <v>2</v>
      </c>
      <c r="N716" s="753">
        <v>91.86</v>
      </c>
    </row>
    <row r="717" spans="1:14" ht="14.4" customHeight="1" x14ac:dyDescent="0.3">
      <c r="A717" s="747" t="s">
        <v>593</v>
      </c>
      <c r="B717" s="748" t="s">
        <v>594</v>
      </c>
      <c r="C717" s="749" t="s">
        <v>621</v>
      </c>
      <c r="D717" s="750" t="s">
        <v>622</v>
      </c>
      <c r="E717" s="751">
        <v>50113001</v>
      </c>
      <c r="F717" s="750" t="s">
        <v>645</v>
      </c>
      <c r="G717" s="749" t="s">
        <v>646</v>
      </c>
      <c r="H717" s="749">
        <v>110555</v>
      </c>
      <c r="I717" s="749">
        <v>10555</v>
      </c>
      <c r="J717" s="749" t="s">
        <v>680</v>
      </c>
      <c r="K717" s="749" t="s">
        <v>1274</v>
      </c>
      <c r="L717" s="752">
        <v>254.98000000000002</v>
      </c>
      <c r="M717" s="752">
        <v>2</v>
      </c>
      <c r="N717" s="753">
        <v>509.96000000000004</v>
      </c>
    </row>
    <row r="718" spans="1:14" ht="14.4" customHeight="1" x14ac:dyDescent="0.3">
      <c r="A718" s="747" t="s">
        <v>593</v>
      </c>
      <c r="B718" s="748" t="s">
        <v>594</v>
      </c>
      <c r="C718" s="749" t="s">
        <v>621</v>
      </c>
      <c r="D718" s="750" t="s">
        <v>622</v>
      </c>
      <c r="E718" s="751">
        <v>50113001</v>
      </c>
      <c r="F718" s="750" t="s">
        <v>645</v>
      </c>
      <c r="G718" s="749" t="s">
        <v>646</v>
      </c>
      <c r="H718" s="749">
        <v>187764</v>
      </c>
      <c r="I718" s="749">
        <v>87764</v>
      </c>
      <c r="J718" s="749" t="s">
        <v>682</v>
      </c>
      <c r="K718" s="749" t="s">
        <v>683</v>
      </c>
      <c r="L718" s="752">
        <v>52.459025065501955</v>
      </c>
      <c r="M718" s="752">
        <v>20</v>
      </c>
      <c r="N718" s="753">
        <v>1049.1805013100391</v>
      </c>
    </row>
    <row r="719" spans="1:14" ht="14.4" customHeight="1" x14ac:dyDescent="0.3">
      <c r="A719" s="747" t="s">
        <v>593</v>
      </c>
      <c r="B719" s="748" t="s">
        <v>594</v>
      </c>
      <c r="C719" s="749" t="s">
        <v>621</v>
      </c>
      <c r="D719" s="750" t="s">
        <v>622</v>
      </c>
      <c r="E719" s="751">
        <v>50113001</v>
      </c>
      <c r="F719" s="750" t="s">
        <v>645</v>
      </c>
      <c r="G719" s="749" t="s">
        <v>646</v>
      </c>
      <c r="H719" s="749">
        <v>185060</v>
      </c>
      <c r="I719" s="749">
        <v>85060</v>
      </c>
      <c r="J719" s="749" t="s">
        <v>686</v>
      </c>
      <c r="K719" s="749" t="s">
        <v>687</v>
      </c>
      <c r="L719" s="752">
        <v>66.190000000000012</v>
      </c>
      <c r="M719" s="752">
        <v>7</v>
      </c>
      <c r="N719" s="753">
        <v>463.33000000000004</v>
      </c>
    </row>
    <row r="720" spans="1:14" ht="14.4" customHeight="1" x14ac:dyDescent="0.3">
      <c r="A720" s="747" t="s">
        <v>593</v>
      </c>
      <c r="B720" s="748" t="s">
        <v>594</v>
      </c>
      <c r="C720" s="749" t="s">
        <v>621</v>
      </c>
      <c r="D720" s="750" t="s">
        <v>622</v>
      </c>
      <c r="E720" s="751">
        <v>50113001</v>
      </c>
      <c r="F720" s="750" t="s">
        <v>645</v>
      </c>
      <c r="G720" s="749" t="s">
        <v>646</v>
      </c>
      <c r="H720" s="749">
        <v>112892</v>
      </c>
      <c r="I720" s="749">
        <v>12892</v>
      </c>
      <c r="J720" s="749" t="s">
        <v>691</v>
      </c>
      <c r="K720" s="749" t="s">
        <v>692</v>
      </c>
      <c r="L720" s="752">
        <v>103.31999999999996</v>
      </c>
      <c r="M720" s="752">
        <v>1</v>
      </c>
      <c r="N720" s="753">
        <v>103.31999999999996</v>
      </c>
    </row>
    <row r="721" spans="1:14" ht="14.4" customHeight="1" x14ac:dyDescent="0.3">
      <c r="A721" s="747" t="s">
        <v>593</v>
      </c>
      <c r="B721" s="748" t="s">
        <v>594</v>
      </c>
      <c r="C721" s="749" t="s">
        <v>621</v>
      </c>
      <c r="D721" s="750" t="s">
        <v>622</v>
      </c>
      <c r="E721" s="751">
        <v>50113001</v>
      </c>
      <c r="F721" s="750" t="s">
        <v>645</v>
      </c>
      <c r="G721" s="749" t="s">
        <v>651</v>
      </c>
      <c r="H721" s="749">
        <v>132225</v>
      </c>
      <c r="I721" s="749">
        <v>32225</v>
      </c>
      <c r="J721" s="749" t="s">
        <v>698</v>
      </c>
      <c r="K721" s="749" t="s">
        <v>700</v>
      </c>
      <c r="L721" s="752">
        <v>72.34</v>
      </c>
      <c r="M721" s="752">
        <v>1</v>
      </c>
      <c r="N721" s="753">
        <v>72.34</v>
      </c>
    </row>
    <row r="722" spans="1:14" ht="14.4" customHeight="1" x14ac:dyDescent="0.3">
      <c r="A722" s="747" t="s">
        <v>593</v>
      </c>
      <c r="B722" s="748" t="s">
        <v>594</v>
      </c>
      <c r="C722" s="749" t="s">
        <v>621</v>
      </c>
      <c r="D722" s="750" t="s">
        <v>622</v>
      </c>
      <c r="E722" s="751">
        <v>50113001</v>
      </c>
      <c r="F722" s="750" t="s">
        <v>645</v>
      </c>
      <c r="G722" s="749" t="s">
        <v>646</v>
      </c>
      <c r="H722" s="749">
        <v>231701</v>
      </c>
      <c r="I722" s="749">
        <v>231701</v>
      </c>
      <c r="J722" s="749" t="s">
        <v>698</v>
      </c>
      <c r="K722" s="749" t="s">
        <v>699</v>
      </c>
      <c r="L722" s="752">
        <v>93.860000000000014</v>
      </c>
      <c r="M722" s="752">
        <v>1</v>
      </c>
      <c r="N722" s="753">
        <v>93.860000000000014</v>
      </c>
    </row>
    <row r="723" spans="1:14" ht="14.4" customHeight="1" x14ac:dyDescent="0.3">
      <c r="A723" s="747" t="s">
        <v>593</v>
      </c>
      <c r="B723" s="748" t="s">
        <v>594</v>
      </c>
      <c r="C723" s="749" t="s">
        <v>621</v>
      </c>
      <c r="D723" s="750" t="s">
        <v>622</v>
      </c>
      <c r="E723" s="751">
        <v>50113001</v>
      </c>
      <c r="F723" s="750" t="s">
        <v>645</v>
      </c>
      <c r="G723" s="749" t="s">
        <v>646</v>
      </c>
      <c r="H723" s="749">
        <v>203954</v>
      </c>
      <c r="I723" s="749">
        <v>203954</v>
      </c>
      <c r="J723" s="749" t="s">
        <v>1125</v>
      </c>
      <c r="K723" s="749" t="s">
        <v>1280</v>
      </c>
      <c r="L723" s="752">
        <v>92.399999999999991</v>
      </c>
      <c r="M723" s="752">
        <v>6</v>
      </c>
      <c r="N723" s="753">
        <v>554.4</v>
      </c>
    </row>
    <row r="724" spans="1:14" ht="14.4" customHeight="1" x14ac:dyDescent="0.3">
      <c r="A724" s="747" t="s">
        <v>593</v>
      </c>
      <c r="B724" s="748" t="s">
        <v>594</v>
      </c>
      <c r="C724" s="749" t="s">
        <v>621</v>
      </c>
      <c r="D724" s="750" t="s">
        <v>622</v>
      </c>
      <c r="E724" s="751">
        <v>50113001</v>
      </c>
      <c r="F724" s="750" t="s">
        <v>645</v>
      </c>
      <c r="G724" s="749" t="s">
        <v>651</v>
      </c>
      <c r="H724" s="749">
        <v>992572</v>
      </c>
      <c r="I724" s="749">
        <v>158711</v>
      </c>
      <c r="J724" s="749" t="s">
        <v>1482</v>
      </c>
      <c r="K724" s="749" t="s">
        <v>1483</v>
      </c>
      <c r="L724" s="752">
        <v>52.279999999999994</v>
      </c>
      <c r="M724" s="752">
        <v>1</v>
      </c>
      <c r="N724" s="753">
        <v>52.279999999999994</v>
      </c>
    </row>
    <row r="725" spans="1:14" ht="14.4" customHeight="1" x14ac:dyDescent="0.3">
      <c r="A725" s="747" t="s">
        <v>593</v>
      </c>
      <c r="B725" s="748" t="s">
        <v>594</v>
      </c>
      <c r="C725" s="749" t="s">
        <v>621</v>
      </c>
      <c r="D725" s="750" t="s">
        <v>622</v>
      </c>
      <c r="E725" s="751">
        <v>50113001</v>
      </c>
      <c r="F725" s="750" t="s">
        <v>645</v>
      </c>
      <c r="G725" s="749" t="s">
        <v>646</v>
      </c>
      <c r="H725" s="749">
        <v>210142</v>
      </c>
      <c r="I725" s="749">
        <v>210142</v>
      </c>
      <c r="J725" s="749" t="s">
        <v>1284</v>
      </c>
      <c r="K725" s="749" t="s">
        <v>1285</v>
      </c>
      <c r="L725" s="752">
        <v>44000</v>
      </c>
      <c r="M725" s="752">
        <v>2.375</v>
      </c>
      <c r="N725" s="753">
        <v>104500</v>
      </c>
    </row>
    <row r="726" spans="1:14" ht="14.4" customHeight="1" x14ac:dyDescent="0.3">
      <c r="A726" s="747" t="s">
        <v>593</v>
      </c>
      <c r="B726" s="748" t="s">
        <v>594</v>
      </c>
      <c r="C726" s="749" t="s">
        <v>621</v>
      </c>
      <c r="D726" s="750" t="s">
        <v>622</v>
      </c>
      <c r="E726" s="751">
        <v>50113001</v>
      </c>
      <c r="F726" s="750" t="s">
        <v>645</v>
      </c>
      <c r="G726" s="749" t="s">
        <v>646</v>
      </c>
      <c r="H726" s="749">
        <v>132101</v>
      </c>
      <c r="I726" s="749">
        <v>132101</v>
      </c>
      <c r="J726" s="749" t="s">
        <v>712</v>
      </c>
      <c r="K726" s="749" t="s">
        <v>713</v>
      </c>
      <c r="L726" s="752">
        <v>111</v>
      </c>
      <c r="M726" s="752">
        <v>16</v>
      </c>
      <c r="N726" s="753">
        <v>1776</v>
      </c>
    </row>
    <row r="727" spans="1:14" ht="14.4" customHeight="1" x14ac:dyDescent="0.3">
      <c r="A727" s="747" t="s">
        <v>593</v>
      </c>
      <c r="B727" s="748" t="s">
        <v>594</v>
      </c>
      <c r="C727" s="749" t="s">
        <v>621</v>
      </c>
      <c r="D727" s="750" t="s">
        <v>622</v>
      </c>
      <c r="E727" s="751">
        <v>50113001</v>
      </c>
      <c r="F727" s="750" t="s">
        <v>645</v>
      </c>
      <c r="G727" s="749" t="s">
        <v>646</v>
      </c>
      <c r="H727" s="749">
        <v>149317</v>
      </c>
      <c r="I727" s="749">
        <v>49317</v>
      </c>
      <c r="J727" s="749" t="s">
        <v>1484</v>
      </c>
      <c r="K727" s="749" t="s">
        <v>1485</v>
      </c>
      <c r="L727" s="752">
        <v>299.00200000000001</v>
      </c>
      <c r="M727" s="752">
        <v>6</v>
      </c>
      <c r="N727" s="753">
        <v>1794.0120000000002</v>
      </c>
    </row>
    <row r="728" spans="1:14" ht="14.4" customHeight="1" x14ac:dyDescent="0.3">
      <c r="A728" s="747" t="s">
        <v>593</v>
      </c>
      <c r="B728" s="748" t="s">
        <v>594</v>
      </c>
      <c r="C728" s="749" t="s">
        <v>621</v>
      </c>
      <c r="D728" s="750" t="s">
        <v>622</v>
      </c>
      <c r="E728" s="751">
        <v>50113001</v>
      </c>
      <c r="F728" s="750" t="s">
        <v>645</v>
      </c>
      <c r="G728" s="749" t="s">
        <v>646</v>
      </c>
      <c r="H728" s="749">
        <v>188356</v>
      </c>
      <c r="I728" s="749">
        <v>88356</v>
      </c>
      <c r="J728" s="749" t="s">
        <v>1486</v>
      </c>
      <c r="K728" s="749" t="s">
        <v>1487</v>
      </c>
      <c r="L728" s="752">
        <v>100.5</v>
      </c>
      <c r="M728" s="752">
        <v>1</v>
      </c>
      <c r="N728" s="753">
        <v>100.5</v>
      </c>
    </row>
    <row r="729" spans="1:14" ht="14.4" customHeight="1" x14ac:dyDescent="0.3">
      <c r="A729" s="747" t="s">
        <v>593</v>
      </c>
      <c r="B729" s="748" t="s">
        <v>594</v>
      </c>
      <c r="C729" s="749" t="s">
        <v>621</v>
      </c>
      <c r="D729" s="750" t="s">
        <v>622</v>
      </c>
      <c r="E729" s="751">
        <v>50113001</v>
      </c>
      <c r="F729" s="750" t="s">
        <v>645</v>
      </c>
      <c r="G729" s="749" t="s">
        <v>646</v>
      </c>
      <c r="H729" s="749">
        <v>501911</v>
      </c>
      <c r="I729" s="749">
        <v>9999999</v>
      </c>
      <c r="J729" s="749" t="s">
        <v>1286</v>
      </c>
      <c r="K729" s="749" t="s">
        <v>1287</v>
      </c>
      <c r="L729" s="752">
        <v>40862.030000000006</v>
      </c>
      <c r="M729" s="752">
        <v>6</v>
      </c>
      <c r="N729" s="753">
        <v>245172.18000000005</v>
      </c>
    </row>
    <row r="730" spans="1:14" ht="14.4" customHeight="1" x14ac:dyDescent="0.3">
      <c r="A730" s="747" t="s">
        <v>593</v>
      </c>
      <c r="B730" s="748" t="s">
        <v>594</v>
      </c>
      <c r="C730" s="749" t="s">
        <v>621</v>
      </c>
      <c r="D730" s="750" t="s">
        <v>622</v>
      </c>
      <c r="E730" s="751">
        <v>50113001</v>
      </c>
      <c r="F730" s="750" t="s">
        <v>645</v>
      </c>
      <c r="G730" s="749" t="s">
        <v>651</v>
      </c>
      <c r="H730" s="749">
        <v>844016</v>
      </c>
      <c r="I730" s="749">
        <v>27440</v>
      </c>
      <c r="J730" s="749" t="s">
        <v>1488</v>
      </c>
      <c r="K730" s="749" t="s">
        <v>1489</v>
      </c>
      <c r="L730" s="752">
        <v>2249.4500000000003</v>
      </c>
      <c r="M730" s="752">
        <v>8</v>
      </c>
      <c r="N730" s="753">
        <v>17995.600000000002</v>
      </c>
    </row>
    <row r="731" spans="1:14" ht="14.4" customHeight="1" x14ac:dyDescent="0.3">
      <c r="A731" s="747" t="s">
        <v>593</v>
      </c>
      <c r="B731" s="748" t="s">
        <v>594</v>
      </c>
      <c r="C731" s="749" t="s">
        <v>621</v>
      </c>
      <c r="D731" s="750" t="s">
        <v>622</v>
      </c>
      <c r="E731" s="751">
        <v>50113001</v>
      </c>
      <c r="F731" s="750" t="s">
        <v>645</v>
      </c>
      <c r="G731" s="749" t="s">
        <v>646</v>
      </c>
      <c r="H731" s="749">
        <v>145981</v>
      </c>
      <c r="I731" s="749">
        <v>45981</v>
      </c>
      <c r="J731" s="749" t="s">
        <v>1293</v>
      </c>
      <c r="K731" s="749" t="s">
        <v>1294</v>
      </c>
      <c r="L731" s="752">
        <v>1704.5600000000002</v>
      </c>
      <c r="M731" s="752">
        <v>3</v>
      </c>
      <c r="N731" s="753">
        <v>5113.68</v>
      </c>
    </row>
    <row r="732" spans="1:14" ht="14.4" customHeight="1" x14ac:dyDescent="0.3">
      <c r="A732" s="747" t="s">
        <v>593</v>
      </c>
      <c r="B732" s="748" t="s">
        <v>594</v>
      </c>
      <c r="C732" s="749" t="s">
        <v>621</v>
      </c>
      <c r="D732" s="750" t="s">
        <v>622</v>
      </c>
      <c r="E732" s="751">
        <v>50113001</v>
      </c>
      <c r="F732" s="750" t="s">
        <v>645</v>
      </c>
      <c r="G732" s="749" t="s">
        <v>646</v>
      </c>
      <c r="H732" s="749">
        <v>397316</v>
      </c>
      <c r="I732" s="749">
        <v>0</v>
      </c>
      <c r="J732" s="749" t="s">
        <v>1490</v>
      </c>
      <c r="K732" s="749" t="s">
        <v>595</v>
      </c>
      <c r="L732" s="752">
        <v>28928.829999999998</v>
      </c>
      <c r="M732" s="752">
        <v>10</v>
      </c>
      <c r="N732" s="753">
        <v>289288.3</v>
      </c>
    </row>
    <row r="733" spans="1:14" ht="14.4" customHeight="1" x14ac:dyDescent="0.3">
      <c r="A733" s="747" t="s">
        <v>593</v>
      </c>
      <c r="B733" s="748" t="s">
        <v>594</v>
      </c>
      <c r="C733" s="749" t="s">
        <v>621</v>
      </c>
      <c r="D733" s="750" t="s">
        <v>622</v>
      </c>
      <c r="E733" s="751">
        <v>50113001</v>
      </c>
      <c r="F733" s="750" t="s">
        <v>645</v>
      </c>
      <c r="G733" s="749" t="s">
        <v>646</v>
      </c>
      <c r="H733" s="749">
        <v>216104</v>
      </c>
      <c r="I733" s="749">
        <v>216104</v>
      </c>
      <c r="J733" s="749" t="s">
        <v>722</v>
      </c>
      <c r="K733" s="749" t="s">
        <v>723</v>
      </c>
      <c r="L733" s="752">
        <v>186.75</v>
      </c>
      <c r="M733" s="752">
        <v>4</v>
      </c>
      <c r="N733" s="753">
        <v>747</v>
      </c>
    </row>
    <row r="734" spans="1:14" ht="14.4" customHeight="1" x14ac:dyDescent="0.3">
      <c r="A734" s="747" t="s">
        <v>593</v>
      </c>
      <c r="B734" s="748" t="s">
        <v>594</v>
      </c>
      <c r="C734" s="749" t="s">
        <v>621</v>
      </c>
      <c r="D734" s="750" t="s">
        <v>622</v>
      </c>
      <c r="E734" s="751">
        <v>50113001</v>
      </c>
      <c r="F734" s="750" t="s">
        <v>645</v>
      </c>
      <c r="G734" s="749" t="s">
        <v>646</v>
      </c>
      <c r="H734" s="749">
        <v>156992</v>
      </c>
      <c r="I734" s="749">
        <v>56992</v>
      </c>
      <c r="J734" s="749" t="s">
        <v>726</v>
      </c>
      <c r="K734" s="749" t="s">
        <v>727</v>
      </c>
      <c r="L734" s="752">
        <v>61.440000000000012</v>
      </c>
      <c r="M734" s="752">
        <v>2</v>
      </c>
      <c r="N734" s="753">
        <v>122.88000000000002</v>
      </c>
    </row>
    <row r="735" spans="1:14" ht="14.4" customHeight="1" x14ac:dyDescent="0.3">
      <c r="A735" s="747" t="s">
        <v>593</v>
      </c>
      <c r="B735" s="748" t="s">
        <v>594</v>
      </c>
      <c r="C735" s="749" t="s">
        <v>621</v>
      </c>
      <c r="D735" s="750" t="s">
        <v>622</v>
      </c>
      <c r="E735" s="751">
        <v>50113001</v>
      </c>
      <c r="F735" s="750" t="s">
        <v>645</v>
      </c>
      <c r="G735" s="749" t="s">
        <v>651</v>
      </c>
      <c r="H735" s="749">
        <v>214525</v>
      </c>
      <c r="I735" s="749">
        <v>214525</v>
      </c>
      <c r="J735" s="749" t="s">
        <v>1491</v>
      </c>
      <c r="K735" s="749" t="s">
        <v>1492</v>
      </c>
      <c r="L735" s="752">
        <v>26.489999999999995</v>
      </c>
      <c r="M735" s="752">
        <v>2</v>
      </c>
      <c r="N735" s="753">
        <v>52.97999999999999</v>
      </c>
    </row>
    <row r="736" spans="1:14" ht="14.4" customHeight="1" x14ac:dyDescent="0.3">
      <c r="A736" s="747" t="s">
        <v>593</v>
      </c>
      <c r="B736" s="748" t="s">
        <v>594</v>
      </c>
      <c r="C736" s="749" t="s">
        <v>621</v>
      </c>
      <c r="D736" s="750" t="s">
        <v>622</v>
      </c>
      <c r="E736" s="751">
        <v>50113001</v>
      </c>
      <c r="F736" s="750" t="s">
        <v>645</v>
      </c>
      <c r="G736" s="749" t="s">
        <v>651</v>
      </c>
      <c r="H736" s="749">
        <v>214526</v>
      </c>
      <c r="I736" s="749">
        <v>214526</v>
      </c>
      <c r="J736" s="749" t="s">
        <v>1491</v>
      </c>
      <c r="K736" s="749" t="s">
        <v>1493</v>
      </c>
      <c r="L736" s="752">
        <v>85.75</v>
      </c>
      <c r="M736" s="752">
        <v>1</v>
      </c>
      <c r="N736" s="753">
        <v>85.75</v>
      </c>
    </row>
    <row r="737" spans="1:14" ht="14.4" customHeight="1" x14ac:dyDescent="0.3">
      <c r="A737" s="747" t="s">
        <v>593</v>
      </c>
      <c r="B737" s="748" t="s">
        <v>594</v>
      </c>
      <c r="C737" s="749" t="s">
        <v>621</v>
      </c>
      <c r="D737" s="750" t="s">
        <v>622</v>
      </c>
      <c r="E737" s="751">
        <v>50113001</v>
      </c>
      <c r="F737" s="750" t="s">
        <v>645</v>
      </c>
      <c r="G737" s="749" t="s">
        <v>651</v>
      </c>
      <c r="H737" s="749">
        <v>214427</v>
      </c>
      <c r="I737" s="749">
        <v>214427</v>
      </c>
      <c r="J737" s="749" t="s">
        <v>730</v>
      </c>
      <c r="K737" s="749" t="s">
        <v>731</v>
      </c>
      <c r="L737" s="752">
        <v>16.582380952380955</v>
      </c>
      <c r="M737" s="752">
        <v>420</v>
      </c>
      <c r="N737" s="753">
        <v>6964.6000000000013</v>
      </c>
    </row>
    <row r="738" spans="1:14" ht="14.4" customHeight="1" x14ac:dyDescent="0.3">
      <c r="A738" s="747" t="s">
        <v>593</v>
      </c>
      <c r="B738" s="748" t="s">
        <v>594</v>
      </c>
      <c r="C738" s="749" t="s">
        <v>621</v>
      </c>
      <c r="D738" s="750" t="s">
        <v>622</v>
      </c>
      <c r="E738" s="751">
        <v>50113001</v>
      </c>
      <c r="F738" s="750" t="s">
        <v>645</v>
      </c>
      <c r="G738" s="749" t="s">
        <v>651</v>
      </c>
      <c r="H738" s="749">
        <v>116547</v>
      </c>
      <c r="I738" s="749">
        <v>16547</v>
      </c>
      <c r="J738" s="749" t="s">
        <v>1494</v>
      </c>
      <c r="K738" s="749" t="s">
        <v>1495</v>
      </c>
      <c r="L738" s="752">
        <v>529.56999999999994</v>
      </c>
      <c r="M738" s="752">
        <v>20</v>
      </c>
      <c r="N738" s="753">
        <v>10591.4</v>
      </c>
    </row>
    <row r="739" spans="1:14" ht="14.4" customHeight="1" x14ac:dyDescent="0.3">
      <c r="A739" s="747" t="s">
        <v>593</v>
      </c>
      <c r="B739" s="748" t="s">
        <v>594</v>
      </c>
      <c r="C739" s="749" t="s">
        <v>621</v>
      </c>
      <c r="D739" s="750" t="s">
        <v>622</v>
      </c>
      <c r="E739" s="751">
        <v>50113001</v>
      </c>
      <c r="F739" s="750" t="s">
        <v>645</v>
      </c>
      <c r="G739" s="749" t="s">
        <v>646</v>
      </c>
      <c r="H739" s="749">
        <v>195770</v>
      </c>
      <c r="I739" s="749">
        <v>195770</v>
      </c>
      <c r="J739" s="749" t="s">
        <v>734</v>
      </c>
      <c r="K739" s="749" t="s">
        <v>735</v>
      </c>
      <c r="L739" s="752">
        <v>302.94000000000005</v>
      </c>
      <c r="M739" s="752">
        <v>1.6129259999999999</v>
      </c>
      <c r="N739" s="753">
        <v>488.61980244</v>
      </c>
    </row>
    <row r="740" spans="1:14" ht="14.4" customHeight="1" x14ac:dyDescent="0.3">
      <c r="A740" s="747" t="s">
        <v>593</v>
      </c>
      <c r="B740" s="748" t="s">
        <v>594</v>
      </c>
      <c r="C740" s="749" t="s">
        <v>621</v>
      </c>
      <c r="D740" s="750" t="s">
        <v>622</v>
      </c>
      <c r="E740" s="751">
        <v>50113001</v>
      </c>
      <c r="F740" s="750" t="s">
        <v>645</v>
      </c>
      <c r="G740" s="749" t="s">
        <v>646</v>
      </c>
      <c r="H740" s="749">
        <v>849053</v>
      </c>
      <c r="I740" s="749">
        <v>9999999</v>
      </c>
      <c r="J740" s="749" t="s">
        <v>739</v>
      </c>
      <c r="K740" s="749" t="s">
        <v>595</v>
      </c>
      <c r="L740" s="752">
        <v>2.5079881507705779</v>
      </c>
      <c r="M740" s="752">
        <v>6</v>
      </c>
      <c r="N740" s="753">
        <v>15.047928904623467</v>
      </c>
    </row>
    <row r="741" spans="1:14" ht="14.4" customHeight="1" x14ac:dyDescent="0.3">
      <c r="A741" s="747" t="s">
        <v>593</v>
      </c>
      <c r="B741" s="748" t="s">
        <v>594</v>
      </c>
      <c r="C741" s="749" t="s">
        <v>621</v>
      </c>
      <c r="D741" s="750" t="s">
        <v>622</v>
      </c>
      <c r="E741" s="751">
        <v>50113001</v>
      </c>
      <c r="F741" s="750" t="s">
        <v>645</v>
      </c>
      <c r="G741" s="749" t="s">
        <v>646</v>
      </c>
      <c r="H741" s="749">
        <v>193104</v>
      </c>
      <c r="I741" s="749">
        <v>93104</v>
      </c>
      <c r="J741" s="749" t="s">
        <v>1496</v>
      </c>
      <c r="K741" s="749" t="s">
        <v>1497</v>
      </c>
      <c r="L741" s="752">
        <v>47.320000000000007</v>
      </c>
      <c r="M741" s="752">
        <v>1</v>
      </c>
      <c r="N741" s="753">
        <v>47.320000000000007</v>
      </c>
    </row>
    <row r="742" spans="1:14" ht="14.4" customHeight="1" x14ac:dyDescent="0.3">
      <c r="A742" s="747" t="s">
        <v>593</v>
      </c>
      <c r="B742" s="748" t="s">
        <v>594</v>
      </c>
      <c r="C742" s="749" t="s">
        <v>621</v>
      </c>
      <c r="D742" s="750" t="s">
        <v>622</v>
      </c>
      <c r="E742" s="751">
        <v>50113001</v>
      </c>
      <c r="F742" s="750" t="s">
        <v>645</v>
      </c>
      <c r="G742" s="749" t="s">
        <v>646</v>
      </c>
      <c r="H742" s="749">
        <v>193105</v>
      </c>
      <c r="I742" s="749">
        <v>93105</v>
      </c>
      <c r="J742" s="749" t="s">
        <v>1299</v>
      </c>
      <c r="K742" s="749" t="s">
        <v>1300</v>
      </c>
      <c r="L742" s="752">
        <v>208.57000000000002</v>
      </c>
      <c r="M742" s="752">
        <v>4</v>
      </c>
      <c r="N742" s="753">
        <v>834.28000000000009</v>
      </c>
    </row>
    <row r="743" spans="1:14" ht="14.4" customHeight="1" x14ac:dyDescent="0.3">
      <c r="A743" s="747" t="s">
        <v>593</v>
      </c>
      <c r="B743" s="748" t="s">
        <v>594</v>
      </c>
      <c r="C743" s="749" t="s">
        <v>621</v>
      </c>
      <c r="D743" s="750" t="s">
        <v>622</v>
      </c>
      <c r="E743" s="751">
        <v>50113001</v>
      </c>
      <c r="F743" s="750" t="s">
        <v>645</v>
      </c>
      <c r="G743" s="749" t="s">
        <v>646</v>
      </c>
      <c r="H743" s="749">
        <v>197522</v>
      </c>
      <c r="I743" s="749">
        <v>97522</v>
      </c>
      <c r="J743" s="749" t="s">
        <v>743</v>
      </c>
      <c r="K743" s="749" t="s">
        <v>744</v>
      </c>
      <c r="L743" s="752">
        <v>159.20000000000002</v>
      </c>
      <c r="M743" s="752">
        <v>1</v>
      </c>
      <c r="N743" s="753">
        <v>159.20000000000002</v>
      </c>
    </row>
    <row r="744" spans="1:14" ht="14.4" customHeight="1" x14ac:dyDescent="0.3">
      <c r="A744" s="747" t="s">
        <v>593</v>
      </c>
      <c r="B744" s="748" t="s">
        <v>594</v>
      </c>
      <c r="C744" s="749" t="s">
        <v>621</v>
      </c>
      <c r="D744" s="750" t="s">
        <v>622</v>
      </c>
      <c r="E744" s="751">
        <v>50113001</v>
      </c>
      <c r="F744" s="750" t="s">
        <v>645</v>
      </c>
      <c r="G744" s="749" t="s">
        <v>646</v>
      </c>
      <c r="H744" s="749">
        <v>501994</v>
      </c>
      <c r="I744" s="749">
        <v>0</v>
      </c>
      <c r="J744" s="749" t="s">
        <v>750</v>
      </c>
      <c r="K744" s="749" t="s">
        <v>751</v>
      </c>
      <c r="L744" s="752">
        <v>264.92399999999998</v>
      </c>
      <c r="M744" s="752">
        <v>6</v>
      </c>
      <c r="N744" s="753">
        <v>1589.5439999999999</v>
      </c>
    </row>
    <row r="745" spans="1:14" ht="14.4" customHeight="1" x14ac:dyDescent="0.3">
      <c r="A745" s="747" t="s">
        <v>593</v>
      </c>
      <c r="B745" s="748" t="s">
        <v>594</v>
      </c>
      <c r="C745" s="749" t="s">
        <v>621</v>
      </c>
      <c r="D745" s="750" t="s">
        <v>622</v>
      </c>
      <c r="E745" s="751">
        <v>50113001</v>
      </c>
      <c r="F745" s="750" t="s">
        <v>645</v>
      </c>
      <c r="G745" s="749" t="s">
        <v>646</v>
      </c>
      <c r="H745" s="749">
        <v>209939</v>
      </c>
      <c r="I745" s="749">
        <v>209939</v>
      </c>
      <c r="J745" s="749" t="s">
        <v>1498</v>
      </c>
      <c r="K745" s="749" t="s">
        <v>1499</v>
      </c>
      <c r="L745" s="752">
        <v>67.28</v>
      </c>
      <c r="M745" s="752">
        <v>2</v>
      </c>
      <c r="N745" s="753">
        <v>134.56</v>
      </c>
    </row>
    <row r="746" spans="1:14" ht="14.4" customHeight="1" x14ac:dyDescent="0.3">
      <c r="A746" s="747" t="s">
        <v>593</v>
      </c>
      <c r="B746" s="748" t="s">
        <v>594</v>
      </c>
      <c r="C746" s="749" t="s">
        <v>621</v>
      </c>
      <c r="D746" s="750" t="s">
        <v>622</v>
      </c>
      <c r="E746" s="751">
        <v>50113001</v>
      </c>
      <c r="F746" s="750" t="s">
        <v>645</v>
      </c>
      <c r="G746" s="749" t="s">
        <v>646</v>
      </c>
      <c r="H746" s="749">
        <v>840312</v>
      </c>
      <c r="I746" s="749">
        <v>0</v>
      </c>
      <c r="J746" s="749" t="s">
        <v>761</v>
      </c>
      <c r="K746" s="749" t="s">
        <v>595</v>
      </c>
      <c r="L746" s="752">
        <v>28.623333333333335</v>
      </c>
      <c r="M746" s="752">
        <v>3</v>
      </c>
      <c r="N746" s="753">
        <v>85.87</v>
      </c>
    </row>
    <row r="747" spans="1:14" ht="14.4" customHeight="1" x14ac:dyDescent="0.3">
      <c r="A747" s="747" t="s">
        <v>593</v>
      </c>
      <c r="B747" s="748" t="s">
        <v>594</v>
      </c>
      <c r="C747" s="749" t="s">
        <v>621</v>
      </c>
      <c r="D747" s="750" t="s">
        <v>622</v>
      </c>
      <c r="E747" s="751">
        <v>50113001</v>
      </c>
      <c r="F747" s="750" t="s">
        <v>645</v>
      </c>
      <c r="G747" s="749" t="s">
        <v>646</v>
      </c>
      <c r="H747" s="749">
        <v>226525</v>
      </c>
      <c r="I747" s="749">
        <v>226525</v>
      </c>
      <c r="J747" s="749" t="s">
        <v>762</v>
      </c>
      <c r="K747" s="749" t="s">
        <v>764</v>
      </c>
      <c r="L747" s="752">
        <v>66.34</v>
      </c>
      <c r="M747" s="752">
        <v>3</v>
      </c>
      <c r="N747" s="753">
        <v>199.02</v>
      </c>
    </row>
    <row r="748" spans="1:14" ht="14.4" customHeight="1" x14ac:dyDescent="0.3">
      <c r="A748" s="747" t="s">
        <v>593</v>
      </c>
      <c r="B748" s="748" t="s">
        <v>594</v>
      </c>
      <c r="C748" s="749" t="s">
        <v>621</v>
      </c>
      <c r="D748" s="750" t="s">
        <v>622</v>
      </c>
      <c r="E748" s="751">
        <v>50113001</v>
      </c>
      <c r="F748" s="750" t="s">
        <v>645</v>
      </c>
      <c r="G748" s="749" t="s">
        <v>646</v>
      </c>
      <c r="H748" s="749">
        <v>187076</v>
      </c>
      <c r="I748" s="749">
        <v>87076</v>
      </c>
      <c r="J748" s="749" t="s">
        <v>796</v>
      </c>
      <c r="K748" s="749" t="s">
        <v>797</v>
      </c>
      <c r="L748" s="752">
        <v>133.3235714285714</v>
      </c>
      <c r="M748" s="752">
        <v>7</v>
      </c>
      <c r="N748" s="753">
        <v>933.26499999999976</v>
      </c>
    </row>
    <row r="749" spans="1:14" ht="14.4" customHeight="1" x14ac:dyDescent="0.3">
      <c r="A749" s="747" t="s">
        <v>593</v>
      </c>
      <c r="B749" s="748" t="s">
        <v>594</v>
      </c>
      <c r="C749" s="749" t="s">
        <v>621</v>
      </c>
      <c r="D749" s="750" t="s">
        <v>622</v>
      </c>
      <c r="E749" s="751">
        <v>50113001</v>
      </c>
      <c r="F749" s="750" t="s">
        <v>645</v>
      </c>
      <c r="G749" s="749" t="s">
        <v>646</v>
      </c>
      <c r="H749" s="749">
        <v>846413</v>
      </c>
      <c r="I749" s="749">
        <v>57585</v>
      </c>
      <c r="J749" s="749" t="s">
        <v>1500</v>
      </c>
      <c r="K749" s="749" t="s">
        <v>1501</v>
      </c>
      <c r="L749" s="752">
        <v>133.27999999999997</v>
      </c>
      <c r="M749" s="752">
        <v>1</v>
      </c>
      <c r="N749" s="753">
        <v>133.27999999999997</v>
      </c>
    </row>
    <row r="750" spans="1:14" ht="14.4" customHeight="1" x14ac:dyDescent="0.3">
      <c r="A750" s="747" t="s">
        <v>593</v>
      </c>
      <c r="B750" s="748" t="s">
        <v>594</v>
      </c>
      <c r="C750" s="749" t="s">
        <v>621</v>
      </c>
      <c r="D750" s="750" t="s">
        <v>622</v>
      </c>
      <c r="E750" s="751">
        <v>50113001</v>
      </c>
      <c r="F750" s="750" t="s">
        <v>645</v>
      </c>
      <c r="G750" s="749" t="s">
        <v>651</v>
      </c>
      <c r="H750" s="749">
        <v>12670</v>
      </c>
      <c r="I750" s="749">
        <v>12670</v>
      </c>
      <c r="J750" s="749" t="s">
        <v>800</v>
      </c>
      <c r="K750" s="749" t="s">
        <v>802</v>
      </c>
      <c r="L750" s="752">
        <v>158.40017686388092</v>
      </c>
      <c r="M750" s="752">
        <v>9</v>
      </c>
      <c r="N750" s="753">
        <v>1425.6015917749282</v>
      </c>
    </row>
    <row r="751" spans="1:14" ht="14.4" customHeight="1" x14ac:dyDescent="0.3">
      <c r="A751" s="747" t="s">
        <v>593</v>
      </c>
      <c r="B751" s="748" t="s">
        <v>594</v>
      </c>
      <c r="C751" s="749" t="s">
        <v>621</v>
      </c>
      <c r="D751" s="750" t="s">
        <v>622</v>
      </c>
      <c r="E751" s="751">
        <v>50113001</v>
      </c>
      <c r="F751" s="750" t="s">
        <v>645</v>
      </c>
      <c r="G751" s="749" t="s">
        <v>651</v>
      </c>
      <c r="H751" s="749">
        <v>112671</v>
      </c>
      <c r="I751" s="749">
        <v>12671</v>
      </c>
      <c r="J751" s="749" t="s">
        <v>800</v>
      </c>
      <c r="K751" s="749" t="s">
        <v>801</v>
      </c>
      <c r="L751" s="752">
        <v>324.5</v>
      </c>
      <c r="M751" s="752">
        <v>1.241797</v>
      </c>
      <c r="N751" s="753">
        <v>402.96312649999999</v>
      </c>
    </row>
    <row r="752" spans="1:14" ht="14.4" customHeight="1" x14ac:dyDescent="0.3">
      <c r="A752" s="747" t="s">
        <v>593</v>
      </c>
      <c r="B752" s="748" t="s">
        <v>594</v>
      </c>
      <c r="C752" s="749" t="s">
        <v>621</v>
      </c>
      <c r="D752" s="750" t="s">
        <v>622</v>
      </c>
      <c r="E752" s="751">
        <v>50113001</v>
      </c>
      <c r="F752" s="750" t="s">
        <v>645</v>
      </c>
      <c r="G752" s="749" t="s">
        <v>651</v>
      </c>
      <c r="H752" s="749">
        <v>112669</v>
      </c>
      <c r="I752" s="749">
        <v>12669</v>
      </c>
      <c r="J752" s="749" t="s">
        <v>800</v>
      </c>
      <c r="K752" s="749" t="s">
        <v>803</v>
      </c>
      <c r="L752" s="752">
        <v>104.50006789266615</v>
      </c>
      <c r="M752" s="752">
        <v>3.8760000000000003</v>
      </c>
      <c r="N752" s="753">
        <v>405.04226315197405</v>
      </c>
    </row>
    <row r="753" spans="1:14" ht="14.4" customHeight="1" x14ac:dyDescent="0.3">
      <c r="A753" s="747" t="s">
        <v>593</v>
      </c>
      <c r="B753" s="748" t="s">
        <v>594</v>
      </c>
      <c r="C753" s="749" t="s">
        <v>621</v>
      </c>
      <c r="D753" s="750" t="s">
        <v>622</v>
      </c>
      <c r="E753" s="751">
        <v>50113001</v>
      </c>
      <c r="F753" s="750" t="s">
        <v>645</v>
      </c>
      <c r="G753" s="749" t="s">
        <v>651</v>
      </c>
      <c r="H753" s="749">
        <v>169189</v>
      </c>
      <c r="I753" s="749">
        <v>69189</v>
      </c>
      <c r="J753" s="749" t="s">
        <v>1502</v>
      </c>
      <c r="K753" s="749" t="s">
        <v>1503</v>
      </c>
      <c r="L753" s="752">
        <v>61.110000000000021</v>
      </c>
      <c r="M753" s="752">
        <v>1</v>
      </c>
      <c r="N753" s="753">
        <v>61.110000000000021</v>
      </c>
    </row>
    <row r="754" spans="1:14" ht="14.4" customHeight="1" x14ac:dyDescent="0.3">
      <c r="A754" s="747" t="s">
        <v>593</v>
      </c>
      <c r="B754" s="748" t="s">
        <v>594</v>
      </c>
      <c r="C754" s="749" t="s">
        <v>621</v>
      </c>
      <c r="D754" s="750" t="s">
        <v>622</v>
      </c>
      <c r="E754" s="751">
        <v>50113001</v>
      </c>
      <c r="F754" s="750" t="s">
        <v>645</v>
      </c>
      <c r="G754" s="749" t="s">
        <v>651</v>
      </c>
      <c r="H754" s="749">
        <v>146692</v>
      </c>
      <c r="I754" s="749">
        <v>46692</v>
      </c>
      <c r="J754" s="749" t="s">
        <v>804</v>
      </c>
      <c r="K754" s="749" t="s">
        <v>805</v>
      </c>
      <c r="L754" s="752">
        <v>77.749999999999986</v>
      </c>
      <c r="M754" s="752">
        <v>1</v>
      </c>
      <c r="N754" s="753">
        <v>77.749999999999986</v>
      </c>
    </row>
    <row r="755" spans="1:14" ht="14.4" customHeight="1" x14ac:dyDescent="0.3">
      <c r="A755" s="747" t="s">
        <v>593</v>
      </c>
      <c r="B755" s="748" t="s">
        <v>594</v>
      </c>
      <c r="C755" s="749" t="s">
        <v>621</v>
      </c>
      <c r="D755" s="750" t="s">
        <v>622</v>
      </c>
      <c r="E755" s="751">
        <v>50113001</v>
      </c>
      <c r="F755" s="750" t="s">
        <v>645</v>
      </c>
      <c r="G755" s="749" t="s">
        <v>646</v>
      </c>
      <c r="H755" s="749">
        <v>116462</v>
      </c>
      <c r="I755" s="749">
        <v>16462</v>
      </c>
      <c r="J755" s="749" t="s">
        <v>808</v>
      </c>
      <c r="K755" s="749" t="s">
        <v>809</v>
      </c>
      <c r="L755" s="752">
        <v>133.34499999999994</v>
      </c>
      <c r="M755" s="752">
        <v>8</v>
      </c>
      <c r="N755" s="753">
        <v>1066.7599999999995</v>
      </c>
    </row>
    <row r="756" spans="1:14" ht="14.4" customHeight="1" x14ac:dyDescent="0.3">
      <c r="A756" s="747" t="s">
        <v>593</v>
      </c>
      <c r="B756" s="748" t="s">
        <v>594</v>
      </c>
      <c r="C756" s="749" t="s">
        <v>621</v>
      </c>
      <c r="D756" s="750" t="s">
        <v>622</v>
      </c>
      <c r="E756" s="751">
        <v>50113001</v>
      </c>
      <c r="F756" s="750" t="s">
        <v>645</v>
      </c>
      <c r="G756" s="749" t="s">
        <v>646</v>
      </c>
      <c r="H756" s="749">
        <v>214596</v>
      </c>
      <c r="I756" s="749">
        <v>214596</v>
      </c>
      <c r="J756" s="749" t="s">
        <v>812</v>
      </c>
      <c r="K756" s="749" t="s">
        <v>813</v>
      </c>
      <c r="L756" s="752">
        <v>84.060000000000016</v>
      </c>
      <c r="M756" s="752">
        <v>5</v>
      </c>
      <c r="N756" s="753">
        <v>420.30000000000007</v>
      </c>
    </row>
    <row r="757" spans="1:14" ht="14.4" customHeight="1" x14ac:dyDescent="0.3">
      <c r="A757" s="747" t="s">
        <v>593</v>
      </c>
      <c r="B757" s="748" t="s">
        <v>594</v>
      </c>
      <c r="C757" s="749" t="s">
        <v>621</v>
      </c>
      <c r="D757" s="750" t="s">
        <v>622</v>
      </c>
      <c r="E757" s="751">
        <v>50113001</v>
      </c>
      <c r="F757" s="750" t="s">
        <v>645</v>
      </c>
      <c r="G757" s="749" t="s">
        <v>646</v>
      </c>
      <c r="H757" s="749">
        <v>847883</v>
      </c>
      <c r="I757" s="749">
        <v>122874</v>
      </c>
      <c r="J757" s="749" t="s">
        <v>1184</v>
      </c>
      <c r="K757" s="749" t="s">
        <v>1185</v>
      </c>
      <c r="L757" s="752">
        <v>696.82927070873518</v>
      </c>
      <c r="M757" s="752">
        <v>34.801826100000007</v>
      </c>
      <c r="N757" s="753">
        <v>24250.93110059523</v>
      </c>
    </row>
    <row r="758" spans="1:14" ht="14.4" customHeight="1" x14ac:dyDescent="0.3">
      <c r="A758" s="747" t="s">
        <v>593</v>
      </c>
      <c r="B758" s="748" t="s">
        <v>594</v>
      </c>
      <c r="C758" s="749" t="s">
        <v>621</v>
      </c>
      <c r="D758" s="750" t="s">
        <v>622</v>
      </c>
      <c r="E758" s="751">
        <v>50113001</v>
      </c>
      <c r="F758" s="750" t="s">
        <v>645</v>
      </c>
      <c r="G758" s="749" t="s">
        <v>651</v>
      </c>
      <c r="H758" s="749">
        <v>213489</v>
      </c>
      <c r="I758" s="749">
        <v>213489</v>
      </c>
      <c r="J758" s="749" t="s">
        <v>822</v>
      </c>
      <c r="K758" s="749" t="s">
        <v>824</v>
      </c>
      <c r="L758" s="752">
        <v>630.66</v>
      </c>
      <c r="M758" s="752">
        <v>6</v>
      </c>
      <c r="N758" s="753">
        <v>3783.96</v>
      </c>
    </row>
    <row r="759" spans="1:14" ht="14.4" customHeight="1" x14ac:dyDescent="0.3">
      <c r="A759" s="747" t="s">
        <v>593</v>
      </c>
      <c r="B759" s="748" t="s">
        <v>594</v>
      </c>
      <c r="C759" s="749" t="s">
        <v>621</v>
      </c>
      <c r="D759" s="750" t="s">
        <v>622</v>
      </c>
      <c r="E759" s="751">
        <v>50113001</v>
      </c>
      <c r="F759" s="750" t="s">
        <v>645</v>
      </c>
      <c r="G759" s="749" t="s">
        <v>651</v>
      </c>
      <c r="H759" s="749">
        <v>213494</v>
      </c>
      <c r="I759" s="749">
        <v>213494</v>
      </c>
      <c r="J759" s="749" t="s">
        <v>822</v>
      </c>
      <c r="K759" s="749" t="s">
        <v>826</v>
      </c>
      <c r="L759" s="752">
        <v>408.95</v>
      </c>
      <c r="M759" s="752">
        <v>10</v>
      </c>
      <c r="N759" s="753">
        <v>4089.5</v>
      </c>
    </row>
    <row r="760" spans="1:14" ht="14.4" customHeight="1" x14ac:dyDescent="0.3">
      <c r="A760" s="747" t="s">
        <v>593</v>
      </c>
      <c r="B760" s="748" t="s">
        <v>594</v>
      </c>
      <c r="C760" s="749" t="s">
        <v>621</v>
      </c>
      <c r="D760" s="750" t="s">
        <v>622</v>
      </c>
      <c r="E760" s="751">
        <v>50113001</v>
      </c>
      <c r="F760" s="750" t="s">
        <v>645</v>
      </c>
      <c r="G760" s="749" t="s">
        <v>651</v>
      </c>
      <c r="H760" s="749">
        <v>213487</v>
      </c>
      <c r="I760" s="749">
        <v>213487</v>
      </c>
      <c r="J760" s="749" t="s">
        <v>822</v>
      </c>
      <c r="K760" s="749" t="s">
        <v>823</v>
      </c>
      <c r="L760" s="752">
        <v>271.85000000000002</v>
      </c>
      <c r="M760" s="752">
        <v>12</v>
      </c>
      <c r="N760" s="753">
        <v>3262.2000000000003</v>
      </c>
    </row>
    <row r="761" spans="1:14" ht="14.4" customHeight="1" x14ac:dyDescent="0.3">
      <c r="A761" s="747" t="s">
        <v>593</v>
      </c>
      <c r="B761" s="748" t="s">
        <v>594</v>
      </c>
      <c r="C761" s="749" t="s">
        <v>621</v>
      </c>
      <c r="D761" s="750" t="s">
        <v>622</v>
      </c>
      <c r="E761" s="751">
        <v>50113001</v>
      </c>
      <c r="F761" s="750" t="s">
        <v>645</v>
      </c>
      <c r="G761" s="749" t="s">
        <v>651</v>
      </c>
      <c r="H761" s="749">
        <v>213482</v>
      </c>
      <c r="I761" s="749">
        <v>213482</v>
      </c>
      <c r="J761" s="749" t="s">
        <v>827</v>
      </c>
      <c r="K761" s="749" t="s">
        <v>828</v>
      </c>
      <c r="L761" s="752">
        <v>1501.02</v>
      </c>
      <c r="M761" s="752">
        <v>1</v>
      </c>
      <c r="N761" s="753">
        <v>1501.02</v>
      </c>
    </row>
    <row r="762" spans="1:14" ht="14.4" customHeight="1" x14ac:dyDescent="0.3">
      <c r="A762" s="747" t="s">
        <v>593</v>
      </c>
      <c r="B762" s="748" t="s">
        <v>594</v>
      </c>
      <c r="C762" s="749" t="s">
        <v>621</v>
      </c>
      <c r="D762" s="750" t="s">
        <v>622</v>
      </c>
      <c r="E762" s="751">
        <v>50113001</v>
      </c>
      <c r="F762" s="750" t="s">
        <v>645</v>
      </c>
      <c r="G762" s="749" t="s">
        <v>651</v>
      </c>
      <c r="H762" s="749">
        <v>214036</v>
      </c>
      <c r="I762" s="749">
        <v>214036</v>
      </c>
      <c r="J762" s="749" t="s">
        <v>831</v>
      </c>
      <c r="K762" s="749" t="s">
        <v>832</v>
      </c>
      <c r="L762" s="752">
        <v>40.390000000000008</v>
      </c>
      <c r="M762" s="752">
        <v>4</v>
      </c>
      <c r="N762" s="753">
        <v>161.56000000000003</v>
      </c>
    </row>
    <row r="763" spans="1:14" ht="14.4" customHeight="1" x14ac:dyDescent="0.3">
      <c r="A763" s="747" t="s">
        <v>593</v>
      </c>
      <c r="B763" s="748" t="s">
        <v>594</v>
      </c>
      <c r="C763" s="749" t="s">
        <v>621</v>
      </c>
      <c r="D763" s="750" t="s">
        <v>622</v>
      </c>
      <c r="E763" s="751">
        <v>50113001</v>
      </c>
      <c r="F763" s="750" t="s">
        <v>645</v>
      </c>
      <c r="G763" s="749" t="s">
        <v>646</v>
      </c>
      <c r="H763" s="749">
        <v>196873</v>
      </c>
      <c r="I763" s="749">
        <v>96873</v>
      </c>
      <c r="J763" s="749" t="s">
        <v>835</v>
      </c>
      <c r="K763" s="749" t="s">
        <v>836</v>
      </c>
      <c r="L763" s="752">
        <v>14.300008674731979</v>
      </c>
      <c r="M763" s="752">
        <v>14</v>
      </c>
      <c r="N763" s="753">
        <v>200.20012144624769</v>
      </c>
    </row>
    <row r="764" spans="1:14" ht="14.4" customHeight="1" x14ac:dyDescent="0.3">
      <c r="A764" s="747" t="s">
        <v>593</v>
      </c>
      <c r="B764" s="748" t="s">
        <v>594</v>
      </c>
      <c r="C764" s="749" t="s">
        <v>621</v>
      </c>
      <c r="D764" s="750" t="s">
        <v>622</v>
      </c>
      <c r="E764" s="751">
        <v>50113001</v>
      </c>
      <c r="F764" s="750" t="s">
        <v>645</v>
      </c>
      <c r="G764" s="749" t="s">
        <v>646</v>
      </c>
      <c r="H764" s="749">
        <v>47244</v>
      </c>
      <c r="I764" s="749">
        <v>47244</v>
      </c>
      <c r="J764" s="749" t="s">
        <v>837</v>
      </c>
      <c r="K764" s="749" t="s">
        <v>839</v>
      </c>
      <c r="L764" s="752">
        <v>143</v>
      </c>
      <c r="M764" s="752">
        <v>30</v>
      </c>
      <c r="N764" s="753">
        <v>4290</v>
      </c>
    </row>
    <row r="765" spans="1:14" ht="14.4" customHeight="1" x14ac:dyDescent="0.3">
      <c r="A765" s="747" t="s">
        <v>593</v>
      </c>
      <c r="B765" s="748" t="s">
        <v>594</v>
      </c>
      <c r="C765" s="749" t="s">
        <v>621</v>
      </c>
      <c r="D765" s="750" t="s">
        <v>622</v>
      </c>
      <c r="E765" s="751">
        <v>50113001</v>
      </c>
      <c r="F765" s="750" t="s">
        <v>645</v>
      </c>
      <c r="G765" s="749" t="s">
        <v>646</v>
      </c>
      <c r="H765" s="749">
        <v>47249</v>
      </c>
      <c r="I765" s="749">
        <v>47249</v>
      </c>
      <c r="J765" s="749" t="s">
        <v>837</v>
      </c>
      <c r="K765" s="749" t="s">
        <v>838</v>
      </c>
      <c r="L765" s="752">
        <v>126.5</v>
      </c>
      <c r="M765" s="752">
        <v>18</v>
      </c>
      <c r="N765" s="753">
        <v>2277</v>
      </c>
    </row>
    <row r="766" spans="1:14" ht="14.4" customHeight="1" x14ac:dyDescent="0.3">
      <c r="A766" s="747" t="s">
        <v>593</v>
      </c>
      <c r="B766" s="748" t="s">
        <v>594</v>
      </c>
      <c r="C766" s="749" t="s">
        <v>621</v>
      </c>
      <c r="D766" s="750" t="s">
        <v>622</v>
      </c>
      <c r="E766" s="751">
        <v>50113001</v>
      </c>
      <c r="F766" s="750" t="s">
        <v>645</v>
      </c>
      <c r="G766" s="749" t="s">
        <v>646</v>
      </c>
      <c r="H766" s="749">
        <v>47256</v>
      </c>
      <c r="I766" s="749">
        <v>47256</v>
      </c>
      <c r="J766" s="749" t="s">
        <v>837</v>
      </c>
      <c r="K766" s="749" t="s">
        <v>841</v>
      </c>
      <c r="L766" s="752">
        <v>222.2</v>
      </c>
      <c r="M766" s="752">
        <v>34</v>
      </c>
      <c r="N766" s="753">
        <v>7554.7999999999993</v>
      </c>
    </row>
    <row r="767" spans="1:14" ht="14.4" customHeight="1" x14ac:dyDescent="0.3">
      <c r="A767" s="747" t="s">
        <v>593</v>
      </c>
      <c r="B767" s="748" t="s">
        <v>594</v>
      </c>
      <c r="C767" s="749" t="s">
        <v>621</v>
      </c>
      <c r="D767" s="750" t="s">
        <v>622</v>
      </c>
      <c r="E767" s="751">
        <v>50113001</v>
      </c>
      <c r="F767" s="750" t="s">
        <v>645</v>
      </c>
      <c r="G767" s="749" t="s">
        <v>646</v>
      </c>
      <c r="H767" s="749">
        <v>47247</v>
      </c>
      <c r="I767" s="749">
        <v>47247</v>
      </c>
      <c r="J767" s="749" t="s">
        <v>837</v>
      </c>
      <c r="K767" s="749" t="s">
        <v>1504</v>
      </c>
      <c r="L767" s="752">
        <v>287.10000000000002</v>
      </c>
      <c r="M767" s="752">
        <v>10</v>
      </c>
      <c r="N767" s="753">
        <v>2871</v>
      </c>
    </row>
    <row r="768" spans="1:14" ht="14.4" customHeight="1" x14ac:dyDescent="0.3">
      <c r="A768" s="747" t="s">
        <v>593</v>
      </c>
      <c r="B768" s="748" t="s">
        <v>594</v>
      </c>
      <c r="C768" s="749" t="s">
        <v>621</v>
      </c>
      <c r="D768" s="750" t="s">
        <v>622</v>
      </c>
      <c r="E768" s="751">
        <v>50113001</v>
      </c>
      <c r="F768" s="750" t="s">
        <v>645</v>
      </c>
      <c r="G768" s="749" t="s">
        <v>646</v>
      </c>
      <c r="H768" s="749">
        <v>147252</v>
      </c>
      <c r="I768" s="749">
        <v>47252</v>
      </c>
      <c r="J768" s="749" t="s">
        <v>842</v>
      </c>
      <c r="K768" s="749" t="s">
        <v>843</v>
      </c>
      <c r="L768" s="752">
        <v>11.109904891443792</v>
      </c>
      <c r="M768" s="752">
        <v>12</v>
      </c>
      <c r="N768" s="753">
        <v>133.31885869732551</v>
      </c>
    </row>
    <row r="769" spans="1:14" ht="14.4" customHeight="1" x14ac:dyDescent="0.3">
      <c r="A769" s="747" t="s">
        <v>593</v>
      </c>
      <c r="B769" s="748" t="s">
        <v>594</v>
      </c>
      <c r="C769" s="749" t="s">
        <v>621</v>
      </c>
      <c r="D769" s="750" t="s">
        <v>622</v>
      </c>
      <c r="E769" s="751">
        <v>50113001</v>
      </c>
      <c r="F769" s="750" t="s">
        <v>645</v>
      </c>
      <c r="G769" s="749" t="s">
        <v>646</v>
      </c>
      <c r="H769" s="749">
        <v>155936</v>
      </c>
      <c r="I769" s="749">
        <v>155936</v>
      </c>
      <c r="J769" s="749" t="s">
        <v>850</v>
      </c>
      <c r="K769" s="749" t="s">
        <v>851</v>
      </c>
      <c r="L769" s="752">
        <v>245.76999999999998</v>
      </c>
      <c r="M769" s="752">
        <v>1</v>
      </c>
      <c r="N769" s="753">
        <v>245.76999999999998</v>
      </c>
    </row>
    <row r="770" spans="1:14" ht="14.4" customHeight="1" x14ac:dyDescent="0.3">
      <c r="A770" s="747" t="s">
        <v>593</v>
      </c>
      <c r="B770" s="748" t="s">
        <v>594</v>
      </c>
      <c r="C770" s="749" t="s">
        <v>621</v>
      </c>
      <c r="D770" s="750" t="s">
        <v>622</v>
      </c>
      <c r="E770" s="751">
        <v>50113001</v>
      </c>
      <c r="F770" s="750" t="s">
        <v>645</v>
      </c>
      <c r="G770" s="749" t="s">
        <v>646</v>
      </c>
      <c r="H770" s="749">
        <v>849143</v>
      </c>
      <c r="I770" s="749">
        <v>155940</v>
      </c>
      <c r="J770" s="749" t="s">
        <v>1320</v>
      </c>
      <c r="K770" s="749" t="s">
        <v>595</v>
      </c>
      <c r="L770" s="752">
        <v>110.26000000000002</v>
      </c>
      <c r="M770" s="752">
        <v>4</v>
      </c>
      <c r="N770" s="753">
        <v>441.04000000000008</v>
      </c>
    </row>
    <row r="771" spans="1:14" ht="14.4" customHeight="1" x14ac:dyDescent="0.3">
      <c r="A771" s="747" t="s">
        <v>593</v>
      </c>
      <c r="B771" s="748" t="s">
        <v>594</v>
      </c>
      <c r="C771" s="749" t="s">
        <v>621</v>
      </c>
      <c r="D771" s="750" t="s">
        <v>622</v>
      </c>
      <c r="E771" s="751">
        <v>50113001</v>
      </c>
      <c r="F771" s="750" t="s">
        <v>645</v>
      </c>
      <c r="G771" s="749" t="s">
        <v>646</v>
      </c>
      <c r="H771" s="749">
        <v>214355</v>
      </c>
      <c r="I771" s="749">
        <v>214355</v>
      </c>
      <c r="J771" s="749" t="s">
        <v>862</v>
      </c>
      <c r="K771" s="749" t="s">
        <v>861</v>
      </c>
      <c r="L771" s="752">
        <v>215.18000000000006</v>
      </c>
      <c r="M771" s="752">
        <v>2</v>
      </c>
      <c r="N771" s="753">
        <v>430.36000000000013</v>
      </c>
    </row>
    <row r="772" spans="1:14" ht="14.4" customHeight="1" x14ac:dyDescent="0.3">
      <c r="A772" s="747" t="s">
        <v>593</v>
      </c>
      <c r="B772" s="748" t="s">
        <v>594</v>
      </c>
      <c r="C772" s="749" t="s">
        <v>621</v>
      </c>
      <c r="D772" s="750" t="s">
        <v>622</v>
      </c>
      <c r="E772" s="751">
        <v>50113001</v>
      </c>
      <c r="F772" s="750" t="s">
        <v>645</v>
      </c>
      <c r="G772" s="749" t="s">
        <v>651</v>
      </c>
      <c r="H772" s="749">
        <v>216670</v>
      </c>
      <c r="I772" s="749">
        <v>216670</v>
      </c>
      <c r="J772" s="749" t="s">
        <v>1193</v>
      </c>
      <c r="K772" s="749" t="s">
        <v>1194</v>
      </c>
      <c r="L772" s="752">
        <v>314.27</v>
      </c>
      <c r="M772" s="752">
        <v>2</v>
      </c>
      <c r="N772" s="753">
        <v>628.54</v>
      </c>
    </row>
    <row r="773" spans="1:14" ht="14.4" customHeight="1" x14ac:dyDescent="0.3">
      <c r="A773" s="747" t="s">
        <v>593</v>
      </c>
      <c r="B773" s="748" t="s">
        <v>594</v>
      </c>
      <c r="C773" s="749" t="s">
        <v>621</v>
      </c>
      <c r="D773" s="750" t="s">
        <v>622</v>
      </c>
      <c r="E773" s="751">
        <v>50113001</v>
      </c>
      <c r="F773" s="750" t="s">
        <v>645</v>
      </c>
      <c r="G773" s="749" t="s">
        <v>595</v>
      </c>
      <c r="H773" s="749">
        <v>216572</v>
      </c>
      <c r="I773" s="749">
        <v>216572</v>
      </c>
      <c r="J773" s="749" t="s">
        <v>1505</v>
      </c>
      <c r="K773" s="749" t="s">
        <v>1506</v>
      </c>
      <c r="L773" s="752">
        <v>36.29</v>
      </c>
      <c r="M773" s="752">
        <v>20</v>
      </c>
      <c r="N773" s="753">
        <v>725.8</v>
      </c>
    </row>
    <row r="774" spans="1:14" ht="14.4" customHeight="1" x14ac:dyDescent="0.3">
      <c r="A774" s="747" t="s">
        <v>593</v>
      </c>
      <c r="B774" s="748" t="s">
        <v>594</v>
      </c>
      <c r="C774" s="749" t="s">
        <v>621</v>
      </c>
      <c r="D774" s="750" t="s">
        <v>622</v>
      </c>
      <c r="E774" s="751">
        <v>50113001</v>
      </c>
      <c r="F774" s="750" t="s">
        <v>645</v>
      </c>
      <c r="G774" s="749" t="s">
        <v>646</v>
      </c>
      <c r="H774" s="749">
        <v>395164</v>
      </c>
      <c r="I774" s="749">
        <v>0</v>
      </c>
      <c r="J774" s="749" t="s">
        <v>1326</v>
      </c>
      <c r="K774" s="749" t="s">
        <v>595</v>
      </c>
      <c r="L774" s="752">
        <v>381.07125000000002</v>
      </c>
      <c r="M774" s="752">
        <v>8</v>
      </c>
      <c r="N774" s="753">
        <v>3048.57</v>
      </c>
    </row>
    <row r="775" spans="1:14" ht="14.4" customHeight="1" x14ac:dyDescent="0.3">
      <c r="A775" s="747" t="s">
        <v>593</v>
      </c>
      <c r="B775" s="748" t="s">
        <v>594</v>
      </c>
      <c r="C775" s="749" t="s">
        <v>621</v>
      </c>
      <c r="D775" s="750" t="s">
        <v>622</v>
      </c>
      <c r="E775" s="751">
        <v>50113001</v>
      </c>
      <c r="F775" s="750" t="s">
        <v>645</v>
      </c>
      <c r="G775" s="749" t="s">
        <v>646</v>
      </c>
      <c r="H775" s="749">
        <v>847630</v>
      </c>
      <c r="I775" s="749">
        <v>0</v>
      </c>
      <c r="J775" s="749" t="s">
        <v>1507</v>
      </c>
      <c r="K775" s="749" t="s">
        <v>595</v>
      </c>
      <c r="L775" s="752">
        <v>227.70000000000002</v>
      </c>
      <c r="M775" s="752">
        <v>3</v>
      </c>
      <c r="N775" s="753">
        <v>683.1</v>
      </c>
    </row>
    <row r="776" spans="1:14" ht="14.4" customHeight="1" x14ac:dyDescent="0.3">
      <c r="A776" s="747" t="s">
        <v>593</v>
      </c>
      <c r="B776" s="748" t="s">
        <v>594</v>
      </c>
      <c r="C776" s="749" t="s">
        <v>621</v>
      </c>
      <c r="D776" s="750" t="s">
        <v>622</v>
      </c>
      <c r="E776" s="751">
        <v>50113001</v>
      </c>
      <c r="F776" s="750" t="s">
        <v>645</v>
      </c>
      <c r="G776" s="749" t="s">
        <v>646</v>
      </c>
      <c r="H776" s="749">
        <v>51367</v>
      </c>
      <c r="I776" s="749">
        <v>51367</v>
      </c>
      <c r="J776" s="749" t="s">
        <v>863</v>
      </c>
      <c r="K776" s="749" t="s">
        <v>865</v>
      </c>
      <c r="L776" s="752">
        <v>92.95</v>
      </c>
      <c r="M776" s="752">
        <v>33.599999999999987</v>
      </c>
      <c r="N776" s="753">
        <v>3123.119999999999</v>
      </c>
    </row>
    <row r="777" spans="1:14" ht="14.4" customHeight="1" x14ac:dyDescent="0.3">
      <c r="A777" s="747" t="s">
        <v>593</v>
      </c>
      <c r="B777" s="748" t="s">
        <v>594</v>
      </c>
      <c r="C777" s="749" t="s">
        <v>621</v>
      </c>
      <c r="D777" s="750" t="s">
        <v>622</v>
      </c>
      <c r="E777" s="751">
        <v>50113001</v>
      </c>
      <c r="F777" s="750" t="s">
        <v>645</v>
      </c>
      <c r="G777" s="749" t="s">
        <v>646</v>
      </c>
      <c r="H777" s="749">
        <v>51383</v>
      </c>
      <c r="I777" s="749">
        <v>51383</v>
      </c>
      <c r="J777" s="749" t="s">
        <v>863</v>
      </c>
      <c r="K777" s="749" t="s">
        <v>867</v>
      </c>
      <c r="L777" s="752">
        <v>93.5</v>
      </c>
      <c r="M777" s="752">
        <v>19</v>
      </c>
      <c r="N777" s="753">
        <v>1776.5</v>
      </c>
    </row>
    <row r="778" spans="1:14" ht="14.4" customHeight="1" x14ac:dyDescent="0.3">
      <c r="A778" s="747" t="s">
        <v>593</v>
      </c>
      <c r="B778" s="748" t="s">
        <v>594</v>
      </c>
      <c r="C778" s="749" t="s">
        <v>621</v>
      </c>
      <c r="D778" s="750" t="s">
        <v>622</v>
      </c>
      <c r="E778" s="751">
        <v>50113001</v>
      </c>
      <c r="F778" s="750" t="s">
        <v>645</v>
      </c>
      <c r="G778" s="749" t="s">
        <v>646</v>
      </c>
      <c r="H778" s="749">
        <v>51384</v>
      </c>
      <c r="I778" s="749">
        <v>51384</v>
      </c>
      <c r="J778" s="749" t="s">
        <v>863</v>
      </c>
      <c r="K778" s="749" t="s">
        <v>864</v>
      </c>
      <c r="L778" s="752">
        <v>192.5</v>
      </c>
      <c r="M778" s="752">
        <v>3</v>
      </c>
      <c r="N778" s="753">
        <v>577.5</v>
      </c>
    </row>
    <row r="779" spans="1:14" ht="14.4" customHeight="1" x14ac:dyDescent="0.3">
      <c r="A779" s="747" t="s">
        <v>593</v>
      </c>
      <c r="B779" s="748" t="s">
        <v>594</v>
      </c>
      <c r="C779" s="749" t="s">
        <v>621</v>
      </c>
      <c r="D779" s="750" t="s">
        <v>622</v>
      </c>
      <c r="E779" s="751">
        <v>50113001</v>
      </c>
      <c r="F779" s="750" t="s">
        <v>645</v>
      </c>
      <c r="G779" s="749" t="s">
        <v>646</v>
      </c>
      <c r="H779" s="749">
        <v>51366</v>
      </c>
      <c r="I779" s="749">
        <v>51366</v>
      </c>
      <c r="J779" s="749" t="s">
        <v>863</v>
      </c>
      <c r="K779" s="749" t="s">
        <v>866</v>
      </c>
      <c r="L779" s="752">
        <v>171.6</v>
      </c>
      <c r="M779" s="752">
        <v>55</v>
      </c>
      <c r="N779" s="753">
        <v>9438</v>
      </c>
    </row>
    <row r="780" spans="1:14" ht="14.4" customHeight="1" x14ac:dyDescent="0.3">
      <c r="A780" s="747" t="s">
        <v>593</v>
      </c>
      <c r="B780" s="748" t="s">
        <v>594</v>
      </c>
      <c r="C780" s="749" t="s">
        <v>621</v>
      </c>
      <c r="D780" s="750" t="s">
        <v>622</v>
      </c>
      <c r="E780" s="751">
        <v>50113001</v>
      </c>
      <c r="F780" s="750" t="s">
        <v>645</v>
      </c>
      <c r="G780" s="749" t="s">
        <v>646</v>
      </c>
      <c r="H780" s="749">
        <v>151365</v>
      </c>
      <c r="I780" s="749">
        <v>51365</v>
      </c>
      <c r="J780" s="749" t="s">
        <v>868</v>
      </c>
      <c r="K780" s="749" t="s">
        <v>869</v>
      </c>
      <c r="L780" s="752">
        <v>8.5800205524165847</v>
      </c>
      <c r="M780" s="752">
        <v>3</v>
      </c>
      <c r="N780" s="753">
        <v>25.740061657249754</v>
      </c>
    </row>
    <row r="781" spans="1:14" ht="14.4" customHeight="1" x14ac:dyDescent="0.3">
      <c r="A781" s="747" t="s">
        <v>593</v>
      </c>
      <c r="B781" s="748" t="s">
        <v>594</v>
      </c>
      <c r="C781" s="749" t="s">
        <v>621</v>
      </c>
      <c r="D781" s="750" t="s">
        <v>622</v>
      </c>
      <c r="E781" s="751">
        <v>50113001</v>
      </c>
      <c r="F781" s="750" t="s">
        <v>645</v>
      </c>
      <c r="G781" s="749" t="s">
        <v>646</v>
      </c>
      <c r="H781" s="749">
        <v>197682</v>
      </c>
      <c r="I781" s="749">
        <v>97682</v>
      </c>
      <c r="J781" s="749" t="s">
        <v>870</v>
      </c>
      <c r="K781" s="749" t="s">
        <v>871</v>
      </c>
      <c r="L781" s="752">
        <v>9.2950078752825309</v>
      </c>
      <c r="M781" s="752">
        <v>39</v>
      </c>
      <c r="N781" s="753">
        <v>362.5053071360187</v>
      </c>
    </row>
    <row r="782" spans="1:14" ht="14.4" customHeight="1" x14ac:dyDescent="0.3">
      <c r="A782" s="747" t="s">
        <v>593</v>
      </c>
      <c r="B782" s="748" t="s">
        <v>594</v>
      </c>
      <c r="C782" s="749" t="s">
        <v>621</v>
      </c>
      <c r="D782" s="750" t="s">
        <v>622</v>
      </c>
      <c r="E782" s="751">
        <v>50113001</v>
      </c>
      <c r="F782" s="750" t="s">
        <v>645</v>
      </c>
      <c r="G782" s="749" t="s">
        <v>646</v>
      </c>
      <c r="H782" s="749">
        <v>207899</v>
      </c>
      <c r="I782" s="749">
        <v>207899</v>
      </c>
      <c r="J782" s="749" t="s">
        <v>872</v>
      </c>
      <c r="K782" s="749" t="s">
        <v>875</v>
      </c>
      <c r="L782" s="752">
        <v>66.92000000000003</v>
      </c>
      <c r="M782" s="752">
        <v>1</v>
      </c>
      <c r="N782" s="753">
        <v>66.92000000000003</v>
      </c>
    </row>
    <row r="783" spans="1:14" ht="14.4" customHeight="1" x14ac:dyDescent="0.3">
      <c r="A783" s="747" t="s">
        <v>593</v>
      </c>
      <c r="B783" s="748" t="s">
        <v>594</v>
      </c>
      <c r="C783" s="749" t="s">
        <v>621</v>
      </c>
      <c r="D783" s="750" t="s">
        <v>622</v>
      </c>
      <c r="E783" s="751">
        <v>50113001</v>
      </c>
      <c r="F783" s="750" t="s">
        <v>645</v>
      </c>
      <c r="G783" s="749" t="s">
        <v>646</v>
      </c>
      <c r="H783" s="749">
        <v>846629</v>
      </c>
      <c r="I783" s="749">
        <v>100013</v>
      </c>
      <c r="J783" s="749" t="s">
        <v>872</v>
      </c>
      <c r="K783" s="749" t="s">
        <v>874</v>
      </c>
      <c r="L783" s="752">
        <v>44.589999999999996</v>
      </c>
      <c r="M783" s="752">
        <v>3</v>
      </c>
      <c r="N783" s="753">
        <v>133.76999999999998</v>
      </c>
    </row>
    <row r="784" spans="1:14" ht="14.4" customHeight="1" x14ac:dyDescent="0.3">
      <c r="A784" s="747" t="s">
        <v>593</v>
      </c>
      <c r="B784" s="748" t="s">
        <v>594</v>
      </c>
      <c r="C784" s="749" t="s">
        <v>621</v>
      </c>
      <c r="D784" s="750" t="s">
        <v>622</v>
      </c>
      <c r="E784" s="751">
        <v>50113001</v>
      </c>
      <c r="F784" s="750" t="s">
        <v>645</v>
      </c>
      <c r="G784" s="749" t="s">
        <v>646</v>
      </c>
      <c r="H784" s="749">
        <v>207897</v>
      </c>
      <c r="I784" s="749">
        <v>207897</v>
      </c>
      <c r="J784" s="749" t="s">
        <v>872</v>
      </c>
      <c r="K784" s="749" t="s">
        <v>874</v>
      </c>
      <c r="L784" s="752">
        <v>45.559868394446916</v>
      </c>
      <c r="M784" s="752">
        <v>2</v>
      </c>
      <c r="N784" s="753">
        <v>91.119736788893832</v>
      </c>
    </row>
    <row r="785" spans="1:14" ht="14.4" customHeight="1" x14ac:dyDescent="0.3">
      <c r="A785" s="747" t="s">
        <v>593</v>
      </c>
      <c r="B785" s="748" t="s">
        <v>594</v>
      </c>
      <c r="C785" s="749" t="s">
        <v>621</v>
      </c>
      <c r="D785" s="750" t="s">
        <v>622</v>
      </c>
      <c r="E785" s="751">
        <v>50113001</v>
      </c>
      <c r="F785" s="750" t="s">
        <v>645</v>
      </c>
      <c r="G785" s="749" t="s">
        <v>646</v>
      </c>
      <c r="H785" s="749">
        <v>134821</v>
      </c>
      <c r="I785" s="749">
        <v>134821</v>
      </c>
      <c r="J785" s="749" t="s">
        <v>1339</v>
      </c>
      <c r="K785" s="749" t="s">
        <v>1340</v>
      </c>
      <c r="L785" s="752">
        <v>264.98999999999995</v>
      </c>
      <c r="M785" s="752">
        <v>4</v>
      </c>
      <c r="N785" s="753">
        <v>1059.9599999999998</v>
      </c>
    </row>
    <row r="786" spans="1:14" ht="14.4" customHeight="1" x14ac:dyDescent="0.3">
      <c r="A786" s="747" t="s">
        <v>593</v>
      </c>
      <c r="B786" s="748" t="s">
        <v>594</v>
      </c>
      <c r="C786" s="749" t="s">
        <v>621</v>
      </c>
      <c r="D786" s="750" t="s">
        <v>622</v>
      </c>
      <c r="E786" s="751">
        <v>50113001</v>
      </c>
      <c r="F786" s="750" t="s">
        <v>645</v>
      </c>
      <c r="G786" s="749" t="s">
        <v>646</v>
      </c>
      <c r="H786" s="749">
        <v>848725</v>
      </c>
      <c r="I786" s="749">
        <v>107677</v>
      </c>
      <c r="J786" s="749" t="s">
        <v>1343</v>
      </c>
      <c r="K786" s="749" t="s">
        <v>1344</v>
      </c>
      <c r="L786" s="752">
        <v>382.10999999999996</v>
      </c>
      <c r="M786" s="752">
        <v>1</v>
      </c>
      <c r="N786" s="753">
        <v>382.10999999999996</v>
      </c>
    </row>
    <row r="787" spans="1:14" ht="14.4" customHeight="1" x14ac:dyDescent="0.3">
      <c r="A787" s="747" t="s">
        <v>593</v>
      </c>
      <c r="B787" s="748" t="s">
        <v>594</v>
      </c>
      <c r="C787" s="749" t="s">
        <v>621</v>
      </c>
      <c r="D787" s="750" t="s">
        <v>622</v>
      </c>
      <c r="E787" s="751">
        <v>50113001</v>
      </c>
      <c r="F787" s="750" t="s">
        <v>645</v>
      </c>
      <c r="G787" s="749" t="s">
        <v>651</v>
      </c>
      <c r="H787" s="749">
        <v>166759</v>
      </c>
      <c r="I787" s="749">
        <v>166759</v>
      </c>
      <c r="J787" s="749" t="s">
        <v>1508</v>
      </c>
      <c r="K787" s="749" t="s">
        <v>1509</v>
      </c>
      <c r="L787" s="752">
        <v>123.31000000000004</v>
      </c>
      <c r="M787" s="752">
        <v>1</v>
      </c>
      <c r="N787" s="753">
        <v>123.31000000000004</v>
      </c>
    </row>
    <row r="788" spans="1:14" ht="14.4" customHeight="1" x14ac:dyDescent="0.3">
      <c r="A788" s="747" t="s">
        <v>593</v>
      </c>
      <c r="B788" s="748" t="s">
        <v>594</v>
      </c>
      <c r="C788" s="749" t="s">
        <v>621</v>
      </c>
      <c r="D788" s="750" t="s">
        <v>622</v>
      </c>
      <c r="E788" s="751">
        <v>50113001</v>
      </c>
      <c r="F788" s="750" t="s">
        <v>645</v>
      </c>
      <c r="G788" s="749" t="s">
        <v>646</v>
      </c>
      <c r="H788" s="749">
        <v>397238</v>
      </c>
      <c r="I788" s="749">
        <v>0</v>
      </c>
      <c r="J788" s="749" t="s">
        <v>886</v>
      </c>
      <c r="K788" s="749" t="s">
        <v>595</v>
      </c>
      <c r="L788" s="752">
        <v>136.61593153819223</v>
      </c>
      <c r="M788" s="752">
        <v>2</v>
      </c>
      <c r="N788" s="753">
        <v>273.23186307638446</v>
      </c>
    </row>
    <row r="789" spans="1:14" ht="14.4" customHeight="1" x14ac:dyDescent="0.3">
      <c r="A789" s="747" t="s">
        <v>593</v>
      </c>
      <c r="B789" s="748" t="s">
        <v>594</v>
      </c>
      <c r="C789" s="749" t="s">
        <v>621</v>
      </c>
      <c r="D789" s="750" t="s">
        <v>622</v>
      </c>
      <c r="E789" s="751">
        <v>50113001</v>
      </c>
      <c r="F789" s="750" t="s">
        <v>645</v>
      </c>
      <c r="G789" s="749" t="s">
        <v>646</v>
      </c>
      <c r="H789" s="749">
        <v>840230</v>
      </c>
      <c r="I789" s="749">
        <v>0</v>
      </c>
      <c r="J789" s="749" t="s">
        <v>1347</v>
      </c>
      <c r="K789" s="749" t="s">
        <v>595</v>
      </c>
      <c r="L789" s="752">
        <v>227.88492460789939</v>
      </c>
      <c r="M789" s="752">
        <v>2</v>
      </c>
      <c r="N789" s="753">
        <v>455.76984921579879</v>
      </c>
    </row>
    <row r="790" spans="1:14" ht="14.4" customHeight="1" x14ac:dyDescent="0.3">
      <c r="A790" s="747" t="s">
        <v>593</v>
      </c>
      <c r="B790" s="748" t="s">
        <v>594</v>
      </c>
      <c r="C790" s="749" t="s">
        <v>621</v>
      </c>
      <c r="D790" s="750" t="s">
        <v>622</v>
      </c>
      <c r="E790" s="751">
        <v>50113001</v>
      </c>
      <c r="F790" s="750" t="s">
        <v>645</v>
      </c>
      <c r="G790" s="749" t="s">
        <v>646</v>
      </c>
      <c r="H790" s="749">
        <v>930443</v>
      </c>
      <c r="I790" s="749">
        <v>0</v>
      </c>
      <c r="J790" s="749" t="s">
        <v>1510</v>
      </c>
      <c r="K790" s="749" t="s">
        <v>1511</v>
      </c>
      <c r="L790" s="752">
        <v>113.30442433273824</v>
      </c>
      <c r="M790" s="752">
        <v>2</v>
      </c>
      <c r="N790" s="753">
        <v>226.60884866547647</v>
      </c>
    </row>
    <row r="791" spans="1:14" ht="14.4" customHeight="1" x14ac:dyDescent="0.3">
      <c r="A791" s="747" t="s">
        <v>593</v>
      </c>
      <c r="B791" s="748" t="s">
        <v>594</v>
      </c>
      <c r="C791" s="749" t="s">
        <v>621</v>
      </c>
      <c r="D791" s="750" t="s">
        <v>622</v>
      </c>
      <c r="E791" s="751">
        <v>50113001</v>
      </c>
      <c r="F791" s="750" t="s">
        <v>645</v>
      </c>
      <c r="G791" s="749" t="s">
        <v>646</v>
      </c>
      <c r="H791" s="749">
        <v>188217</v>
      </c>
      <c r="I791" s="749">
        <v>88217</v>
      </c>
      <c r="J791" s="749" t="s">
        <v>894</v>
      </c>
      <c r="K791" s="749" t="s">
        <v>895</v>
      </c>
      <c r="L791" s="752">
        <v>126.56000000000006</v>
      </c>
      <c r="M791" s="752">
        <v>5</v>
      </c>
      <c r="N791" s="753">
        <v>632.8000000000003</v>
      </c>
    </row>
    <row r="792" spans="1:14" ht="14.4" customHeight="1" x14ac:dyDescent="0.3">
      <c r="A792" s="747" t="s">
        <v>593</v>
      </c>
      <c r="B792" s="748" t="s">
        <v>594</v>
      </c>
      <c r="C792" s="749" t="s">
        <v>621</v>
      </c>
      <c r="D792" s="750" t="s">
        <v>622</v>
      </c>
      <c r="E792" s="751">
        <v>50113001</v>
      </c>
      <c r="F792" s="750" t="s">
        <v>645</v>
      </c>
      <c r="G792" s="749" t="s">
        <v>646</v>
      </c>
      <c r="H792" s="749">
        <v>188219</v>
      </c>
      <c r="I792" s="749">
        <v>88219</v>
      </c>
      <c r="J792" s="749" t="s">
        <v>896</v>
      </c>
      <c r="K792" s="749" t="s">
        <v>897</v>
      </c>
      <c r="L792" s="752">
        <v>144.52000000000001</v>
      </c>
      <c r="M792" s="752">
        <v>2</v>
      </c>
      <c r="N792" s="753">
        <v>289.04000000000002</v>
      </c>
    </row>
    <row r="793" spans="1:14" ht="14.4" customHeight="1" x14ac:dyDescent="0.3">
      <c r="A793" s="747" t="s">
        <v>593</v>
      </c>
      <c r="B793" s="748" t="s">
        <v>594</v>
      </c>
      <c r="C793" s="749" t="s">
        <v>621</v>
      </c>
      <c r="D793" s="750" t="s">
        <v>622</v>
      </c>
      <c r="E793" s="751">
        <v>50113001</v>
      </c>
      <c r="F793" s="750" t="s">
        <v>645</v>
      </c>
      <c r="G793" s="749" t="s">
        <v>646</v>
      </c>
      <c r="H793" s="749">
        <v>192853</v>
      </c>
      <c r="I793" s="749">
        <v>192853</v>
      </c>
      <c r="J793" s="749" t="s">
        <v>1365</v>
      </c>
      <c r="K793" s="749" t="s">
        <v>1366</v>
      </c>
      <c r="L793" s="752">
        <v>107.93999999999998</v>
      </c>
      <c r="M793" s="752">
        <v>2</v>
      </c>
      <c r="N793" s="753">
        <v>215.87999999999997</v>
      </c>
    </row>
    <row r="794" spans="1:14" ht="14.4" customHeight="1" x14ac:dyDescent="0.3">
      <c r="A794" s="747" t="s">
        <v>593</v>
      </c>
      <c r="B794" s="748" t="s">
        <v>594</v>
      </c>
      <c r="C794" s="749" t="s">
        <v>621</v>
      </c>
      <c r="D794" s="750" t="s">
        <v>622</v>
      </c>
      <c r="E794" s="751">
        <v>50113001</v>
      </c>
      <c r="F794" s="750" t="s">
        <v>645</v>
      </c>
      <c r="G794" s="749" t="s">
        <v>646</v>
      </c>
      <c r="H794" s="749">
        <v>67558</v>
      </c>
      <c r="I794" s="749">
        <v>67558</v>
      </c>
      <c r="J794" s="749" t="s">
        <v>1367</v>
      </c>
      <c r="K794" s="749" t="s">
        <v>1368</v>
      </c>
      <c r="L794" s="752">
        <v>27.49</v>
      </c>
      <c r="M794" s="752">
        <v>4</v>
      </c>
      <c r="N794" s="753">
        <v>109.96</v>
      </c>
    </row>
    <row r="795" spans="1:14" ht="14.4" customHeight="1" x14ac:dyDescent="0.3">
      <c r="A795" s="747" t="s">
        <v>593</v>
      </c>
      <c r="B795" s="748" t="s">
        <v>594</v>
      </c>
      <c r="C795" s="749" t="s">
        <v>621</v>
      </c>
      <c r="D795" s="750" t="s">
        <v>622</v>
      </c>
      <c r="E795" s="751">
        <v>50113001</v>
      </c>
      <c r="F795" s="750" t="s">
        <v>645</v>
      </c>
      <c r="G795" s="749" t="s">
        <v>646</v>
      </c>
      <c r="H795" s="749">
        <v>117992</v>
      </c>
      <c r="I795" s="749">
        <v>17992</v>
      </c>
      <c r="J795" s="749" t="s">
        <v>908</v>
      </c>
      <c r="K795" s="749" t="s">
        <v>910</v>
      </c>
      <c r="L795" s="752">
        <v>85.57</v>
      </c>
      <c r="M795" s="752">
        <v>2</v>
      </c>
      <c r="N795" s="753">
        <v>171.14</v>
      </c>
    </row>
    <row r="796" spans="1:14" ht="14.4" customHeight="1" x14ac:dyDescent="0.3">
      <c r="A796" s="747" t="s">
        <v>593</v>
      </c>
      <c r="B796" s="748" t="s">
        <v>594</v>
      </c>
      <c r="C796" s="749" t="s">
        <v>621</v>
      </c>
      <c r="D796" s="750" t="s">
        <v>622</v>
      </c>
      <c r="E796" s="751">
        <v>50113001</v>
      </c>
      <c r="F796" s="750" t="s">
        <v>645</v>
      </c>
      <c r="G796" s="749" t="s">
        <v>646</v>
      </c>
      <c r="H796" s="749">
        <v>100499</v>
      </c>
      <c r="I796" s="749">
        <v>499</v>
      </c>
      <c r="J796" s="749" t="s">
        <v>911</v>
      </c>
      <c r="K796" s="749" t="s">
        <v>912</v>
      </c>
      <c r="L796" s="752">
        <v>113.18156250000003</v>
      </c>
      <c r="M796" s="752">
        <v>64</v>
      </c>
      <c r="N796" s="753">
        <v>7243.6200000000017</v>
      </c>
    </row>
    <row r="797" spans="1:14" ht="14.4" customHeight="1" x14ac:dyDescent="0.3">
      <c r="A797" s="747" t="s">
        <v>593</v>
      </c>
      <c r="B797" s="748" t="s">
        <v>594</v>
      </c>
      <c r="C797" s="749" t="s">
        <v>621</v>
      </c>
      <c r="D797" s="750" t="s">
        <v>622</v>
      </c>
      <c r="E797" s="751">
        <v>50113001</v>
      </c>
      <c r="F797" s="750" t="s">
        <v>645</v>
      </c>
      <c r="G797" s="749" t="s">
        <v>646</v>
      </c>
      <c r="H797" s="749">
        <v>215978</v>
      </c>
      <c r="I797" s="749">
        <v>215978</v>
      </c>
      <c r="J797" s="749" t="s">
        <v>913</v>
      </c>
      <c r="K797" s="749" t="s">
        <v>914</v>
      </c>
      <c r="L797" s="752">
        <v>120.39000000000003</v>
      </c>
      <c r="M797" s="752">
        <v>4</v>
      </c>
      <c r="N797" s="753">
        <v>481.56000000000012</v>
      </c>
    </row>
    <row r="798" spans="1:14" ht="14.4" customHeight="1" x14ac:dyDescent="0.3">
      <c r="A798" s="747" t="s">
        <v>593</v>
      </c>
      <c r="B798" s="748" t="s">
        <v>594</v>
      </c>
      <c r="C798" s="749" t="s">
        <v>621</v>
      </c>
      <c r="D798" s="750" t="s">
        <v>622</v>
      </c>
      <c r="E798" s="751">
        <v>50113001</v>
      </c>
      <c r="F798" s="750" t="s">
        <v>645</v>
      </c>
      <c r="G798" s="749" t="s">
        <v>646</v>
      </c>
      <c r="H798" s="749">
        <v>199963</v>
      </c>
      <c r="I798" s="749">
        <v>199963</v>
      </c>
      <c r="J798" s="749" t="s">
        <v>919</v>
      </c>
      <c r="K798" s="749" t="s">
        <v>920</v>
      </c>
      <c r="L798" s="752">
        <v>568.36</v>
      </c>
      <c r="M798" s="752">
        <v>1</v>
      </c>
      <c r="N798" s="753">
        <v>568.36</v>
      </c>
    </row>
    <row r="799" spans="1:14" ht="14.4" customHeight="1" x14ac:dyDescent="0.3">
      <c r="A799" s="747" t="s">
        <v>593</v>
      </c>
      <c r="B799" s="748" t="s">
        <v>594</v>
      </c>
      <c r="C799" s="749" t="s">
        <v>621</v>
      </c>
      <c r="D799" s="750" t="s">
        <v>622</v>
      </c>
      <c r="E799" s="751">
        <v>50113001</v>
      </c>
      <c r="F799" s="750" t="s">
        <v>645</v>
      </c>
      <c r="G799" s="749" t="s">
        <v>646</v>
      </c>
      <c r="H799" s="749">
        <v>100502</v>
      </c>
      <c r="I799" s="749">
        <v>502</v>
      </c>
      <c r="J799" s="749" t="s">
        <v>921</v>
      </c>
      <c r="K799" s="749" t="s">
        <v>1202</v>
      </c>
      <c r="L799" s="752">
        <v>238.66000000000005</v>
      </c>
      <c r="M799" s="752">
        <v>6</v>
      </c>
      <c r="N799" s="753">
        <v>1431.9600000000003</v>
      </c>
    </row>
    <row r="800" spans="1:14" ht="14.4" customHeight="1" x14ac:dyDescent="0.3">
      <c r="A800" s="747" t="s">
        <v>593</v>
      </c>
      <c r="B800" s="748" t="s">
        <v>594</v>
      </c>
      <c r="C800" s="749" t="s">
        <v>621</v>
      </c>
      <c r="D800" s="750" t="s">
        <v>622</v>
      </c>
      <c r="E800" s="751">
        <v>50113001</v>
      </c>
      <c r="F800" s="750" t="s">
        <v>645</v>
      </c>
      <c r="G800" s="749" t="s">
        <v>646</v>
      </c>
      <c r="H800" s="749">
        <v>498401</v>
      </c>
      <c r="I800" s="749">
        <v>0</v>
      </c>
      <c r="J800" s="749" t="s">
        <v>1203</v>
      </c>
      <c r="K800" s="749" t="s">
        <v>1204</v>
      </c>
      <c r="L800" s="752">
        <v>352.90986034417972</v>
      </c>
      <c r="M800" s="752">
        <v>2.1645786</v>
      </c>
      <c r="N800" s="753">
        <v>763.90113143000008</v>
      </c>
    </row>
    <row r="801" spans="1:14" ht="14.4" customHeight="1" x14ac:dyDescent="0.3">
      <c r="A801" s="747" t="s">
        <v>593</v>
      </c>
      <c r="B801" s="748" t="s">
        <v>594</v>
      </c>
      <c r="C801" s="749" t="s">
        <v>621</v>
      </c>
      <c r="D801" s="750" t="s">
        <v>622</v>
      </c>
      <c r="E801" s="751">
        <v>50113001</v>
      </c>
      <c r="F801" s="750" t="s">
        <v>645</v>
      </c>
      <c r="G801" s="749" t="s">
        <v>651</v>
      </c>
      <c r="H801" s="749">
        <v>127736</v>
      </c>
      <c r="I801" s="749">
        <v>127736</v>
      </c>
      <c r="J801" s="749" t="s">
        <v>1512</v>
      </c>
      <c r="K801" s="749" t="s">
        <v>1513</v>
      </c>
      <c r="L801" s="752">
        <v>49.41</v>
      </c>
      <c r="M801" s="752">
        <v>2</v>
      </c>
      <c r="N801" s="753">
        <v>98.82</v>
      </c>
    </row>
    <row r="802" spans="1:14" ht="14.4" customHeight="1" x14ac:dyDescent="0.3">
      <c r="A802" s="747" t="s">
        <v>593</v>
      </c>
      <c r="B802" s="748" t="s">
        <v>594</v>
      </c>
      <c r="C802" s="749" t="s">
        <v>621</v>
      </c>
      <c r="D802" s="750" t="s">
        <v>622</v>
      </c>
      <c r="E802" s="751">
        <v>50113001</v>
      </c>
      <c r="F802" s="750" t="s">
        <v>645</v>
      </c>
      <c r="G802" s="749" t="s">
        <v>651</v>
      </c>
      <c r="H802" s="749">
        <v>146071</v>
      </c>
      <c r="I802" s="749">
        <v>146071</v>
      </c>
      <c r="J802" s="749" t="s">
        <v>1374</v>
      </c>
      <c r="K802" s="749" t="s">
        <v>1375</v>
      </c>
      <c r="L802" s="752">
        <v>137.16</v>
      </c>
      <c r="M802" s="752">
        <v>1</v>
      </c>
      <c r="N802" s="753">
        <v>137.16</v>
      </c>
    </row>
    <row r="803" spans="1:14" ht="14.4" customHeight="1" x14ac:dyDescent="0.3">
      <c r="A803" s="747" t="s">
        <v>593</v>
      </c>
      <c r="B803" s="748" t="s">
        <v>594</v>
      </c>
      <c r="C803" s="749" t="s">
        <v>621</v>
      </c>
      <c r="D803" s="750" t="s">
        <v>622</v>
      </c>
      <c r="E803" s="751">
        <v>50113001</v>
      </c>
      <c r="F803" s="750" t="s">
        <v>645</v>
      </c>
      <c r="G803" s="749" t="s">
        <v>646</v>
      </c>
      <c r="H803" s="749">
        <v>850459</v>
      </c>
      <c r="I803" s="749">
        <v>127760</v>
      </c>
      <c r="J803" s="749" t="s">
        <v>1514</v>
      </c>
      <c r="K803" s="749" t="s">
        <v>1515</v>
      </c>
      <c r="L803" s="752">
        <v>59.95</v>
      </c>
      <c r="M803" s="752">
        <v>2</v>
      </c>
      <c r="N803" s="753">
        <v>119.9</v>
      </c>
    </row>
    <row r="804" spans="1:14" ht="14.4" customHeight="1" x14ac:dyDescent="0.3">
      <c r="A804" s="747" t="s">
        <v>593</v>
      </c>
      <c r="B804" s="748" t="s">
        <v>594</v>
      </c>
      <c r="C804" s="749" t="s">
        <v>621</v>
      </c>
      <c r="D804" s="750" t="s">
        <v>622</v>
      </c>
      <c r="E804" s="751">
        <v>50113001</v>
      </c>
      <c r="F804" s="750" t="s">
        <v>645</v>
      </c>
      <c r="G804" s="749" t="s">
        <v>651</v>
      </c>
      <c r="H804" s="749">
        <v>170760</v>
      </c>
      <c r="I804" s="749">
        <v>170760</v>
      </c>
      <c r="J804" s="749" t="s">
        <v>929</v>
      </c>
      <c r="K804" s="749" t="s">
        <v>930</v>
      </c>
      <c r="L804" s="752">
        <v>105.15999999999995</v>
      </c>
      <c r="M804" s="752">
        <v>1</v>
      </c>
      <c r="N804" s="753">
        <v>105.15999999999995</v>
      </c>
    </row>
    <row r="805" spans="1:14" ht="14.4" customHeight="1" x14ac:dyDescent="0.3">
      <c r="A805" s="747" t="s">
        <v>593</v>
      </c>
      <c r="B805" s="748" t="s">
        <v>594</v>
      </c>
      <c r="C805" s="749" t="s">
        <v>621</v>
      </c>
      <c r="D805" s="750" t="s">
        <v>622</v>
      </c>
      <c r="E805" s="751">
        <v>50113001</v>
      </c>
      <c r="F805" s="750" t="s">
        <v>645</v>
      </c>
      <c r="G805" s="749" t="s">
        <v>646</v>
      </c>
      <c r="H805" s="749">
        <v>223144</v>
      </c>
      <c r="I805" s="749">
        <v>223144</v>
      </c>
      <c r="J805" s="749" t="s">
        <v>933</v>
      </c>
      <c r="K805" s="749" t="s">
        <v>934</v>
      </c>
      <c r="L805" s="752">
        <v>85.259999999999991</v>
      </c>
      <c r="M805" s="752">
        <v>1</v>
      </c>
      <c r="N805" s="753">
        <v>85.259999999999991</v>
      </c>
    </row>
    <row r="806" spans="1:14" ht="14.4" customHeight="1" x14ac:dyDescent="0.3">
      <c r="A806" s="747" t="s">
        <v>593</v>
      </c>
      <c r="B806" s="748" t="s">
        <v>594</v>
      </c>
      <c r="C806" s="749" t="s">
        <v>621</v>
      </c>
      <c r="D806" s="750" t="s">
        <v>622</v>
      </c>
      <c r="E806" s="751">
        <v>50113001</v>
      </c>
      <c r="F806" s="750" t="s">
        <v>645</v>
      </c>
      <c r="G806" s="749" t="s">
        <v>646</v>
      </c>
      <c r="H806" s="749">
        <v>109414</v>
      </c>
      <c r="I806" s="749">
        <v>119687</v>
      </c>
      <c r="J806" s="749" t="s">
        <v>941</v>
      </c>
      <c r="K806" s="749" t="s">
        <v>943</v>
      </c>
      <c r="L806" s="752">
        <v>63.940000000000026</v>
      </c>
      <c r="M806" s="752">
        <v>3</v>
      </c>
      <c r="N806" s="753">
        <v>191.82000000000008</v>
      </c>
    </row>
    <row r="807" spans="1:14" ht="14.4" customHeight="1" x14ac:dyDescent="0.3">
      <c r="A807" s="747" t="s">
        <v>593</v>
      </c>
      <c r="B807" s="748" t="s">
        <v>594</v>
      </c>
      <c r="C807" s="749" t="s">
        <v>621</v>
      </c>
      <c r="D807" s="750" t="s">
        <v>622</v>
      </c>
      <c r="E807" s="751">
        <v>50113001</v>
      </c>
      <c r="F807" s="750" t="s">
        <v>645</v>
      </c>
      <c r="G807" s="749" t="s">
        <v>646</v>
      </c>
      <c r="H807" s="749">
        <v>109415</v>
      </c>
      <c r="I807" s="749">
        <v>119683</v>
      </c>
      <c r="J807" s="749" t="s">
        <v>941</v>
      </c>
      <c r="K807" s="749" t="s">
        <v>942</v>
      </c>
      <c r="L807" s="752">
        <v>71.239999999999995</v>
      </c>
      <c r="M807" s="752">
        <v>4</v>
      </c>
      <c r="N807" s="753">
        <v>284.95999999999998</v>
      </c>
    </row>
    <row r="808" spans="1:14" ht="14.4" customHeight="1" x14ac:dyDescent="0.3">
      <c r="A808" s="747" t="s">
        <v>593</v>
      </c>
      <c r="B808" s="748" t="s">
        <v>594</v>
      </c>
      <c r="C808" s="749" t="s">
        <v>621</v>
      </c>
      <c r="D808" s="750" t="s">
        <v>622</v>
      </c>
      <c r="E808" s="751">
        <v>50113001</v>
      </c>
      <c r="F808" s="750" t="s">
        <v>645</v>
      </c>
      <c r="G808" s="749" t="s">
        <v>646</v>
      </c>
      <c r="H808" s="749">
        <v>988466</v>
      </c>
      <c r="I808" s="749">
        <v>192729</v>
      </c>
      <c r="J808" s="749" t="s">
        <v>1380</v>
      </c>
      <c r="K808" s="749" t="s">
        <v>1381</v>
      </c>
      <c r="L808" s="752">
        <v>54.1</v>
      </c>
      <c r="M808" s="752">
        <v>1</v>
      </c>
      <c r="N808" s="753">
        <v>54.1</v>
      </c>
    </row>
    <row r="809" spans="1:14" ht="14.4" customHeight="1" x14ac:dyDescent="0.3">
      <c r="A809" s="747" t="s">
        <v>593</v>
      </c>
      <c r="B809" s="748" t="s">
        <v>594</v>
      </c>
      <c r="C809" s="749" t="s">
        <v>621</v>
      </c>
      <c r="D809" s="750" t="s">
        <v>622</v>
      </c>
      <c r="E809" s="751">
        <v>50113001</v>
      </c>
      <c r="F809" s="750" t="s">
        <v>645</v>
      </c>
      <c r="G809" s="749" t="s">
        <v>651</v>
      </c>
      <c r="H809" s="749">
        <v>107981</v>
      </c>
      <c r="I809" s="749">
        <v>7981</v>
      </c>
      <c r="J809" s="749" t="s">
        <v>956</v>
      </c>
      <c r="K809" s="749" t="s">
        <v>958</v>
      </c>
      <c r="L809" s="752">
        <v>50.640000000000015</v>
      </c>
      <c r="M809" s="752">
        <v>9</v>
      </c>
      <c r="N809" s="753">
        <v>455.7600000000001</v>
      </c>
    </row>
    <row r="810" spans="1:14" ht="14.4" customHeight="1" x14ac:dyDescent="0.3">
      <c r="A810" s="747" t="s">
        <v>593</v>
      </c>
      <c r="B810" s="748" t="s">
        <v>594</v>
      </c>
      <c r="C810" s="749" t="s">
        <v>621</v>
      </c>
      <c r="D810" s="750" t="s">
        <v>622</v>
      </c>
      <c r="E810" s="751">
        <v>50113001</v>
      </c>
      <c r="F810" s="750" t="s">
        <v>645</v>
      </c>
      <c r="G810" s="749" t="s">
        <v>651</v>
      </c>
      <c r="H810" s="749">
        <v>155823</v>
      </c>
      <c r="I810" s="749">
        <v>55823</v>
      </c>
      <c r="J810" s="749" t="s">
        <v>956</v>
      </c>
      <c r="K810" s="749" t="s">
        <v>957</v>
      </c>
      <c r="L810" s="752">
        <v>33.470000000000006</v>
      </c>
      <c r="M810" s="752">
        <v>5</v>
      </c>
      <c r="N810" s="753">
        <v>167.35000000000002</v>
      </c>
    </row>
    <row r="811" spans="1:14" ht="14.4" customHeight="1" x14ac:dyDescent="0.3">
      <c r="A811" s="747" t="s">
        <v>593</v>
      </c>
      <c r="B811" s="748" t="s">
        <v>594</v>
      </c>
      <c r="C811" s="749" t="s">
        <v>621</v>
      </c>
      <c r="D811" s="750" t="s">
        <v>622</v>
      </c>
      <c r="E811" s="751">
        <v>50113001</v>
      </c>
      <c r="F811" s="750" t="s">
        <v>645</v>
      </c>
      <c r="G811" s="749" t="s">
        <v>651</v>
      </c>
      <c r="H811" s="749">
        <v>187607</v>
      </c>
      <c r="I811" s="749">
        <v>187607</v>
      </c>
      <c r="J811" s="749" t="s">
        <v>965</v>
      </c>
      <c r="K811" s="749" t="s">
        <v>966</v>
      </c>
      <c r="L811" s="752">
        <v>273.90000000000003</v>
      </c>
      <c r="M811" s="752">
        <v>6</v>
      </c>
      <c r="N811" s="753">
        <v>1643.4</v>
      </c>
    </row>
    <row r="812" spans="1:14" ht="14.4" customHeight="1" x14ac:dyDescent="0.3">
      <c r="A812" s="747" t="s">
        <v>593</v>
      </c>
      <c r="B812" s="748" t="s">
        <v>594</v>
      </c>
      <c r="C812" s="749" t="s">
        <v>621</v>
      </c>
      <c r="D812" s="750" t="s">
        <v>622</v>
      </c>
      <c r="E812" s="751">
        <v>50113001</v>
      </c>
      <c r="F812" s="750" t="s">
        <v>645</v>
      </c>
      <c r="G812" s="749" t="s">
        <v>646</v>
      </c>
      <c r="H812" s="749">
        <v>200863</v>
      </c>
      <c r="I812" s="749">
        <v>200863</v>
      </c>
      <c r="J812" s="749" t="s">
        <v>971</v>
      </c>
      <c r="K812" s="749" t="s">
        <v>972</v>
      </c>
      <c r="L812" s="752">
        <v>87.4</v>
      </c>
      <c r="M812" s="752">
        <v>2</v>
      </c>
      <c r="N812" s="753">
        <v>174.8</v>
      </c>
    </row>
    <row r="813" spans="1:14" ht="14.4" customHeight="1" x14ac:dyDescent="0.3">
      <c r="A813" s="747" t="s">
        <v>593</v>
      </c>
      <c r="B813" s="748" t="s">
        <v>594</v>
      </c>
      <c r="C813" s="749" t="s">
        <v>621</v>
      </c>
      <c r="D813" s="750" t="s">
        <v>622</v>
      </c>
      <c r="E813" s="751">
        <v>50113001</v>
      </c>
      <c r="F813" s="750" t="s">
        <v>645</v>
      </c>
      <c r="G813" s="749" t="s">
        <v>646</v>
      </c>
      <c r="H813" s="749">
        <v>101940</v>
      </c>
      <c r="I813" s="749">
        <v>1940</v>
      </c>
      <c r="J813" s="749" t="s">
        <v>1516</v>
      </c>
      <c r="K813" s="749" t="s">
        <v>1517</v>
      </c>
      <c r="L813" s="752">
        <v>34.85</v>
      </c>
      <c r="M813" s="752">
        <v>3</v>
      </c>
      <c r="N813" s="753">
        <v>104.55</v>
      </c>
    </row>
    <row r="814" spans="1:14" ht="14.4" customHeight="1" x14ac:dyDescent="0.3">
      <c r="A814" s="747" t="s">
        <v>593</v>
      </c>
      <c r="B814" s="748" t="s">
        <v>594</v>
      </c>
      <c r="C814" s="749" t="s">
        <v>621</v>
      </c>
      <c r="D814" s="750" t="s">
        <v>622</v>
      </c>
      <c r="E814" s="751">
        <v>50113001</v>
      </c>
      <c r="F814" s="750" t="s">
        <v>645</v>
      </c>
      <c r="G814" s="749" t="s">
        <v>646</v>
      </c>
      <c r="H814" s="749">
        <v>207820</v>
      </c>
      <c r="I814" s="749">
        <v>207820</v>
      </c>
      <c r="J814" s="749" t="s">
        <v>975</v>
      </c>
      <c r="K814" s="749" t="s">
        <v>976</v>
      </c>
      <c r="L814" s="752">
        <v>30.449999999999996</v>
      </c>
      <c r="M814" s="752">
        <v>2</v>
      </c>
      <c r="N814" s="753">
        <v>60.899999999999991</v>
      </c>
    </row>
    <row r="815" spans="1:14" ht="14.4" customHeight="1" x14ac:dyDescent="0.3">
      <c r="A815" s="747" t="s">
        <v>593</v>
      </c>
      <c r="B815" s="748" t="s">
        <v>594</v>
      </c>
      <c r="C815" s="749" t="s">
        <v>621</v>
      </c>
      <c r="D815" s="750" t="s">
        <v>622</v>
      </c>
      <c r="E815" s="751">
        <v>50113001</v>
      </c>
      <c r="F815" s="750" t="s">
        <v>645</v>
      </c>
      <c r="G815" s="749" t="s">
        <v>646</v>
      </c>
      <c r="H815" s="749">
        <v>848950</v>
      </c>
      <c r="I815" s="749">
        <v>155148</v>
      </c>
      <c r="J815" s="749" t="s">
        <v>977</v>
      </c>
      <c r="K815" s="749" t="s">
        <v>1518</v>
      </c>
      <c r="L815" s="752">
        <v>20.460000000000004</v>
      </c>
      <c r="M815" s="752">
        <v>2</v>
      </c>
      <c r="N815" s="753">
        <v>40.920000000000009</v>
      </c>
    </row>
    <row r="816" spans="1:14" ht="14.4" customHeight="1" x14ac:dyDescent="0.3">
      <c r="A816" s="747" t="s">
        <v>593</v>
      </c>
      <c r="B816" s="748" t="s">
        <v>594</v>
      </c>
      <c r="C816" s="749" t="s">
        <v>621</v>
      </c>
      <c r="D816" s="750" t="s">
        <v>622</v>
      </c>
      <c r="E816" s="751">
        <v>50113001</v>
      </c>
      <c r="F816" s="750" t="s">
        <v>645</v>
      </c>
      <c r="G816" s="749" t="s">
        <v>646</v>
      </c>
      <c r="H816" s="749">
        <v>207819</v>
      </c>
      <c r="I816" s="749">
        <v>207819</v>
      </c>
      <c r="J816" s="749" t="s">
        <v>977</v>
      </c>
      <c r="K816" s="749" t="s">
        <v>978</v>
      </c>
      <c r="L816" s="752">
        <v>20.03</v>
      </c>
      <c r="M816" s="752">
        <v>3</v>
      </c>
      <c r="N816" s="753">
        <v>60.09</v>
      </c>
    </row>
    <row r="817" spans="1:14" ht="14.4" customHeight="1" x14ac:dyDescent="0.3">
      <c r="A817" s="747" t="s">
        <v>593</v>
      </c>
      <c r="B817" s="748" t="s">
        <v>594</v>
      </c>
      <c r="C817" s="749" t="s">
        <v>621</v>
      </c>
      <c r="D817" s="750" t="s">
        <v>622</v>
      </c>
      <c r="E817" s="751">
        <v>50113001</v>
      </c>
      <c r="F817" s="750" t="s">
        <v>645</v>
      </c>
      <c r="G817" s="749" t="s">
        <v>646</v>
      </c>
      <c r="H817" s="749">
        <v>394129</v>
      </c>
      <c r="I817" s="749">
        <v>0</v>
      </c>
      <c r="J817" s="749" t="s">
        <v>1519</v>
      </c>
      <c r="K817" s="749" t="s">
        <v>595</v>
      </c>
      <c r="L817" s="752">
        <v>6962.6360000000004</v>
      </c>
      <c r="M817" s="752">
        <v>5</v>
      </c>
      <c r="N817" s="753">
        <v>34813.18</v>
      </c>
    </row>
    <row r="818" spans="1:14" ht="14.4" customHeight="1" x14ac:dyDescent="0.3">
      <c r="A818" s="747" t="s">
        <v>593</v>
      </c>
      <c r="B818" s="748" t="s">
        <v>594</v>
      </c>
      <c r="C818" s="749" t="s">
        <v>621</v>
      </c>
      <c r="D818" s="750" t="s">
        <v>622</v>
      </c>
      <c r="E818" s="751">
        <v>50113001</v>
      </c>
      <c r="F818" s="750" t="s">
        <v>645</v>
      </c>
      <c r="G818" s="749" t="s">
        <v>646</v>
      </c>
      <c r="H818" s="749">
        <v>111286</v>
      </c>
      <c r="I818" s="749">
        <v>11286</v>
      </c>
      <c r="J818" s="749" t="s">
        <v>979</v>
      </c>
      <c r="K818" s="749" t="s">
        <v>980</v>
      </c>
      <c r="L818" s="752">
        <v>71.292500000000004</v>
      </c>
      <c r="M818" s="752">
        <v>4</v>
      </c>
      <c r="N818" s="753">
        <v>285.17</v>
      </c>
    </row>
    <row r="819" spans="1:14" ht="14.4" customHeight="1" x14ac:dyDescent="0.3">
      <c r="A819" s="747" t="s">
        <v>593</v>
      </c>
      <c r="B819" s="748" t="s">
        <v>594</v>
      </c>
      <c r="C819" s="749" t="s">
        <v>621</v>
      </c>
      <c r="D819" s="750" t="s">
        <v>622</v>
      </c>
      <c r="E819" s="751">
        <v>50113001</v>
      </c>
      <c r="F819" s="750" t="s">
        <v>645</v>
      </c>
      <c r="G819" s="749" t="s">
        <v>646</v>
      </c>
      <c r="H819" s="749">
        <v>102963</v>
      </c>
      <c r="I819" s="749">
        <v>2963</v>
      </c>
      <c r="J819" s="749" t="s">
        <v>983</v>
      </c>
      <c r="K819" s="749" t="s">
        <v>984</v>
      </c>
      <c r="L819" s="752">
        <v>97.067142857142855</v>
      </c>
      <c r="M819" s="752">
        <v>7</v>
      </c>
      <c r="N819" s="753">
        <v>679.47</v>
      </c>
    </row>
    <row r="820" spans="1:14" ht="14.4" customHeight="1" x14ac:dyDescent="0.3">
      <c r="A820" s="747" t="s">
        <v>593</v>
      </c>
      <c r="B820" s="748" t="s">
        <v>594</v>
      </c>
      <c r="C820" s="749" t="s">
        <v>621</v>
      </c>
      <c r="D820" s="750" t="s">
        <v>622</v>
      </c>
      <c r="E820" s="751">
        <v>50113001</v>
      </c>
      <c r="F820" s="750" t="s">
        <v>645</v>
      </c>
      <c r="G820" s="749" t="s">
        <v>646</v>
      </c>
      <c r="H820" s="749">
        <v>100269</v>
      </c>
      <c r="I820" s="749">
        <v>269</v>
      </c>
      <c r="J820" s="749" t="s">
        <v>985</v>
      </c>
      <c r="K820" s="749" t="s">
        <v>986</v>
      </c>
      <c r="L820" s="752">
        <v>40.560000000000009</v>
      </c>
      <c r="M820" s="752">
        <v>1</v>
      </c>
      <c r="N820" s="753">
        <v>40.560000000000009</v>
      </c>
    </row>
    <row r="821" spans="1:14" ht="14.4" customHeight="1" x14ac:dyDescent="0.3">
      <c r="A821" s="747" t="s">
        <v>593</v>
      </c>
      <c r="B821" s="748" t="s">
        <v>594</v>
      </c>
      <c r="C821" s="749" t="s">
        <v>621</v>
      </c>
      <c r="D821" s="750" t="s">
        <v>622</v>
      </c>
      <c r="E821" s="751">
        <v>50113001</v>
      </c>
      <c r="F821" s="750" t="s">
        <v>645</v>
      </c>
      <c r="G821" s="749" t="s">
        <v>651</v>
      </c>
      <c r="H821" s="749">
        <v>130652</v>
      </c>
      <c r="I821" s="749">
        <v>30652</v>
      </c>
      <c r="J821" s="749" t="s">
        <v>1520</v>
      </c>
      <c r="K821" s="749" t="s">
        <v>1521</v>
      </c>
      <c r="L821" s="752">
        <v>103.76999999999998</v>
      </c>
      <c r="M821" s="752">
        <v>1</v>
      </c>
      <c r="N821" s="753">
        <v>103.76999999999998</v>
      </c>
    </row>
    <row r="822" spans="1:14" ht="14.4" customHeight="1" x14ac:dyDescent="0.3">
      <c r="A822" s="747" t="s">
        <v>593</v>
      </c>
      <c r="B822" s="748" t="s">
        <v>594</v>
      </c>
      <c r="C822" s="749" t="s">
        <v>621</v>
      </c>
      <c r="D822" s="750" t="s">
        <v>622</v>
      </c>
      <c r="E822" s="751">
        <v>50113001</v>
      </c>
      <c r="F822" s="750" t="s">
        <v>645</v>
      </c>
      <c r="G822" s="749" t="s">
        <v>646</v>
      </c>
      <c r="H822" s="749">
        <v>115643</v>
      </c>
      <c r="I822" s="749">
        <v>15643</v>
      </c>
      <c r="J822" s="749" t="s">
        <v>1522</v>
      </c>
      <c r="K822" s="749" t="s">
        <v>1523</v>
      </c>
      <c r="L822" s="752">
        <v>770.43</v>
      </c>
      <c r="M822" s="752">
        <v>8</v>
      </c>
      <c r="N822" s="753">
        <v>6163.44</v>
      </c>
    </row>
    <row r="823" spans="1:14" ht="14.4" customHeight="1" x14ac:dyDescent="0.3">
      <c r="A823" s="747" t="s">
        <v>593</v>
      </c>
      <c r="B823" s="748" t="s">
        <v>594</v>
      </c>
      <c r="C823" s="749" t="s">
        <v>621</v>
      </c>
      <c r="D823" s="750" t="s">
        <v>622</v>
      </c>
      <c r="E823" s="751">
        <v>50113001</v>
      </c>
      <c r="F823" s="750" t="s">
        <v>645</v>
      </c>
      <c r="G823" s="749" t="s">
        <v>646</v>
      </c>
      <c r="H823" s="749">
        <v>116309</v>
      </c>
      <c r="I823" s="749">
        <v>16309</v>
      </c>
      <c r="J823" s="749" t="s">
        <v>996</v>
      </c>
      <c r="K823" s="749" t="s">
        <v>997</v>
      </c>
      <c r="L823" s="752">
        <v>1185.83</v>
      </c>
      <c r="M823" s="752">
        <v>2</v>
      </c>
      <c r="N823" s="753">
        <v>2371.66</v>
      </c>
    </row>
    <row r="824" spans="1:14" ht="14.4" customHeight="1" x14ac:dyDescent="0.3">
      <c r="A824" s="747" t="s">
        <v>593</v>
      </c>
      <c r="B824" s="748" t="s">
        <v>594</v>
      </c>
      <c r="C824" s="749" t="s">
        <v>621</v>
      </c>
      <c r="D824" s="750" t="s">
        <v>622</v>
      </c>
      <c r="E824" s="751">
        <v>50113001</v>
      </c>
      <c r="F824" s="750" t="s">
        <v>645</v>
      </c>
      <c r="G824" s="749" t="s">
        <v>646</v>
      </c>
      <c r="H824" s="749">
        <v>199011</v>
      </c>
      <c r="I824" s="749">
        <v>199011</v>
      </c>
      <c r="J824" s="749" t="s">
        <v>1002</v>
      </c>
      <c r="K824" s="749" t="s">
        <v>1003</v>
      </c>
      <c r="L824" s="752">
        <v>28.140000000000004</v>
      </c>
      <c r="M824" s="752">
        <v>2</v>
      </c>
      <c r="N824" s="753">
        <v>56.280000000000008</v>
      </c>
    </row>
    <row r="825" spans="1:14" ht="14.4" customHeight="1" x14ac:dyDescent="0.3">
      <c r="A825" s="747" t="s">
        <v>593</v>
      </c>
      <c r="B825" s="748" t="s">
        <v>594</v>
      </c>
      <c r="C825" s="749" t="s">
        <v>621</v>
      </c>
      <c r="D825" s="750" t="s">
        <v>622</v>
      </c>
      <c r="E825" s="751">
        <v>50113001</v>
      </c>
      <c r="F825" s="750" t="s">
        <v>645</v>
      </c>
      <c r="G825" s="749" t="s">
        <v>646</v>
      </c>
      <c r="H825" s="749">
        <v>208207</v>
      </c>
      <c r="I825" s="749">
        <v>208207</v>
      </c>
      <c r="J825" s="749" t="s">
        <v>1524</v>
      </c>
      <c r="K825" s="749" t="s">
        <v>1525</v>
      </c>
      <c r="L825" s="752">
        <v>81.089999999999989</v>
      </c>
      <c r="M825" s="752">
        <v>1</v>
      </c>
      <c r="N825" s="753">
        <v>81.089999999999989</v>
      </c>
    </row>
    <row r="826" spans="1:14" ht="14.4" customHeight="1" x14ac:dyDescent="0.3">
      <c r="A826" s="747" t="s">
        <v>593</v>
      </c>
      <c r="B826" s="748" t="s">
        <v>594</v>
      </c>
      <c r="C826" s="749" t="s">
        <v>621</v>
      </c>
      <c r="D826" s="750" t="s">
        <v>622</v>
      </c>
      <c r="E826" s="751">
        <v>50113001</v>
      </c>
      <c r="F826" s="750" t="s">
        <v>645</v>
      </c>
      <c r="G826" s="749" t="s">
        <v>651</v>
      </c>
      <c r="H826" s="749">
        <v>109709</v>
      </c>
      <c r="I826" s="749">
        <v>9709</v>
      </c>
      <c r="J826" s="749" t="s">
        <v>1006</v>
      </c>
      <c r="K826" s="749" t="s">
        <v>1007</v>
      </c>
      <c r="L826" s="752">
        <v>64.964727272727259</v>
      </c>
      <c r="M826" s="752">
        <v>110</v>
      </c>
      <c r="N826" s="753">
        <v>7146.119999999999</v>
      </c>
    </row>
    <row r="827" spans="1:14" ht="14.4" customHeight="1" x14ac:dyDescent="0.3">
      <c r="A827" s="747" t="s">
        <v>593</v>
      </c>
      <c r="B827" s="748" t="s">
        <v>594</v>
      </c>
      <c r="C827" s="749" t="s">
        <v>621</v>
      </c>
      <c r="D827" s="750" t="s">
        <v>622</v>
      </c>
      <c r="E827" s="751">
        <v>50113001</v>
      </c>
      <c r="F827" s="750" t="s">
        <v>645</v>
      </c>
      <c r="G827" s="749" t="s">
        <v>646</v>
      </c>
      <c r="H827" s="749">
        <v>188900</v>
      </c>
      <c r="I827" s="749">
        <v>88900</v>
      </c>
      <c r="J827" s="749" t="s">
        <v>1010</v>
      </c>
      <c r="K827" s="749" t="s">
        <v>1011</v>
      </c>
      <c r="L827" s="752">
        <v>81.03</v>
      </c>
      <c r="M827" s="752">
        <v>2</v>
      </c>
      <c r="N827" s="753">
        <v>162.06</v>
      </c>
    </row>
    <row r="828" spans="1:14" ht="14.4" customHeight="1" x14ac:dyDescent="0.3">
      <c r="A828" s="747" t="s">
        <v>593</v>
      </c>
      <c r="B828" s="748" t="s">
        <v>594</v>
      </c>
      <c r="C828" s="749" t="s">
        <v>621</v>
      </c>
      <c r="D828" s="750" t="s">
        <v>622</v>
      </c>
      <c r="E828" s="751">
        <v>50113001</v>
      </c>
      <c r="F828" s="750" t="s">
        <v>645</v>
      </c>
      <c r="G828" s="749" t="s">
        <v>646</v>
      </c>
      <c r="H828" s="749">
        <v>100610</v>
      </c>
      <c r="I828" s="749">
        <v>610</v>
      </c>
      <c r="J828" s="749" t="s">
        <v>1210</v>
      </c>
      <c r="K828" s="749" t="s">
        <v>1211</v>
      </c>
      <c r="L828" s="752">
        <v>72.5</v>
      </c>
      <c r="M828" s="752">
        <v>3</v>
      </c>
      <c r="N828" s="753">
        <v>217.5</v>
      </c>
    </row>
    <row r="829" spans="1:14" ht="14.4" customHeight="1" x14ac:dyDescent="0.3">
      <c r="A829" s="747" t="s">
        <v>593</v>
      </c>
      <c r="B829" s="748" t="s">
        <v>594</v>
      </c>
      <c r="C829" s="749" t="s">
        <v>621</v>
      </c>
      <c r="D829" s="750" t="s">
        <v>622</v>
      </c>
      <c r="E829" s="751">
        <v>50113001</v>
      </c>
      <c r="F829" s="750" t="s">
        <v>645</v>
      </c>
      <c r="G829" s="749" t="s">
        <v>646</v>
      </c>
      <c r="H829" s="749">
        <v>127698</v>
      </c>
      <c r="I829" s="749">
        <v>27698</v>
      </c>
      <c r="J829" s="749" t="s">
        <v>1013</v>
      </c>
      <c r="K829" s="749" t="s">
        <v>1014</v>
      </c>
      <c r="L829" s="752">
        <v>401.28399999999999</v>
      </c>
      <c r="M829" s="752">
        <v>25</v>
      </c>
      <c r="N829" s="753">
        <v>10032.1</v>
      </c>
    </row>
    <row r="830" spans="1:14" ht="14.4" customHeight="1" x14ac:dyDescent="0.3">
      <c r="A830" s="747" t="s">
        <v>593</v>
      </c>
      <c r="B830" s="748" t="s">
        <v>594</v>
      </c>
      <c r="C830" s="749" t="s">
        <v>621</v>
      </c>
      <c r="D830" s="750" t="s">
        <v>622</v>
      </c>
      <c r="E830" s="751">
        <v>50113001</v>
      </c>
      <c r="F830" s="750" t="s">
        <v>645</v>
      </c>
      <c r="G830" s="749" t="s">
        <v>646</v>
      </c>
      <c r="H830" s="749">
        <v>395294</v>
      </c>
      <c r="I830" s="749">
        <v>180306</v>
      </c>
      <c r="J830" s="749" t="s">
        <v>1015</v>
      </c>
      <c r="K830" s="749" t="s">
        <v>1017</v>
      </c>
      <c r="L830" s="752">
        <v>174.71727272727273</v>
      </c>
      <c r="M830" s="752">
        <v>22</v>
      </c>
      <c r="N830" s="753">
        <v>3843.78</v>
      </c>
    </row>
    <row r="831" spans="1:14" ht="14.4" customHeight="1" x14ac:dyDescent="0.3">
      <c r="A831" s="747" t="s">
        <v>593</v>
      </c>
      <c r="B831" s="748" t="s">
        <v>594</v>
      </c>
      <c r="C831" s="749" t="s">
        <v>621</v>
      </c>
      <c r="D831" s="750" t="s">
        <v>622</v>
      </c>
      <c r="E831" s="751">
        <v>50113001</v>
      </c>
      <c r="F831" s="750" t="s">
        <v>645</v>
      </c>
      <c r="G831" s="749" t="s">
        <v>646</v>
      </c>
      <c r="H831" s="749">
        <v>850442</v>
      </c>
      <c r="I831" s="749">
        <v>150726</v>
      </c>
      <c r="J831" s="749" t="s">
        <v>1526</v>
      </c>
      <c r="K831" s="749" t="s">
        <v>1527</v>
      </c>
      <c r="L831" s="752">
        <v>4688.7257130952376</v>
      </c>
      <c r="M831" s="752">
        <v>70</v>
      </c>
      <c r="N831" s="753">
        <v>328210.79991666664</v>
      </c>
    </row>
    <row r="832" spans="1:14" ht="14.4" customHeight="1" x14ac:dyDescent="0.3">
      <c r="A832" s="747" t="s">
        <v>593</v>
      </c>
      <c r="B832" s="748" t="s">
        <v>594</v>
      </c>
      <c r="C832" s="749" t="s">
        <v>621</v>
      </c>
      <c r="D832" s="750" t="s">
        <v>622</v>
      </c>
      <c r="E832" s="751">
        <v>50113001</v>
      </c>
      <c r="F832" s="750" t="s">
        <v>645</v>
      </c>
      <c r="G832" s="749" t="s">
        <v>646</v>
      </c>
      <c r="H832" s="749">
        <v>848632</v>
      </c>
      <c r="I832" s="749">
        <v>125315</v>
      </c>
      <c r="J832" s="749" t="s">
        <v>1528</v>
      </c>
      <c r="K832" s="749" t="s">
        <v>1529</v>
      </c>
      <c r="L832" s="752">
        <v>58.199999999999996</v>
      </c>
      <c r="M832" s="752">
        <v>2</v>
      </c>
      <c r="N832" s="753">
        <v>116.39999999999999</v>
      </c>
    </row>
    <row r="833" spans="1:14" ht="14.4" customHeight="1" x14ac:dyDescent="0.3">
      <c r="A833" s="747" t="s">
        <v>593</v>
      </c>
      <c r="B833" s="748" t="s">
        <v>594</v>
      </c>
      <c r="C833" s="749" t="s">
        <v>621</v>
      </c>
      <c r="D833" s="750" t="s">
        <v>622</v>
      </c>
      <c r="E833" s="751">
        <v>50113001</v>
      </c>
      <c r="F833" s="750" t="s">
        <v>645</v>
      </c>
      <c r="G833" s="749" t="s">
        <v>646</v>
      </c>
      <c r="H833" s="749">
        <v>225172</v>
      </c>
      <c r="I833" s="749">
        <v>225172</v>
      </c>
      <c r="J833" s="749" t="s">
        <v>1530</v>
      </c>
      <c r="K833" s="749" t="s">
        <v>1531</v>
      </c>
      <c r="L833" s="752">
        <v>58.77</v>
      </c>
      <c r="M833" s="752">
        <v>2</v>
      </c>
      <c r="N833" s="753">
        <v>117.54</v>
      </c>
    </row>
    <row r="834" spans="1:14" ht="14.4" customHeight="1" x14ac:dyDescent="0.3">
      <c r="A834" s="747" t="s">
        <v>593</v>
      </c>
      <c r="B834" s="748" t="s">
        <v>594</v>
      </c>
      <c r="C834" s="749" t="s">
        <v>621</v>
      </c>
      <c r="D834" s="750" t="s">
        <v>622</v>
      </c>
      <c r="E834" s="751">
        <v>50113001</v>
      </c>
      <c r="F834" s="750" t="s">
        <v>645</v>
      </c>
      <c r="G834" s="749" t="s">
        <v>646</v>
      </c>
      <c r="H834" s="749">
        <v>225171</v>
      </c>
      <c r="I834" s="749">
        <v>225171</v>
      </c>
      <c r="J834" s="749" t="s">
        <v>1530</v>
      </c>
      <c r="K834" s="749" t="s">
        <v>1532</v>
      </c>
      <c r="L834" s="752">
        <v>64.790000000000006</v>
      </c>
      <c r="M834" s="752">
        <v>2</v>
      </c>
      <c r="N834" s="753">
        <v>129.58000000000001</v>
      </c>
    </row>
    <row r="835" spans="1:14" ht="14.4" customHeight="1" x14ac:dyDescent="0.3">
      <c r="A835" s="747" t="s">
        <v>593</v>
      </c>
      <c r="B835" s="748" t="s">
        <v>594</v>
      </c>
      <c r="C835" s="749" t="s">
        <v>621</v>
      </c>
      <c r="D835" s="750" t="s">
        <v>622</v>
      </c>
      <c r="E835" s="751">
        <v>50113001</v>
      </c>
      <c r="F835" s="750" t="s">
        <v>645</v>
      </c>
      <c r="G835" s="749" t="s">
        <v>646</v>
      </c>
      <c r="H835" s="749">
        <v>191836</v>
      </c>
      <c r="I835" s="749">
        <v>91836</v>
      </c>
      <c r="J835" s="749" t="s">
        <v>1416</v>
      </c>
      <c r="K835" s="749" t="s">
        <v>1417</v>
      </c>
      <c r="L835" s="752">
        <v>44.230000000000004</v>
      </c>
      <c r="M835" s="752">
        <v>13</v>
      </c>
      <c r="N835" s="753">
        <v>574.99</v>
      </c>
    </row>
    <row r="836" spans="1:14" ht="14.4" customHeight="1" x14ac:dyDescent="0.3">
      <c r="A836" s="747" t="s">
        <v>593</v>
      </c>
      <c r="B836" s="748" t="s">
        <v>594</v>
      </c>
      <c r="C836" s="749" t="s">
        <v>621</v>
      </c>
      <c r="D836" s="750" t="s">
        <v>622</v>
      </c>
      <c r="E836" s="751">
        <v>50113001</v>
      </c>
      <c r="F836" s="750" t="s">
        <v>645</v>
      </c>
      <c r="G836" s="749" t="s">
        <v>646</v>
      </c>
      <c r="H836" s="749">
        <v>201133</v>
      </c>
      <c r="I836" s="749">
        <v>201133</v>
      </c>
      <c r="J836" s="749" t="s">
        <v>1533</v>
      </c>
      <c r="K836" s="749" t="s">
        <v>1534</v>
      </c>
      <c r="L836" s="752">
        <v>225.52999999999994</v>
      </c>
      <c r="M836" s="752">
        <v>1</v>
      </c>
      <c r="N836" s="753">
        <v>225.52999999999994</v>
      </c>
    </row>
    <row r="837" spans="1:14" ht="14.4" customHeight="1" x14ac:dyDescent="0.3">
      <c r="A837" s="747" t="s">
        <v>593</v>
      </c>
      <c r="B837" s="748" t="s">
        <v>594</v>
      </c>
      <c r="C837" s="749" t="s">
        <v>621</v>
      </c>
      <c r="D837" s="750" t="s">
        <v>622</v>
      </c>
      <c r="E837" s="751">
        <v>50113001</v>
      </c>
      <c r="F837" s="750" t="s">
        <v>645</v>
      </c>
      <c r="G837" s="749" t="s">
        <v>646</v>
      </c>
      <c r="H837" s="749">
        <v>104178</v>
      </c>
      <c r="I837" s="749">
        <v>4178</v>
      </c>
      <c r="J837" s="749" t="s">
        <v>1535</v>
      </c>
      <c r="K837" s="749" t="s">
        <v>1536</v>
      </c>
      <c r="L837" s="752">
        <v>43.32</v>
      </c>
      <c r="M837" s="752">
        <v>2</v>
      </c>
      <c r="N837" s="753">
        <v>86.64</v>
      </c>
    </row>
    <row r="838" spans="1:14" ht="14.4" customHeight="1" x14ac:dyDescent="0.3">
      <c r="A838" s="747" t="s">
        <v>593</v>
      </c>
      <c r="B838" s="748" t="s">
        <v>594</v>
      </c>
      <c r="C838" s="749" t="s">
        <v>621</v>
      </c>
      <c r="D838" s="750" t="s">
        <v>622</v>
      </c>
      <c r="E838" s="751">
        <v>50113001</v>
      </c>
      <c r="F838" s="750" t="s">
        <v>645</v>
      </c>
      <c r="G838" s="749" t="s">
        <v>646</v>
      </c>
      <c r="H838" s="749">
        <v>104160</v>
      </c>
      <c r="I838" s="749">
        <v>4160</v>
      </c>
      <c r="J838" s="749" t="s">
        <v>1537</v>
      </c>
      <c r="K838" s="749" t="s">
        <v>1538</v>
      </c>
      <c r="L838" s="752">
        <v>64.159999999999982</v>
      </c>
      <c r="M838" s="752">
        <v>1</v>
      </c>
      <c r="N838" s="753">
        <v>64.159999999999982</v>
      </c>
    </row>
    <row r="839" spans="1:14" ht="14.4" customHeight="1" x14ac:dyDescent="0.3">
      <c r="A839" s="747" t="s">
        <v>593</v>
      </c>
      <c r="B839" s="748" t="s">
        <v>594</v>
      </c>
      <c r="C839" s="749" t="s">
        <v>621</v>
      </c>
      <c r="D839" s="750" t="s">
        <v>622</v>
      </c>
      <c r="E839" s="751">
        <v>50113001</v>
      </c>
      <c r="F839" s="750" t="s">
        <v>645</v>
      </c>
      <c r="G839" s="749" t="s">
        <v>651</v>
      </c>
      <c r="H839" s="749">
        <v>845123</v>
      </c>
      <c r="I839" s="749">
        <v>109797</v>
      </c>
      <c r="J839" s="749" t="s">
        <v>1036</v>
      </c>
      <c r="K839" s="749" t="s">
        <v>1539</v>
      </c>
      <c r="L839" s="752">
        <v>28.05</v>
      </c>
      <c r="M839" s="752">
        <v>2</v>
      </c>
      <c r="N839" s="753">
        <v>56.1</v>
      </c>
    </row>
    <row r="840" spans="1:14" ht="14.4" customHeight="1" x14ac:dyDescent="0.3">
      <c r="A840" s="747" t="s">
        <v>593</v>
      </c>
      <c r="B840" s="748" t="s">
        <v>594</v>
      </c>
      <c r="C840" s="749" t="s">
        <v>621</v>
      </c>
      <c r="D840" s="750" t="s">
        <v>622</v>
      </c>
      <c r="E840" s="751">
        <v>50113001</v>
      </c>
      <c r="F840" s="750" t="s">
        <v>645</v>
      </c>
      <c r="G840" s="749" t="s">
        <v>651</v>
      </c>
      <c r="H840" s="749">
        <v>845240</v>
      </c>
      <c r="I840" s="749">
        <v>109799</v>
      </c>
      <c r="J840" s="749" t="s">
        <v>1036</v>
      </c>
      <c r="K840" s="749" t="s">
        <v>988</v>
      </c>
      <c r="L840" s="752">
        <v>80.709999999999994</v>
      </c>
      <c r="M840" s="752">
        <v>1</v>
      </c>
      <c r="N840" s="753">
        <v>80.709999999999994</v>
      </c>
    </row>
    <row r="841" spans="1:14" ht="14.4" customHeight="1" x14ac:dyDescent="0.3">
      <c r="A841" s="747" t="s">
        <v>593</v>
      </c>
      <c r="B841" s="748" t="s">
        <v>594</v>
      </c>
      <c r="C841" s="749" t="s">
        <v>621</v>
      </c>
      <c r="D841" s="750" t="s">
        <v>622</v>
      </c>
      <c r="E841" s="751">
        <v>50113001</v>
      </c>
      <c r="F841" s="750" t="s">
        <v>645</v>
      </c>
      <c r="G841" s="749" t="s">
        <v>646</v>
      </c>
      <c r="H841" s="749">
        <v>197782</v>
      </c>
      <c r="I841" s="749">
        <v>197782</v>
      </c>
      <c r="J841" s="749" t="s">
        <v>1540</v>
      </c>
      <c r="K841" s="749" t="s">
        <v>1541</v>
      </c>
      <c r="L841" s="752">
        <v>383.57</v>
      </c>
      <c r="M841" s="752">
        <v>1</v>
      </c>
      <c r="N841" s="753">
        <v>383.57</v>
      </c>
    </row>
    <row r="842" spans="1:14" ht="14.4" customHeight="1" x14ac:dyDescent="0.3">
      <c r="A842" s="747" t="s">
        <v>593</v>
      </c>
      <c r="B842" s="748" t="s">
        <v>594</v>
      </c>
      <c r="C842" s="749" t="s">
        <v>621</v>
      </c>
      <c r="D842" s="750" t="s">
        <v>622</v>
      </c>
      <c r="E842" s="751">
        <v>50113001</v>
      </c>
      <c r="F842" s="750" t="s">
        <v>645</v>
      </c>
      <c r="G842" s="749" t="s">
        <v>651</v>
      </c>
      <c r="H842" s="749">
        <v>124231</v>
      </c>
      <c r="I842" s="749">
        <v>124231</v>
      </c>
      <c r="J842" s="749" t="s">
        <v>1429</v>
      </c>
      <c r="K842" s="749" t="s">
        <v>1430</v>
      </c>
      <c r="L842" s="752">
        <v>220.4</v>
      </c>
      <c r="M842" s="752">
        <v>9</v>
      </c>
      <c r="N842" s="753">
        <v>1983.6000000000001</v>
      </c>
    </row>
    <row r="843" spans="1:14" ht="14.4" customHeight="1" x14ac:dyDescent="0.3">
      <c r="A843" s="747" t="s">
        <v>593</v>
      </c>
      <c r="B843" s="748" t="s">
        <v>594</v>
      </c>
      <c r="C843" s="749" t="s">
        <v>621</v>
      </c>
      <c r="D843" s="750" t="s">
        <v>622</v>
      </c>
      <c r="E843" s="751">
        <v>50113001</v>
      </c>
      <c r="F843" s="750" t="s">
        <v>645</v>
      </c>
      <c r="G843" s="749" t="s">
        <v>651</v>
      </c>
      <c r="H843" s="749">
        <v>131934</v>
      </c>
      <c r="I843" s="749">
        <v>31934</v>
      </c>
      <c r="J843" s="749" t="s">
        <v>1216</v>
      </c>
      <c r="K843" s="749" t="s">
        <v>1217</v>
      </c>
      <c r="L843" s="752">
        <v>49.819999999999993</v>
      </c>
      <c r="M843" s="752">
        <v>1</v>
      </c>
      <c r="N843" s="753">
        <v>49.819999999999993</v>
      </c>
    </row>
    <row r="844" spans="1:14" ht="14.4" customHeight="1" x14ac:dyDescent="0.3">
      <c r="A844" s="747" t="s">
        <v>593</v>
      </c>
      <c r="B844" s="748" t="s">
        <v>594</v>
      </c>
      <c r="C844" s="749" t="s">
        <v>621</v>
      </c>
      <c r="D844" s="750" t="s">
        <v>622</v>
      </c>
      <c r="E844" s="751">
        <v>50113001</v>
      </c>
      <c r="F844" s="750" t="s">
        <v>645</v>
      </c>
      <c r="G844" s="749" t="s">
        <v>646</v>
      </c>
      <c r="H844" s="749">
        <v>840155</v>
      </c>
      <c r="I844" s="749">
        <v>0</v>
      </c>
      <c r="J844" s="749" t="s">
        <v>1542</v>
      </c>
      <c r="K844" s="749" t="s">
        <v>595</v>
      </c>
      <c r="L844" s="752">
        <v>63.669999999999987</v>
      </c>
      <c r="M844" s="752">
        <v>3</v>
      </c>
      <c r="N844" s="753">
        <v>191.00999999999996</v>
      </c>
    </row>
    <row r="845" spans="1:14" ht="14.4" customHeight="1" x14ac:dyDescent="0.3">
      <c r="A845" s="747" t="s">
        <v>593</v>
      </c>
      <c r="B845" s="748" t="s">
        <v>594</v>
      </c>
      <c r="C845" s="749" t="s">
        <v>621</v>
      </c>
      <c r="D845" s="750" t="s">
        <v>622</v>
      </c>
      <c r="E845" s="751">
        <v>50113001</v>
      </c>
      <c r="F845" s="750" t="s">
        <v>645</v>
      </c>
      <c r="G845" s="749" t="s">
        <v>646</v>
      </c>
      <c r="H845" s="749">
        <v>990977</v>
      </c>
      <c r="I845" s="749">
        <v>0</v>
      </c>
      <c r="J845" s="749" t="s">
        <v>1543</v>
      </c>
      <c r="K845" s="749" t="s">
        <v>595</v>
      </c>
      <c r="L845" s="752">
        <v>110.23999999999995</v>
      </c>
      <c r="M845" s="752">
        <v>1</v>
      </c>
      <c r="N845" s="753">
        <v>110.23999999999995</v>
      </c>
    </row>
    <row r="846" spans="1:14" ht="14.4" customHeight="1" x14ac:dyDescent="0.3">
      <c r="A846" s="747" t="s">
        <v>593</v>
      </c>
      <c r="B846" s="748" t="s">
        <v>594</v>
      </c>
      <c r="C846" s="749" t="s">
        <v>621</v>
      </c>
      <c r="D846" s="750" t="s">
        <v>622</v>
      </c>
      <c r="E846" s="751">
        <v>50113001</v>
      </c>
      <c r="F846" s="750" t="s">
        <v>645</v>
      </c>
      <c r="G846" s="749" t="s">
        <v>651</v>
      </c>
      <c r="H846" s="749">
        <v>500570</v>
      </c>
      <c r="I846" s="749">
        <v>500570</v>
      </c>
      <c r="J846" s="749" t="s">
        <v>1062</v>
      </c>
      <c r="K846" s="749" t="s">
        <v>1061</v>
      </c>
      <c r="L846" s="752">
        <v>533.58000000000015</v>
      </c>
      <c r="M846" s="752">
        <v>1</v>
      </c>
      <c r="N846" s="753">
        <v>533.58000000000015</v>
      </c>
    </row>
    <row r="847" spans="1:14" ht="14.4" customHeight="1" x14ac:dyDescent="0.3">
      <c r="A847" s="747" t="s">
        <v>593</v>
      </c>
      <c r="B847" s="748" t="s">
        <v>594</v>
      </c>
      <c r="C847" s="749" t="s">
        <v>621</v>
      </c>
      <c r="D847" s="750" t="s">
        <v>622</v>
      </c>
      <c r="E847" s="751">
        <v>50113001</v>
      </c>
      <c r="F847" s="750" t="s">
        <v>645</v>
      </c>
      <c r="G847" s="749" t="s">
        <v>646</v>
      </c>
      <c r="H847" s="749">
        <v>127036</v>
      </c>
      <c r="I847" s="749">
        <v>27036</v>
      </c>
      <c r="J847" s="749" t="s">
        <v>1065</v>
      </c>
      <c r="K847" s="749" t="s">
        <v>1067</v>
      </c>
      <c r="L847" s="752">
        <v>2702.2500000000009</v>
      </c>
      <c r="M847" s="752">
        <v>2</v>
      </c>
      <c r="N847" s="753">
        <v>5404.5000000000018</v>
      </c>
    </row>
    <row r="848" spans="1:14" ht="14.4" customHeight="1" x14ac:dyDescent="0.3">
      <c r="A848" s="747" t="s">
        <v>593</v>
      </c>
      <c r="B848" s="748" t="s">
        <v>594</v>
      </c>
      <c r="C848" s="749" t="s">
        <v>621</v>
      </c>
      <c r="D848" s="750" t="s">
        <v>622</v>
      </c>
      <c r="E848" s="751">
        <v>50113001</v>
      </c>
      <c r="F848" s="750" t="s">
        <v>645</v>
      </c>
      <c r="G848" s="749" t="s">
        <v>651</v>
      </c>
      <c r="H848" s="749">
        <v>166030</v>
      </c>
      <c r="I848" s="749">
        <v>66030</v>
      </c>
      <c r="J848" s="749" t="s">
        <v>1221</v>
      </c>
      <c r="K848" s="749" t="s">
        <v>1222</v>
      </c>
      <c r="L848" s="752">
        <v>29.85</v>
      </c>
      <c r="M848" s="752">
        <v>4</v>
      </c>
      <c r="N848" s="753">
        <v>119.4</v>
      </c>
    </row>
    <row r="849" spans="1:14" ht="14.4" customHeight="1" x14ac:dyDescent="0.3">
      <c r="A849" s="747" t="s">
        <v>593</v>
      </c>
      <c r="B849" s="748" t="s">
        <v>594</v>
      </c>
      <c r="C849" s="749" t="s">
        <v>621</v>
      </c>
      <c r="D849" s="750" t="s">
        <v>622</v>
      </c>
      <c r="E849" s="751">
        <v>50113001</v>
      </c>
      <c r="F849" s="750" t="s">
        <v>645</v>
      </c>
      <c r="G849" s="749" t="s">
        <v>651</v>
      </c>
      <c r="H849" s="749">
        <v>989453</v>
      </c>
      <c r="I849" s="749">
        <v>146899</v>
      </c>
      <c r="J849" s="749" t="s">
        <v>1440</v>
      </c>
      <c r="K849" s="749" t="s">
        <v>1441</v>
      </c>
      <c r="L849" s="752">
        <v>45.49</v>
      </c>
      <c r="M849" s="752">
        <v>2</v>
      </c>
      <c r="N849" s="753">
        <v>90.98</v>
      </c>
    </row>
    <row r="850" spans="1:14" ht="14.4" customHeight="1" x14ac:dyDescent="0.3">
      <c r="A850" s="747" t="s">
        <v>593</v>
      </c>
      <c r="B850" s="748" t="s">
        <v>594</v>
      </c>
      <c r="C850" s="749" t="s">
        <v>621</v>
      </c>
      <c r="D850" s="750" t="s">
        <v>622</v>
      </c>
      <c r="E850" s="751">
        <v>50113002</v>
      </c>
      <c r="F850" s="750" t="s">
        <v>1070</v>
      </c>
      <c r="G850" s="749" t="s">
        <v>646</v>
      </c>
      <c r="H850" s="749">
        <v>149415</v>
      </c>
      <c r="I850" s="749">
        <v>49415</v>
      </c>
      <c r="J850" s="749" t="s">
        <v>1544</v>
      </c>
      <c r="K850" s="749" t="s">
        <v>1545</v>
      </c>
      <c r="L850" s="752">
        <v>1728.25</v>
      </c>
      <c r="M850" s="752">
        <v>1</v>
      </c>
      <c r="N850" s="753">
        <v>1728.25</v>
      </c>
    </row>
    <row r="851" spans="1:14" ht="14.4" customHeight="1" x14ac:dyDescent="0.3">
      <c r="A851" s="747" t="s">
        <v>593</v>
      </c>
      <c r="B851" s="748" t="s">
        <v>594</v>
      </c>
      <c r="C851" s="749" t="s">
        <v>621</v>
      </c>
      <c r="D851" s="750" t="s">
        <v>622</v>
      </c>
      <c r="E851" s="751">
        <v>50113002</v>
      </c>
      <c r="F851" s="750" t="s">
        <v>1070</v>
      </c>
      <c r="G851" s="749" t="s">
        <v>646</v>
      </c>
      <c r="H851" s="749">
        <v>396465</v>
      </c>
      <c r="I851" s="749">
        <v>157107</v>
      </c>
      <c r="J851" s="749" t="s">
        <v>1546</v>
      </c>
      <c r="K851" s="749" t="s">
        <v>1547</v>
      </c>
      <c r="L851" s="752">
        <v>3102</v>
      </c>
      <c r="M851" s="752">
        <v>1</v>
      </c>
      <c r="N851" s="753">
        <v>3102</v>
      </c>
    </row>
    <row r="852" spans="1:14" ht="14.4" customHeight="1" x14ac:dyDescent="0.3">
      <c r="A852" s="747" t="s">
        <v>593</v>
      </c>
      <c r="B852" s="748" t="s">
        <v>594</v>
      </c>
      <c r="C852" s="749" t="s">
        <v>621</v>
      </c>
      <c r="D852" s="750" t="s">
        <v>622</v>
      </c>
      <c r="E852" s="751">
        <v>50113008</v>
      </c>
      <c r="F852" s="750" t="s">
        <v>1095</v>
      </c>
      <c r="G852" s="749"/>
      <c r="H852" s="749"/>
      <c r="I852" s="749">
        <v>138455</v>
      </c>
      <c r="J852" s="749" t="s">
        <v>1096</v>
      </c>
      <c r="K852" s="749" t="s">
        <v>1097</v>
      </c>
      <c r="L852" s="752">
        <v>1068.2099609375</v>
      </c>
      <c r="M852" s="752">
        <v>58</v>
      </c>
      <c r="N852" s="753">
        <v>61956.177734375</v>
      </c>
    </row>
    <row r="853" spans="1:14" ht="14.4" customHeight="1" x14ac:dyDescent="0.3">
      <c r="A853" s="747" t="s">
        <v>593</v>
      </c>
      <c r="B853" s="748" t="s">
        <v>594</v>
      </c>
      <c r="C853" s="749" t="s">
        <v>621</v>
      </c>
      <c r="D853" s="750" t="s">
        <v>622</v>
      </c>
      <c r="E853" s="751">
        <v>50113008</v>
      </c>
      <c r="F853" s="750" t="s">
        <v>1095</v>
      </c>
      <c r="G853" s="749"/>
      <c r="H853" s="749"/>
      <c r="I853" s="749">
        <v>129057</v>
      </c>
      <c r="J853" s="749" t="s">
        <v>1098</v>
      </c>
      <c r="K853" s="749" t="s">
        <v>1100</v>
      </c>
      <c r="L853" s="752">
        <v>4337.1201171875</v>
      </c>
      <c r="M853" s="752">
        <v>9</v>
      </c>
      <c r="N853" s="753">
        <v>39034.0810546875</v>
      </c>
    </row>
    <row r="854" spans="1:14" ht="14.4" customHeight="1" x14ac:dyDescent="0.3">
      <c r="A854" s="747" t="s">
        <v>593</v>
      </c>
      <c r="B854" s="748" t="s">
        <v>594</v>
      </c>
      <c r="C854" s="749" t="s">
        <v>621</v>
      </c>
      <c r="D854" s="750" t="s">
        <v>622</v>
      </c>
      <c r="E854" s="751">
        <v>50113008</v>
      </c>
      <c r="F854" s="750" t="s">
        <v>1095</v>
      </c>
      <c r="G854" s="749"/>
      <c r="H854" s="749"/>
      <c r="I854" s="749">
        <v>129056</v>
      </c>
      <c r="J854" s="749" t="s">
        <v>1098</v>
      </c>
      <c r="K854" s="749" t="s">
        <v>1099</v>
      </c>
      <c r="L854" s="752">
        <v>2168.559969815341</v>
      </c>
      <c r="M854" s="752">
        <v>22</v>
      </c>
      <c r="N854" s="753">
        <v>47708.3193359375</v>
      </c>
    </row>
    <row r="855" spans="1:14" ht="14.4" customHeight="1" x14ac:dyDescent="0.3">
      <c r="A855" s="747" t="s">
        <v>593</v>
      </c>
      <c r="B855" s="748" t="s">
        <v>594</v>
      </c>
      <c r="C855" s="749" t="s">
        <v>621</v>
      </c>
      <c r="D855" s="750" t="s">
        <v>622</v>
      </c>
      <c r="E855" s="751">
        <v>50113008</v>
      </c>
      <c r="F855" s="750" t="s">
        <v>1095</v>
      </c>
      <c r="G855" s="749"/>
      <c r="H855" s="749"/>
      <c r="I855" s="749">
        <v>29979</v>
      </c>
      <c r="J855" s="749" t="s">
        <v>1225</v>
      </c>
      <c r="K855" s="749" t="s">
        <v>1226</v>
      </c>
      <c r="L855" s="752">
        <v>5461.5</v>
      </c>
      <c r="M855" s="752">
        <v>5</v>
      </c>
      <c r="N855" s="753">
        <v>27307.5</v>
      </c>
    </row>
    <row r="856" spans="1:14" ht="14.4" customHeight="1" x14ac:dyDescent="0.3">
      <c r="A856" s="747" t="s">
        <v>593</v>
      </c>
      <c r="B856" s="748" t="s">
        <v>594</v>
      </c>
      <c r="C856" s="749" t="s">
        <v>621</v>
      </c>
      <c r="D856" s="750" t="s">
        <v>622</v>
      </c>
      <c r="E856" s="751">
        <v>50113008</v>
      </c>
      <c r="F856" s="750" t="s">
        <v>1095</v>
      </c>
      <c r="G856" s="749"/>
      <c r="H856" s="749"/>
      <c r="I856" s="749">
        <v>62464</v>
      </c>
      <c r="J856" s="749" t="s">
        <v>1101</v>
      </c>
      <c r="K856" s="749" t="s">
        <v>1102</v>
      </c>
      <c r="L856" s="752">
        <v>9157.759588068182</v>
      </c>
      <c r="M856" s="752">
        <v>22</v>
      </c>
      <c r="N856" s="753">
        <v>201470.7109375</v>
      </c>
    </row>
    <row r="857" spans="1:14" ht="14.4" customHeight="1" x14ac:dyDescent="0.3">
      <c r="A857" s="747" t="s">
        <v>593</v>
      </c>
      <c r="B857" s="748" t="s">
        <v>594</v>
      </c>
      <c r="C857" s="749" t="s">
        <v>621</v>
      </c>
      <c r="D857" s="750" t="s">
        <v>622</v>
      </c>
      <c r="E857" s="751">
        <v>50113008</v>
      </c>
      <c r="F857" s="750" t="s">
        <v>1095</v>
      </c>
      <c r="G857" s="749"/>
      <c r="H857" s="749"/>
      <c r="I857" s="749">
        <v>205966</v>
      </c>
      <c r="J857" s="749" t="s">
        <v>1103</v>
      </c>
      <c r="K857" s="749" t="s">
        <v>1097</v>
      </c>
      <c r="L857" s="752">
        <v>1287</v>
      </c>
      <c r="M857" s="752">
        <v>13</v>
      </c>
      <c r="N857" s="753">
        <v>16731</v>
      </c>
    </row>
    <row r="858" spans="1:14" ht="14.4" customHeight="1" x14ac:dyDescent="0.3">
      <c r="A858" s="747" t="s">
        <v>593</v>
      </c>
      <c r="B858" s="748" t="s">
        <v>594</v>
      </c>
      <c r="C858" s="749" t="s">
        <v>621</v>
      </c>
      <c r="D858" s="750" t="s">
        <v>622</v>
      </c>
      <c r="E858" s="751">
        <v>50113008</v>
      </c>
      <c r="F858" s="750" t="s">
        <v>1095</v>
      </c>
      <c r="G858" s="749"/>
      <c r="H858" s="749"/>
      <c r="I858" s="749">
        <v>147813</v>
      </c>
      <c r="J858" s="749" t="s">
        <v>1106</v>
      </c>
      <c r="K858" s="749" t="s">
        <v>1107</v>
      </c>
      <c r="L858" s="752">
        <v>5897.44482421875</v>
      </c>
      <c r="M858" s="752">
        <v>4</v>
      </c>
      <c r="N858" s="753">
        <v>23589.779296875</v>
      </c>
    </row>
    <row r="859" spans="1:14" ht="14.4" customHeight="1" x14ac:dyDescent="0.3">
      <c r="A859" s="747" t="s">
        <v>593</v>
      </c>
      <c r="B859" s="748" t="s">
        <v>594</v>
      </c>
      <c r="C859" s="749" t="s">
        <v>621</v>
      </c>
      <c r="D859" s="750" t="s">
        <v>622</v>
      </c>
      <c r="E859" s="751">
        <v>50113008</v>
      </c>
      <c r="F859" s="750" t="s">
        <v>1095</v>
      </c>
      <c r="G859" s="749"/>
      <c r="H859" s="749"/>
      <c r="I859" s="749">
        <v>149199</v>
      </c>
      <c r="J859" s="749" t="s">
        <v>1108</v>
      </c>
      <c r="K859" s="749" t="s">
        <v>1111</v>
      </c>
      <c r="L859" s="752">
        <v>2854.3701171875</v>
      </c>
      <c r="M859" s="752">
        <v>2</v>
      </c>
      <c r="N859" s="753">
        <v>5708.740234375</v>
      </c>
    </row>
    <row r="860" spans="1:14" ht="14.4" customHeight="1" x14ac:dyDescent="0.3">
      <c r="A860" s="747" t="s">
        <v>593</v>
      </c>
      <c r="B860" s="748" t="s">
        <v>594</v>
      </c>
      <c r="C860" s="749" t="s">
        <v>621</v>
      </c>
      <c r="D860" s="750" t="s">
        <v>622</v>
      </c>
      <c r="E860" s="751">
        <v>50113008</v>
      </c>
      <c r="F860" s="750" t="s">
        <v>1095</v>
      </c>
      <c r="G860" s="749"/>
      <c r="H860" s="749"/>
      <c r="I860" s="749">
        <v>29465</v>
      </c>
      <c r="J860" s="749" t="s">
        <v>1108</v>
      </c>
      <c r="K860" s="749" t="s">
        <v>1109</v>
      </c>
      <c r="L860" s="752">
        <v>22749.2783203125</v>
      </c>
      <c r="M860" s="752">
        <v>8</v>
      </c>
      <c r="N860" s="753">
        <v>181994.2265625</v>
      </c>
    </row>
    <row r="861" spans="1:14" ht="14.4" customHeight="1" x14ac:dyDescent="0.3">
      <c r="A861" s="747" t="s">
        <v>593</v>
      </c>
      <c r="B861" s="748" t="s">
        <v>594</v>
      </c>
      <c r="C861" s="749" t="s">
        <v>621</v>
      </c>
      <c r="D861" s="750" t="s">
        <v>622</v>
      </c>
      <c r="E861" s="751">
        <v>50113008</v>
      </c>
      <c r="F861" s="750" t="s">
        <v>1095</v>
      </c>
      <c r="G861" s="749"/>
      <c r="H861" s="749"/>
      <c r="I861" s="749">
        <v>29464</v>
      </c>
      <c r="J861" s="749" t="s">
        <v>1108</v>
      </c>
      <c r="K861" s="749" t="s">
        <v>1110</v>
      </c>
      <c r="L861" s="752">
        <v>11379.396484375</v>
      </c>
      <c r="M861" s="752">
        <v>3</v>
      </c>
      <c r="N861" s="753">
        <v>34138.189453125</v>
      </c>
    </row>
    <row r="862" spans="1:14" ht="14.4" customHeight="1" x14ac:dyDescent="0.3">
      <c r="A862" s="747" t="s">
        <v>593</v>
      </c>
      <c r="B862" s="748" t="s">
        <v>594</v>
      </c>
      <c r="C862" s="749" t="s">
        <v>621</v>
      </c>
      <c r="D862" s="750" t="s">
        <v>622</v>
      </c>
      <c r="E862" s="751">
        <v>50113011</v>
      </c>
      <c r="F862" s="750" t="s">
        <v>1112</v>
      </c>
      <c r="G862" s="749"/>
      <c r="H862" s="749"/>
      <c r="I862" s="749">
        <v>158152</v>
      </c>
      <c r="J862" s="749" t="s">
        <v>1113</v>
      </c>
      <c r="K862" s="749" t="s">
        <v>1097</v>
      </c>
      <c r="L862" s="752">
        <v>912.99003906250005</v>
      </c>
      <c r="M862" s="752">
        <v>20</v>
      </c>
      <c r="N862" s="753">
        <v>18259.80078125</v>
      </c>
    </row>
    <row r="863" spans="1:14" ht="14.4" customHeight="1" x14ac:dyDescent="0.3">
      <c r="A863" s="747" t="s">
        <v>593</v>
      </c>
      <c r="B863" s="748" t="s">
        <v>594</v>
      </c>
      <c r="C863" s="749" t="s">
        <v>621</v>
      </c>
      <c r="D863" s="750" t="s">
        <v>622</v>
      </c>
      <c r="E863" s="751">
        <v>50113011</v>
      </c>
      <c r="F863" s="750" t="s">
        <v>1112</v>
      </c>
      <c r="G863" s="749"/>
      <c r="H863" s="749"/>
      <c r="I863" s="749">
        <v>230480</v>
      </c>
      <c r="J863" s="749" t="s">
        <v>1106</v>
      </c>
      <c r="K863" s="749" t="s">
        <v>1110</v>
      </c>
      <c r="L863" s="752">
        <v>12172.6796875</v>
      </c>
      <c r="M863" s="752">
        <v>10</v>
      </c>
      <c r="N863" s="753">
        <v>121726.796875</v>
      </c>
    </row>
    <row r="864" spans="1:14" ht="14.4" customHeight="1" x14ac:dyDescent="0.3">
      <c r="A864" s="747" t="s">
        <v>593</v>
      </c>
      <c r="B864" s="748" t="s">
        <v>594</v>
      </c>
      <c r="C864" s="749" t="s">
        <v>621</v>
      </c>
      <c r="D864" s="750" t="s">
        <v>622</v>
      </c>
      <c r="E864" s="751">
        <v>50113013</v>
      </c>
      <c r="F864" s="750" t="s">
        <v>1116</v>
      </c>
      <c r="G864" s="749" t="s">
        <v>651</v>
      </c>
      <c r="H864" s="749">
        <v>195147</v>
      </c>
      <c r="I864" s="749">
        <v>195147</v>
      </c>
      <c r="J864" s="749" t="s">
        <v>1117</v>
      </c>
      <c r="K864" s="749" t="s">
        <v>1118</v>
      </c>
      <c r="L864" s="752">
        <v>561.51</v>
      </c>
      <c r="M864" s="752">
        <v>8</v>
      </c>
      <c r="N864" s="753">
        <v>4492.08</v>
      </c>
    </row>
    <row r="865" spans="1:14" ht="14.4" customHeight="1" x14ac:dyDescent="0.3">
      <c r="A865" s="747" t="s">
        <v>593</v>
      </c>
      <c r="B865" s="748" t="s">
        <v>594</v>
      </c>
      <c r="C865" s="749" t="s">
        <v>621</v>
      </c>
      <c r="D865" s="750" t="s">
        <v>622</v>
      </c>
      <c r="E865" s="751">
        <v>50113013</v>
      </c>
      <c r="F865" s="750" t="s">
        <v>1116</v>
      </c>
      <c r="G865" s="749" t="s">
        <v>651</v>
      </c>
      <c r="H865" s="749">
        <v>185525</v>
      </c>
      <c r="I865" s="749">
        <v>85525</v>
      </c>
      <c r="J865" s="749" t="s">
        <v>1548</v>
      </c>
      <c r="K865" s="749" t="s">
        <v>1549</v>
      </c>
      <c r="L865" s="752">
        <v>110.23000000000002</v>
      </c>
      <c r="M865" s="752">
        <v>1</v>
      </c>
      <c r="N865" s="753">
        <v>110.23000000000002</v>
      </c>
    </row>
    <row r="866" spans="1:14" ht="14.4" customHeight="1" x14ac:dyDescent="0.3">
      <c r="A866" s="747" t="s">
        <v>593</v>
      </c>
      <c r="B866" s="748" t="s">
        <v>594</v>
      </c>
      <c r="C866" s="749" t="s">
        <v>621</v>
      </c>
      <c r="D866" s="750" t="s">
        <v>622</v>
      </c>
      <c r="E866" s="751">
        <v>50113013</v>
      </c>
      <c r="F866" s="750" t="s">
        <v>1116</v>
      </c>
      <c r="G866" s="749" t="s">
        <v>646</v>
      </c>
      <c r="H866" s="749">
        <v>172972</v>
      </c>
      <c r="I866" s="749">
        <v>72972</v>
      </c>
      <c r="J866" s="749" t="s">
        <v>1550</v>
      </c>
      <c r="K866" s="749" t="s">
        <v>1551</v>
      </c>
      <c r="L866" s="752">
        <v>181.58</v>
      </c>
      <c r="M866" s="752">
        <v>8</v>
      </c>
      <c r="N866" s="753">
        <v>1452.64</v>
      </c>
    </row>
    <row r="867" spans="1:14" ht="14.4" customHeight="1" x14ac:dyDescent="0.3">
      <c r="A867" s="747" t="s">
        <v>593</v>
      </c>
      <c r="B867" s="748" t="s">
        <v>594</v>
      </c>
      <c r="C867" s="749" t="s">
        <v>621</v>
      </c>
      <c r="D867" s="750" t="s">
        <v>622</v>
      </c>
      <c r="E867" s="751">
        <v>50113013</v>
      </c>
      <c r="F867" s="750" t="s">
        <v>1116</v>
      </c>
      <c r="G867" s="749" t="s">
        <v>651</v>
      </c>
      <c r="H867" s="749">
        <v>105951</v>
      </c>
      <c r="I867" s="749">
        <v>5951</v>
      </c>
      <c r="J867" s="749" t="s">
        <v>1121</v>
      </c>
      <c r="K867" s="749" t="s">
        <v>1122</v>
      </c>
      <c r="L867" s="752">
        <v>114.92000000000003</v>
      </c>
      <c r="M867" s="752">
        <v>1</v>
      </c>
      <c r="N867" s="753">
        <v>114.92000000000003</v>
      </c>
    </row>
    <row r="868" spans="1:14" ht="14.4" customHeight="1" x14ac:dyDescent="0.3">
      <c r="A868" s="747" t="s">
        <v>593</v>
      </c>
      <c r="B868" s="748" t="s">
        <v>594</v>
      </c>
      <c r="C868" s="749" t="s">
        <v>621</v>
      </c>
      <c r="D868" s="750" t="s">
        <v>622</v>
      </c>
      <c r="E868" s="751">
        <v>50113013</v>
      </c>
      <c r="F868" s="750" t="s">
        <v>1116</v>
      </c>
      <c r="G868" s="749" t="s">
        <v>651</v>
      </c>
      <c r="H868" s="749">
        <v>183817</v>
      </c>
      <c r="I868" s="749">
        <v>183817</v>
      </c>
      <c r="J868" s="749" t="s">
        <v>1461</v>
      </c>
      <c r="K868" s="749" t="s">
        <v>1462</v>
      </c>
      <c r="L868" s="752">
        <v>918.5</v>
      </c>
      <c r="M868" s="752">
        <v>10</v>
      </c>
      <c r="N868" s="753">
        <v>9185</v>
      </c>
    </row>
    <row r="869" spans="1:14" ht="14.4" customHeight="1" x14ac:dyDescent="0.3">
      <c r="A869" s="747" t="s">
        <v>593</v>
      </c>
      <c r="B869" s="748" t="s">
        <v>594</v>
      </c>
      <c r="C869" s="749" t="s">
        <v>621</v>
      </c>
      <c r="D869" s="750" t="s">
        <v>622</v>
      </c>
      <c r="E869" s="751">
        <v>50113013</v>
      </c>
      <c r="F869" s="750" t="s">
        <v>1116</v>
      </c>
      <c r="G869" s="749" t="s">
        <v>651</v>
      </c>
      <c r="H869" s="749">
        <v>145010</v>
      </c>
      <c r="I869" s="749">
        <v>45010</v>
      </c>
      <c r="J869" s="749" t="s">
        <v>1552</v>
      </c>
      <c r="K869" s="749" t="s">
        <v>1553</v>
      </c>
      <c r="L869" s="752">
        <v>41.330000000000005</v>
      </c>
      <c r="M869" s="752">
        <v>2</v>
      </c>
      <c r="N869" s="753">
        <v>82.660000000000011</v>
      </c>
    </row>
    <row r="870" spans="1:14" ht="14.4" customHeight="1" x14ac:dyDescent="0.3">
      <c r="A870" s="747" t="s">
        <v>593</v>
      </c>
      <c r="B870" s="748" t="s">
        <v>594</v>
      </c>
      <c r="C870" s="749" t="s">
        <v>621</v>
      </c>
      <c r="D870" s="750" t="s">
        <v>622</v>
      </c>
      <c r="E870" s="751">
        <v>50113013</v>
      </c>
      <c r="F870" s="750" t="s">
        <v>1116</v>
      </c>
      <c r="G870" s="749" t="s">
        <v>646</v>
      </c>
      <c r="H870" s="749">
        <v>111706</v>
      </c>
      <c r="I870" s="749">
        <v>11706</v>
      </c>
      <c r="J870" s="749" t="s">
        <v>1125</v>
      </c>
      <c r="K870" s="749" t="s">
        <v>1126</v>
      </c>
      <c r="L870" s="752">
        <v>528.58720000000017</v>
      </c>
      <c r="M870" s="752">
        <v>50</v>
      </c>
      <c r="N870" s="753">
        <v>26429.360000000008</v>
      </c>
    </row>
    <row r="871" spans="1:14" ht="14.4" customHeight="1" x14ac:dyDescent="0.3">
      <c r="A871" s="747" t="s">
        <v>593</v>
      </c>
      <c r="B871" s="748" t="s">
        <v>594</v>
      </c>
      <c r="C871" s="749" t="s">
        <v>621</v>
      </c>
      <c r="D871" s="750" t="s">
        <v>622</v>
      </c>
      <c r="E871" s="751">
        <v>50113013</v>
      </c>
      <c r="F871" s="750" t="s">
        <v>1116</v>
      </c>
      <c r="G871" s="749" t="s">
        <v>646</v>
      </c>
      <c r="H871" s="749">
        <v>218400</v>
      </c>
      <c r="I871" s="749">
        <v>218400</v>
      </c>
      <c r="J871" s="749" t="s">
        <v>1468</v>
      </c>
      <c r="K871" s="749" t="s">
        <v>1469</v>
      </c>
      <c r="L871" s="752">
        <v>597.7399999999999</v>
      </c>
      <c r="M871" s="752">
        <v>6</v>
      </c>
      <c r="N871" s="753">
        <v>3586.4399999999996</v>
      </c>
    </row>
    <row r="872" spans="1:14" ht="14.4" customHeight="1" x14ac:dyDescent="0.3">
      <c r="A872" s="747" t="s">
        <v>593</v>
      </c>
      <c r="B872" s="748" t="s">
        <v>594</v>
      </c>
      <c r="C872" s="749" t="s">
        <v>621</v>
      </c>
      <c r="D872" s="750" t="s">
        <v>622</v>
      </c>
      <c r="E872" s="751">
        <v>50113013</v>
      </c>
      <c r="F872" s="750" t="s">
        <v>1116</v>
      </c>
      <c r="G872" s="749" t="s">
        <v>646</v>
      </c>
      <c r="H872" s="749">
        <v>101066</v>
      </c>
      <c r="I872" s="749">
        <v>1066</v>
      </c>
      <c r="J872" s="749" t="s">
        <v>1133</v>
      </c>
      <c r="K872" s="749" t="s">
        <v>1134</v>
      </c>
      <c r="L872" s="752">
        <v>57.42</v>
      </c>
      <c r="M872" s="752">
        <v>2</v>
      </c>
      <c r="N872" s="753">
        <v>114.84</v>
      </c>
    </row>
    <row r="873" spans="1:14" ht="14.4" customHeight="1" x14ac:dyDescent="0.3">
      <c r="A873" s="747" t="s">
        <v>593</v>
      </c>
      <c r="B873" s="748" t="s">
        <v>594</v>
      </c>
      <c r="C873" s="749" t="s">
        <v>621</v>
      </c>
      <c r="D873" s="750" t="s">
        <v>622</v>
      </c>
      <c r="E873" s="751">
        <v>50113013</v>
      </c>
      <c r="F873" s="750" t="s">
        <v>1116</v>
      </c>
      <c r="G873" s="749" t="s">
        <v>646</v>
      </c>
      <c r="H873" s="749">
        <v>216183</v>
      </c>
      <c r="I873" s="749">
        <v>216183</v>
      </c>
      <c r="J873" s="749" t="s">
        <v>1554</v>
      </c>
      <c r="K873" s="749" t="s">
        <v>1555</v>
      </c>
      <c r="L873" s="752">
        <v>249.43</v>
      </c>
      <c r="M873" s="752">
        <v>10</v>
      </c>
      <c r="N873" s="753">
        <v>2494.3000000000002</v>
      </c>
    </row>
    <row r="874" spans="1:14" ht="14.4" customHeight="1" x14ac:dyDescent="0.3">
      <c r="A874" s="747" t="s">
        <v>593</v>
      </c>
      <c r="B874" s="748" t="s">
        <v>594</v>
      </c>
      <c r="C874" s="749" t="s">
        <v>621</v>
      </c>
      <c r="D874" s="750" t="s">
        <v>622</v>
      </c>
      <c r="E874" s="751">
        <v>50113013</v>
      </c>
      <c r="F874" s="750" t="s">
        <v>1116</v>
      </c>
      <c r="G874" s="749" t="s">
        <v>646</v>
      </c>
      <c r="H874" s="749">
        <v>225543</v>
      </c>
      <c r="I874" s="749">
        <v>225543</v>
      </c>
      <c r="J874" s="749" t="s">
        <v>1474</v>
      </c>
      <c r="K874" s="749" t="s">
        <v>1475</v>
      </c>
      <c r="L874" s="752">
        <v>391.11000000000007</v>
      </c>
      <c r="M874" s="752">
        <v>25</v>
      </c>
      <c r="N874" s="753">
        <v>9777.7500000000018</v>
      </c>
    </row>
    <row r="875" spans="1:14" ht="14.4" customHeight="1" x14ac:dyDescent="0.3">
      <c r="A875" s="747" t="s">
        <v>593</v>
      </c>
      <c r="B875" s="748" t="s">
        <v>594</v>
      </c>
      <c r="C875" s="749" t="s">
        <v>621</v>
      </c>
      <c r="D875" s="750" t="s">
        <v>622</v>
      </c>
      <c r="E875" s="751">
        <v>50113013</v>
      </c>
      <c r="F875" s="750" t="s">
        <v>1116</v>
      </c>
      <c r="G875" s="749" t="s">
        <v>651</v>
      </c>
      <c r="H875" s="749">
        <v>113453</v>
      </c>
      <c r="I875" s="749">
        <v>113453</v>
      </c>
      <c r="J875" s="749" t="s">
        <v>1141</v>
      </c>
      <c r="K875" s="749" t="s">
        <v>1142</v>
      </c>
      <c r="L875" s="752">
        <v>458.69999999999993</v>
      </c>
      <c r="M875" s="752">
        <v>20</v>
      </c>
      <c r="N875" s="753">
        <v>9173.9999999999982</v>
      </c>
    </row>
    <row r="876" spans="1:14" ht="14.4" customHeight="1" x14ac:dyDescent="0.3">
      <c r="A876" s="747" t="s">
        <v>593</v>
      </c>
      <c r="B876" s="748" t="s">
        <v>594</v>
      </c>
      <c r="C876" s="749" t="s">
        <v>621</v>
      </c>
      <c r="D876" s="750" t="s">
        <v>622</v>
      </c>
      <c r="E876" s="751">
        <v>50113013</v>
      </c>
      <c r="F876" s="750" t="s">
        <v>1116</v>
      </c>
      <c r="G876" s="749" t="s">
        <v>646</v>
      </c>
      <c r="H876" s="749">
        <v>225174</v>
      </c>
      <c r="I876" s="749">
        <v>225174</v>
      </c>
      <c r="J876" s="749" t="s">
        <v>1143</v>
      </c>
      <c r="K876" s="749" t="s">
        <v>1556</v>
      </c>
      <c r="L876" s="752">
        <v>42.99</v>
      </c>
      <c r="M876" s="752">
        <v>1</v>
      </c>
      <c r="N876" s="753">
        <v>42.99</v>
      </c>
    </row>
    <row r="877" spans="1:14" ht="14.4" customHeight="1" x14ac:dyDescent="0.3">
      <c r="A877" s="747" t="s">
        <v>593</v>
      </c>
      <c r="B877" s="748" t="s">
        <v>594</v>
      </c>
      <c r="C877" s="749" t="s">
        <v>621</v>
      </c>
      <c r="D877" s="750" t="s">
        <v>622</v>
      </c>
      <c r="E877" s="751">
        <v>50113013</v>
      </c>
      <c r="F877" s="750" t="s">
        <v>1116</v>
      </c>
      <c r="G877" s="749" t="s">
        <v>646</v>
      </c>
      <c r="H877" s="749">
        <v>225175</v>
      </c>
      <c r="I877" s="749">
        <v>225175</v>
      </c>
      <c r="J877" s="749" t="s">
        <v>1143</v>
      </c>
      <c r="K877" s="749" t="s">
        <v>1144</v>
      </c>
      <c r="L877" s="752">
        <v>45.61</v>
      </c>
      <c r="M877" s="752">
        <v>1</v>
      </c>
      <c r="N877" s="753">
        <v>45.61</v>
      </c>
    </row>
    <row r="878" spans="1:14" ht="14.4" customHeight="1" x14ac:dyDescent="0.3">
      <c r="A878" s="747" t="s">
        <v>593</v>
      </c>
      <c r="B878" s="748" t="s">
        <v>594</v>
      </c>
      <c r="C878" s="749" t="s">
        <v>621</v>
      </c>
      <c r="D878" s="750" t="s">
        <v>622</v>
      </c>
      <c r="E878" s="751">
        <v>50113013</v>
      </c>
      <c r="F878" s="750" t="s">
        <v>1116</v>
      </c>
      <c r="G878" s="749" t="s">
        <v>651</v>
      </c>
      <c r="H878" s="749">
        <v>126127</v>
      </c>
      <c r="I878" s="749">
        <v>26127</v>
      </c>
      <c r="J878" s="749" t="s">
        <v>1476</v>
      </c>
      <c r="K878" s="749" t="s">
        <v>1477</v>
      </c>
      <c r="L878" s="752">
        <v>3071.15</v>
      </c>
      <c r="M878" s="752">
        <v>11</v>
      </c>
      <c r="N878" s="753">
        <v>33782.65</v>
      </c>
    </row>
    <row r="879" spans="1:14" ht="14.4" customHeight="1" x14ac:dyDescent="0.3">
      <c r="A879" s="747" t="s">
        <v>593</v>
      </c>
      <c r="B879" s="748" t="s">
        <v>594</v>
      </c>
      <c r="C879" s="749" t="s">
        <v>621</v>
      </c>
      <c r="D879" s="750" t="s">
        <v>622</v>
      </c>
      <c r="E879" s="751">
        <v>50113013</v>
      </c>
      <c r="F879" s="750" t="s">
        <v>1116</v>
      </c>
      <c r="G879" s="749" t="s">
        <v>651</v>
      </c>
      <c r="H879" s="749">
        <v>103708</v>
      </c>
      <c r="I879" s="749">
        <v>3708</v>
      </c>
      <c r="J879" s="749" t="s">
        <v>1557</v>
      </c>
      <c r="K879" s="749" t="s">
        <v>1558</v>
      </c>
      <c r="L879" s="752">
        <v>1119.42</v>
      </c>
      <c r="M879" s="752">
        <v>5</v>
      </c>
      <c r="N879" s="753">
        <v>5597.1</v>
      </c>
    </row>
    <row r="880" spans="1:14" ht="14.4" customHeight="1" x14ac:dyDescent="0.3">
      <c r="A880" s="747" t="s">
        <v>593</v>
      </c>
      <c r="B880" s="748" t="s">
        <v>594</v>
      </c>
      <c r="C880" s="749" t="s">
        <v>621</v>
      </c>
      <c r="D880" s="750" t="s">
        <v>622</v>
      </c>
      <c r="E880" s="751">
        <v>50113014</v>
      </c>
      <c r="F880" s="750" t="s">
        <v>1149</v>
      </c>
      <c r="G880" s="749" t="s">
        <v>646</v>
      </c>
      <c r="H880" s="749">
        <v>113798</v>
      </c>
      <c r="I880" s="749">
        <v>13798</v>
      </c>
      <c r="J880" s="749" t="s">
        <v>1559</v>
      </c>
      <c r="K880" s="749" t="s">
        <v>1560</v>
      </c>
      <c r="L880" s="752">
        <v>106.73999999999995</v>
      </c>
      <c r="M880" s="752">
        <v>2</v>
      </c>
      <c r="N880" s="753">
        <v>213.4799999999999</v>
      </c>
    </row>
    <row r="881" spans="1:14" ht="14.4" customHeight="1" x14ac:dyDescent="0.3">
      <c r="A881" s="747" t="s">
        <v>593</v>
      </c>
      <c r="B881" s="748" t="s">
        <v>594</v>
      </c>
      <c r="C881" s="749" t="s">
        <v>621</v>
      </c>
      <c r="D881" s="750" t="s">
        <v>622</v>
      </c>
      <c r="E881" s="751">
        <v>50113014</v>
      </c>
      <c r="F881" s="750" t="s">
        <v>1149</v>
      </c>
      <c r="G881" s="749" t="s">
        <v>651</v>
      </c>
      <c r="H881" s="749">
        <v>64942</v>
      </c>
      <c r="I881" s="749">
        <v>64942</v>
      </c>
      <c r="J881" s="749" t="s">
        <v>1150</v>
      </c>
      <c r="K881" s="749" t="s">
        <v>1151</v>
      </c>
      <c r="L881" s="752">
        <v>2113.96</v>
      </c>
      <c r="M881" s="752">
        <v>2</v>
      </c>
      <c r="N881" s="753">
        <v>4227.92</v>
      </c>
    </row>
    <row r="882" spans="1:14" ht="14.4" customHeight="1" x14ac:dyDescent="0.3">
      <c r="A882" s="747" t="s">
        <v>593</v>
      </c>
      <c r="B882" s="748" t="s">
        <v>594</v>
      </c>
      <c r="C882" s="749" t="s">
        <v>621</v>
      </c>
      <c r="D882" s="750" t="s">
        <v>622</v>
      </c>
      <c r="E882" s="751">
        <v>50113014</v>
      </c>
      <c r="F882" s="750" t="s">
        <v>1149</v>
      </c>
      <c r="G882" s="749" t="s">
        <v>651</v>
      </c>
      <c r="H882" s="749">
        <v>850734</v>
      </c>
      <c r="I882" s="749">
        <v>149384</v>
      </c>
      <c r="J882" s="749" t="s">
        <v>1152</v>
      </c>
      <c r="K882" s="749" t="s">
        <v>1153</v>
      </c>
      <c r="L882" s="752">
        <v>1101.21</v>
      </c>
      <c r="M882" s="752">
        <v>80</v>
      </c>
      <c r="N882" s="753">
        <v>88096.8</v>
      </c>
    </row>
    <row r="883" spans="1:14" ht="14.4" customHeight="1" x14ac:dyDescent="0.3">
      <c r="A883" s="747" t="s">
        <v>593</v>
      </c>
      <c r="B883" s="748" t="s">
        <v>594</v>
      </c>
      <c r="C883" s="749" t="s">
        <v>621</v>
      </c>
      <c r="D883" s="750" t="s">
        <v>622</v>
      </c>
      <c r="E883" s="751">
        <v>50113014</v>
      </c>
      <c r="F883" s="750" t="s">
        <v>1149</v>
      </c>
      <c r="G883" s="749" t="s">
        <v>651</v>
      </c>
      <c r="H883" s="749">
        <v>210001</v>
      </c>
      <c r="I883" s="749">
        <v>210001</v>
      </c>
      <c r="J883" s="749" t="s">
        <v>1478</v>
      </c>
      <c r="K883" s="749" t="s">
        <v>1479</v>
      </c>
      <c r="L883" s="752">
        <v>10560.43</v>
      </c>
      <c r="M883" s="752">
        <v>8</v>
      </c>
      <c r="N883" s="753">
        <v>84483.44</v>
      </c>
    </row>
    <row r="884" spans="1:14" ht="14.4" customHeight="1" x14ac:dyDescent="0.3">
      <c r="A884" s="747" t="s">
        <v>593</v>
      </c>
      <c r="B884" s="748" t="s">
        <v>594</v>
      </c>
      <c r="C884" s="749" t="s">
        <v>621</v>
      </c>
      <c r="D884" s="750" t="s">
        <v>622</v>
      </c>
      <c r="E884" s="751">
        <v>50113014</v>
      </c>
      <c r="F884" s="750" t="s">
        <v>1149</v>
      </c>
      <c r="G884" s="749" t="s">
        <v>651</v>
      </c>
      <c r="H884" s="749">
        <v>845130</v>
      </c>
      <c r="I884" s="749">
        <v>25449</v>
      </c>
      <c r="J884" s="749" t="s">
        <v>1561</v>
      </c>
      <c r="K884" s="749" t="s">
        <v>1562</v>
      </c>
      <c r="L884" s="752">
        <v>7034.7</v>
      </c>
      <c r="M884" s="752">
        <v>3</v>
      </c>
      <c r="N884" s="753">
        <v>21104.1</v>
      </c>
    </row>
    <row r="885" spans="1:14" ht="14.4" customHeight="1" x14ac:dyDescent="0.3">
      <c r="A885" s="747" t="s">
        <v>593</v>
      </c>
      <c r="B885" s="748" t="s">
        <v>594</v>
      </c>
      <c r="C885" s="749" t="s">
        <v>621</v>
      </c>
      <c r="D885" s="750" t="s">
        <v>622</v>
      </c>
      <c r="E885" s="751">
        <v>50113014</v>
      </c>
      <c r="F885" s="750" t="s">
        <v>1149</v>
      </c>
      <c r="G885" s="749" t="s">
        <v>651</v>
      </c>
      <c r="H885" s="749">
        <v>207309</v>
      </c>
      <c r="I885" s="749">
        <v>207309</v>
      </c>
      <c r="J885" s="749" t="s">
        <v>1158</v>
      </c>
      <c r="K885" s="749" t="s">
        <v>1159</v>
      </c>
      <c r="L885" s="752">
        <v>117.80999999999999</v>
      </c>
      <c r="M885" s="752">
        <v>20</v>
      </c>
      <c r="N885" s="753">
        <v>2356.1999999999998</v>
      </c>
    </row>
    <row r="886" spans="1:14" ht="14.4" customHeight="1" x14ac:dyDescent="0.3">
      <c r="A886" s="747" t="s">
        <v>593</v>
      </c>
      <c r="B886" s="748" t="s">
        <v>594</v>
      </c>
      <c r="C886" s="749" t="s">
        <v>621</v>
      </c>
      <c r="D886" s="750" t="s">
        <v>622</v>
      </c>
      <c r="E886" s="751">
        <v>50113014</v>
      </c>
      <c r="F886" s="750" t="s">
        <v>1149</v>
      </c>
      <c r="G886" s="749" t="s">
        <v>651</v>
      </c>
      <c r="H886" s="749">
        <v>189220</v>
      </c>
      <c r="I886" s="749">
        <v>189220</v>
      </c>
      <c r="J886" s="749" t="s">
        <v>1160</v>
      </c>
      <c r="K886" s="749" t="s">
        <v>1161</v>
      </c>
      <c r="L886" s="752">
        <v>6765</v>
      </c>
      <c r="M886" s="752">
        <v>8</v>
      </c>
      <c r="N886" s="753">
        <v>54120</v>
      </c>
    </row>
    <row r="887" spans="1:14" ht="14.4" customHeight="1" x14ac:dyDescent="0.3">
      <c r="A887" s="747" t="s">
        <v>593</v>
      </c>
      <c r="B887" s="748" t="s">
        <v>594</v>
      </c>
      <c r="C887" s="749" t="s">
        <v>621</v>
      </c>
      <c r="D887" s="750" t="s">
        <v>622</v>
      </c>
      <c r="E887" s="751">
        <v>50113016</v>
      </c>
      <c r="F887" s="750" t="s">
        <v>1162</v>
      </c>
      <c r="G887" s="749" t="s">
        <v>651</v>
      </c>
      <c r="H887" s="749">
        <v>222349</v>
      </c>
      <c r="I887" s="749">
        <v>222349</v>
      </c>
      <c r="J887" s="749" t="s">
        <v>1163</v>
      </c>
      <c r="K887" s="749" t="s">
        <v>1164</v>
      </c>
      <c r="L887" s="752">
        <v>20345.038543963867</v>
      </c>
      <c r="M887" s="752">
        <v>1</v>
      </c>
      <c r="N887" s="753">
        <v>20345.038543963867</v>
      </c>
    </row>
    <row r="888" spans="1:14" ht="14.4" customHeight="1" x14ac:dyDescent="0.3">
      <c r="A888" s="747" t="s">
        <v>593</v>
      </c>
      <c r="B888" s="748" t="s">
        <v>594</v>
      </c>
      <c r="C888" s="749" t="s">
        <v>621</v>
      </c>
      <c r="D888" s="750" t="s">
        <v>622</v>
      </c>
      <c r="E888" s="751">
        <v>50113016</v>
      </c>
      <c r="F888" s="750" t="s">
        <v>1162</v>
      </c>
      <c r="G888" s="749" t="s">
        <v>651</v>
      </c>
      <c r="H888" s="749">
        <v>222347</v>
      </c>
      <c r="I888" s="749">
        <v>222347</v>
      </c>
      <c r="J888" s="749" t="s">
        <v>1163</v>
      </c>
      <c r="K888" s="749" t="s">
        <v>1165</v>
      </c>
      <c r="L888" s="752">
        <v>7598.9290174875096</v>
      </c>
      <c r="M888" s="752">
        <v>1.0604198</v>
      </c>
      <c r="N888" s="753">
        <v>8058.0547889383015</v>
      </c>
    </row>
    <row r="889" spans="1:14" ht="14.4" customHeight="1" x14ac:dyDescent="0.3">
      <c r="A889" s="747" t="s">
        <v>593</v>
      </c>
      <c r="B889" s="748" t="s">
        <v>594</v>
      </c>
      <c r="C889" s="749" t="s">
        <v>624</v>
      </c>
      <c r="D889" s="750" t="s">
        <v>625</v>
      </c>
      <c r="E889" s="751">
        <v>50113001</v>
      </c>
      <c r="F889" s="750" t="s">
        <v>645</v>
      </c>
      <c r="G889" s="749" t="s">
        <v>646</v>
      </c>
      <c r="H889" s="749">
        <v>990082</v>
      </c>
      <c r="I889" s="749">
        <v>0</v>
      </c>
      <c r="J889" s="749" t="s">
        <v>1563</v>
      </c>
      <c r="K889" s="749" t="s">
        <v>595</v>
      </c>
      <c r="L889" s="752">
        <v>446.52234924400858</v>
      </c>
      <c r="M889" s="752">
        <v>3</v>
      </c>
      <c r="N889" s="753">
        <v>1339.5670477320257</v>
      </c>
    </row>
    <row r="890" spans="1:14" ht="14.4" customHeight="1" x14ac:dyDescent="0.3">
      <c r="A890" s="747" t="s">
        <v>593</v>
      </c>
      <c r="B890" s="748" t="s">
        <v>594</v>
      </c>
      <c r="C890" s="749" t="s">
        <v>624</v>
      </c>
      <c r="D890" s="750" t="s">
        <v>625</v>
      </c>
      <c r="E890" s="751">
        <v>50113001</v>
      </c>
      <c r="F890" s="750" t="s">
        <v>645</v>
      </c>
      <c r="G890" s="749" t="s">
        <v>646</v>
      </c>
      <c r="H890" s="749">
        <v>900321</v>
      </c>
      <c r="I890" s="749">
        <v>0</v>
      </c>
      <c r="J890" s="749" t="s">
        <v>1564</v>
      </c>
      <c r="K890" s="749" t="s">
        <v>595</v>
      </c>
      <c r="L890" s="752">
        <v>368.39072637524009</v>
      </c>
      <c r="M890" s="752">
        <v>2</v>
      </c>
      <c r="N890" s="753">
        <v>736.78145275048018</v>
      </c>
    </row>
    <row r="891" spans="1:14" ht="14.4" customHeight="1" x14ac:dyDescent="0.3">
      <c r="A891" s="747" t="s">
        <v>593</v>
      </c>
      <c r="B891" s="748" t="s">
        <v>594</v>
      </c>
      <c r="C891" s="749" t="s">
        <v>627</v>
      </c>
      <c r="D891" s="750" t="s">
        <v>628</v>
      </c>
      <c r="E891" s="751">
        <v>50113001</v>
      </c>
      <c r="F891" s="750" t="s">
        <v>645</v>
      </c>
      <c r="G891" s="749" t="s">
        <v>646</v>
      </c>
      <c r="H891" s="749">
        <v>900321</v>
      </c>
      <c r="I891" s="749">
        <v>0</v>
      </c>
      <c r="J891" s="749" t="s">
        <v>1564</v>
      </c>
      <c r="K891" s="749" t="s">
        <v>595</v>
      </c>
      <c r="L891" s="752">
        <v>43.559654490509274</v>
      </c>
      <c r="M891" s="752">
        <v>1</v>
      </c>
      <c r="N891" s="753">
        <v>43.559654490509274</v>
      </c>
    </row>
    <row r="892" spans="1:14" ht="14.4" customHeight="1" x14ac:dyDescent="0.3">
      <c r="A892" s="747" t="s">
        <v>593</v>
      </c>
      <c r="B892" s="748" t="s">
        <v>594</v>
      </c>
      <c r="C892" s="749" t="s">
        <v>636</v>
      </c>
      <c r="D892" s="750" t="s">
        <v>637</v>
      </c>
      <c r="E892" s="751">
        <v>50113001</v>
      </c>
      <c r="F892" s="750" t="s">
        <v>645</v>
      </c>
      <c r="G892" s="749" t="s">
        <v>646</v>
      </c>
      <c r="H892" s="749">
        <v>902042</v>
      </c>
      <c r="I892" s="749">
        <v>0</v>
      </c>
      <c r="J892" s="749" t="s">
        <v>1565</v>
      </c>
      <c r="K892" s="749" t="s">
        <v>1566</v>
      </c>
      <c r="L892" s="752">
        <v>218.22381359154468</v>
      </c>
      <c r="M892" s="752">
        <v>10</v>
      </c>
      <c r="N892" s="753">
        <v>2182.2381359154469</v>
      </c>
    </row>
    <row r="893" spans="1:14" ht="14.4" customHeight="1" x14ac:dyDescent="0.3">
      <c r="A893" s="747" t="s">
        <v>593</v>
      </c>
      <c r="B893" s="748" t="s">
        <v>594</v>
      </c>
      <c r="C893" s="749" t="s">
        <v>636</v>
      </c>
      <c r="D893" s="750" t="s">
        <v>637</v>
      </c>
      <c r="E893" s="751">
        <v>50113001</v>
      </c>
      <c r="F893" s="750" t="s">
        <v>645</v>
      </c>
      <c r="G893" s="749" t="s">
        <v>646</v>
      </c>
      <c r="H893" s="749">
        <v>901171</v>
      </c>
      <c r="I893" s="749">
        <v>0</v>
      </c>
      <c r="J893" s="749" t="s">
        <v>1567</v>
      </c>
      <c r="K893" s="749" t="s">
        <v>1568</v>
      </c>
      <c r="L893" s="752">
        <v>58.101904073115932</v>
      </c>
      <c r="M893" s="752">
        <v>10</v>
      </c>
      <c r="N893" s="753">
        <v>581.01904073115929</v>
      </c>
    </row>
    <row r="894" spans="1:14" ht="14.4" customHeight="1" x14ac:dyDescent="0.3">
      <c r="A894" s="747" t="s">
        <v>593</v>
      </c>
      <c r="B894" s="748" t="s">
        <v>594</v>
      </c>
      <c r="C894" s="749" t="s">
        <v>639</v>
      </c>
      <c r="D894" s="750" t="s">
        <v>640</v>
      </c>
      <c r="E894" s="751">
        <v>50113001</v>
      </c>
      <c r="F894" s="750" t="s">
        <v>645</v>
      </c>
      <c r="G894" s="749" t="s">
        <v>646</v>
      </c>
      <c r="H894" s="749">
        <v>397415</v>
      </c>
      <c r="I894" s="749">
        <v>0</v>
      </c>
      <c r="J894" s="749" t="s">
        <v>1569</v>
      </c>
      <c r="K894" s="749" t="s">
        <v>1570</v>
      </c>
      <c r="L894" s="752">
        <v>1077.3953999999999</v>
      </c>
      <c r="M894" s="752">
        <v>10</v>
      </c>
      <c r="N894" s="753">
        <v>10773.954</v>
      </c>
    </row>
    <row r="895" spans="1:14" ht="14.4" customHeight="1" x14ac:dyDescent="0.3">
      <c r="A895" s="747" t="s">
        <v>593</v>
      </c>
      <c r="B895" s="748" t="s">
        <v>594</v>
      </c>
      <c r="C895" s="749" t="s">
        <v>639</v>
      </c>
      <c r="D895" s="750" t="s">
        <v>640</v>
      </c>
      <c r="E895" s="751">
        <v>50113001</v>
      </c>
      <c r="F895" s="750" t="s">
        <v>645</v>
      </c>
      <c r="G895" s="749" t="s">
        <v>646</v>
      </c>
      <c r="H895" s="749">
        <v>902056</v>
      </c>
      <c r="I895" s="749">
        <v>0</v>
      </c>
      <c r="J895" s="749" t="s">
        <v>1571</v>
      </c>
      <c r="K895" s="749" t="s">
        <v>1572</v>
      </c>
      <c r="L895" s="752">
        <v>6555</v>
      </c>
      <c r="M895" s="752">
        <v>3</v>
      </c>
      <c r="N895" s="753">
        <v>19665</v>
      </c>
    </row>
    <row r="896" spans="1:14" ht="14.4" customHeight="1" x14ac:dyDescent="0.3">
      <c r="A896" s="747" t="s">
        <v>593</v>
      </c>
      <c r="B896" s="748" t="s">
        <v>594</v>
      </c>
      <c r="C896" s="749" t="s">
        <v>639</v>
      </c>
      <c r="D896" s="750" t="s">
        <v>640</v>
      </c>
      <c r="E896" s="751">
        <v>50113001</v>
      </c>
      <c r="F896" s="750" t="s">
        <v>645</v>
      </c>
      <c r="G896" s="749" t="s">
        <v>646</v>
      </c>
      <c r="H896" s="749">
        <v>501503</v>
      </c>
      <c r="I896" s="749">
        <v>0</v>
      </c>
      <c r="J896" s="749" t="s">
        <v>1573</v>
      </c>
      <c r="K896" s="749" t="s">
        <v>1574</v>
      </c>
      <c r="L896" s="752">
        <v>282.54919999999998</v>
      </c>
      <c r="M896" s="752">
        <v>5</v>
      </c>
      <c r="N896" s="753">
        <v>1412.7459999999999</v>
      </c>
    </row>
    <row r="897" spans="1:14" ht="14.4" customHeight="1" x14ac:dyDescent="0.3">
      <c r="A897" s="747" t="s">
        <v>593</v>
      </c>
      <c r="B897" s="748" t="s">
        <v>594</v>
      </c>
      <c r="C897" s="749" t="s">
        <v>642</v>
      </c>
      <c r="D897" s="750" t="s">
        <v>643</v>
      </c>
      <c r="E897" s="751">
        <v>50113001</v>
      </c>
      <c r="F897" s="750" t="s">
        <v>645</v>
      </c>
      <c r="G897" s="749" t="s">
        <v>646</v>
      </c>
      <c r="H897" s="749">
        <v>196884</v>
      </c>
      <c r="I897" s="749">
        <v>96884</v>
      </c>
      <c r="J897" s="749" t="s">
        <v>649</v>
      </c>
      <c r="K897" s="749" t="s">
        <v>650</v>
      </c>
      <c r="L897" s="752">
        <v>9.3499775933053115</v>
      </c>
      <c r="M897" s="752">
        <v>1</v>
      </c>
      <c r="N897" s="753">
        <v>9.3499775933053115</v>
      </c>
    </row>
    <row r="898" spans="1:14" ht="14.4" customHeight="1" x14ac:dyDescent="0.3">
      <c r="A898" s="747" t="s">
        <v>593</v>
      </c>
      <c r="B898" s="748" t="s">
        <v>594</v>
      </c>
      <c r="C898" s="749" t="s">
        <v>642</v>
      </c>
      <c r="D898" s="750" t="s">
        <v>643</v>
      </c>
      <c r="E898" s="751">
        <v>50113016</v>
      </c>
      <c r="F898" s="750" t="s">
        <v>1162</v>
      </c>
      <c r="G898" s="749" t="s">
        <v>651</v>
      </c>
      <c r="H898" s="749">
        <v>129698</v>
      </c>
      <c r="I898" s="749">
        <v>129698</v>
      </c>
      <c r="J898" s="749" t="s">
        <v>1575</v>
      </c>
      <c r="K898" s="749" t="s">
        <v>1576</v>
      </c>
      <c r="L898" s="752">
        <v>1908.7713333333334</v>
      </c>
      <c r="M898" s="752">
        <v>3</v>
      </c>
      <c r="N898" s="753">
        <v>5726.3140000000003</v>
      </c>
    </row>
    <row r="899" spans="1:14" ht="14.4" customHeight="1" x14ac:dyDescent="0.3">
      <c r="A899" s="747" t="s">
        <v>593</v>
      </c>
      <c r="B899" s="748" t="s">
        <v>594</v>
      </c>
      <c r="C899" s="749" t="s">
        <v>642</v>
      </c>
      <c r="D899" s="750" t="s">
        <v>643</v>
      </c>
      <c r="E899" s="751">
        <v>50113016</v>
      </c>
      <c r="F899" s="750" t="s">
        <v>1162</v>
      </c>
      <c r="G899" s="749" t="s">
        <v>651</v>
      </c>
      <c r="H899" s="749">
        <v>129695</v>
      </c>
      <c r="I899" s="749">
        <v>129695</v>
      </c>
      <c r="J899" s="749" t="s">
        <v>1575</v>
      </c>
      <c r="K899" s="749" t="s">
        <v>1577</v>
      </c>
      <c r="L899" s="752">
        <v>1683.0016252813164</v>
      </c>
      <c r="M899" s="752">
        <v>1.8009046999999982</v>
      </c>
      <c r="N899" s="753">
        <v>3030.9255370767587</v>
      </c>
    </row>
    <row r="900" spans="1:14" ht="14.4" customHeight="1" x14ac:dyDescent="0.3">
      <c r="A900" s="747" t="s">
        <v>593</v>
      </c>
      <c r="B900" s="748" t="s">
        <v>594</v>
      </c>
      <c r="C900" s="749" t="s">
        <v>642</v>
      </c>
      <c r="D900" s="750" t="s">
        <v>643</v>
      </c>
      <c r="E900" s="751">
        <v>50113016</v>
      </c>
      <c r="F900" s="750" t="s">
        <v>1162</v>
      </c>
      <c r="G900" s="749" t="s">
        <v>651</v>
      </c>
      <c r="H900" s="749">
        <v>210912</v>
      </c>
      <c r="I900" s="749">
        <v>210912</v>
      </c>
      <c r="J900" s="749" t="s">
        <v>1578</v>
      </c>
      <c r="K900" s="749" t="s">
        <v>1579</v>
      </c>
      <c r="L900" s="752">
        <v>885.26155562648842</v>
      </c>
      <c r="M900" s="752">
        <v>146.70399799999996</v>
      </c>
      <c r="N900" s="753">
        <v>129871.4094861052</v>
      </c>
    </row>
    <row r="901" spans="1:14" ht="14.4" customHeight="1" x14ac:dyDescent="0.3">
      <c r="A901" s="747" t="s">
        <v>593</v>
      </c>
      <c r="B901" s="748" t="s">
        <v>594</v>
      </c>
      <c r="C901" s="749" t="s">
        <v>642</v>
      </c>
      <c r="D901" s="750" t="s">
        <v>643</v>
      </c>
      <c r="E901" s="751">
        <v>50113016</v>
      </c>
      <c r="F901" s="750" t="s">
        <v>1162</v>
      </c>
      <c r="G901" s="749" t="s">
        <v>646</v>
      </c>
      <c r="H901" s="749">
        <v>209327</v>
      </c>
      <c r="I901" s="749">
        <v>209327</v>
      </c>
      <c r="J901" s="749" t="s">
        <v>1580</v>
      </c>
      <c r="K901" s="749" t="s">
        <v>1581</v>
      </c>
      <c r="L901" s="752">
        <v>22406.115000000005</v>
      </c>
      <c r="M901" s="752">
        <v>2</v>
      </c>
      <c r="N901" s="753">
        <v>44812.23000000001</v>
      </c>
    </row>
    <row r="902" spans="1:14" ht="14.4" customHeight="1" x14ac:dyDescent="0.3">
      <c r="A902" s="747" t="s">
        <v>593</v>
      </c>
      <c r="B902" s="748" t="s">
        <v>594</v>
      </c>
      <c r="C902" s="749" t="s">
        <v>642</v>
      </c>
      <c r="D902" s="750" t="s">
        <v>643</v>
      </c>
      <c r="E902" s="751">
        <v>50113016</v>
      </c>
      <c r="F902" s="750" t="s">
        <v>1162</v>
      </c>
      <c r="G902" s="749" t="s">
        <v>646</v>
      </c>
      <c r="H902" s="749">
        <v>209217</v>
      </c>
      <c r="I902" s="749">
        <v>209217</v>
      </c>
      <c r="J902" s="749" t="s">
        <v>1582</v>
      </c>
      <c r="K902" s="749" t="s">
        <v>1425</v>
      </c>
      <c r="L902" s="752">
        <v>17942.170000000002</v>
      </c>
      <c r="M902" s="752">
        <v>20</v>
      </c>
      <c r="N902" s="753">
        <v>358843.4</v>
      </c>
    </row>
    <row r="903" spans="1:14" ht="14.4" customHeight="1" x14ac:dyDescent="0.3">
      <c r="A903" s="747" t="s">
        <v>593</v>
      </c>
      <c r="B903" s="748" t="s">
        <v>594</v>
      </c>
      <c r="C903" s="749" t="s">
        <v>642</v>
      </c>
      <c r="D903" s="750" t="s">
        <v>643</v>
      </c>
      <c r="E903" s="751">
        <v>50113016</v>
      </c>
      <c r="F903" s="750" t="s">
        <v>1162</v>
      </c>
      <c r="G903" s="749" t="s">
        <v>651</v>
      </c>
      <c r="H903" s="749">
        <v>210050</v>
      </c>
      <c r="I903" s="749">
        <v>210050</v>
      </c>
      <c r="J903" s="749" t="s">
        <v>1583</v>
      </c>
      <c r="K903" s="749" t="s">
        <v>1584</v>
      </c>
      <c r="L903" s="752">
        <v>79197.140846813141</v>
      </c>
      <c r="M903" s="752">
        <v>17.001000000000001</v>
      </c>
      <c r="N903" s="753">
        <v>1346430.5915366702</v>
      </c>
    </row>
    <row r="904" spans="1:14" ht="14.4" customHeight="1" x14ac:dyDescent="0.3">
      <c r="A904" s="747" t="s">
        <v>593</v>
      </c>
      <c r="B904" s="748" t="s">
        <v>594</v>
      </c>
      <c r="C904" s="749" t="s">
        <v>642</v>
      </c>
      <c r="D904" s="750" t="s">
        <v>643</v>
      </c>
      <c r="E904" s="751">
        <v>50113016</v>
      </c>
      <c r="F904" s="750" t="s">
        <v>1162</v>
      </c>
      <c r="G904" s="749" t="s">
        <v>646</v>
      </c>
      <c r="H904" s="749">
        <v>194249</v>
      </c>
      <c r="I904" s="749">
        <v>194249</v>
      </c>
      <c r="J904" s="749" t="s">
        <v>1585</v>
      </c>
      <c r="K904" s="749" t="s">
        <v>1586</v>
      </c>
      <c r="L904" s="752">
        <v>154208.84</v>
      </c>
      <c r="M904" s="752">
        <v>1</v>
      </c>
      <c r="N904" s="753">
        <v>154208.84</v>
      </c>
    </row>
    <row r="905" spans="1:14" ht="14.4" customHeight="1" x14ac:dyDescent="0.3">
      <c r="A905" s="747" t="s">
        <v>593</v>
      </c>
      <c r="B905" s="748" t="s">
        <v>594</v>
      </c>
      <c r="C905" s="749" t="s">
        <v>642</v>
      </c>
      <c r="D905" s="750" t="s">
        <v>643</v>
      </c>
      <c r="E905" s="751">
        <v>50113016</v>
      </c>
      <c r="F905" s="750" t="s">
        <v>1162</v>
      </c>
      <c r="G905" s="749" t="s">
        <v>651</v>
      </c>
      <c r="H905" s="749">
        <v>209388</v>
      </c>
      <c r="I905" s="749">
        <v>209388</v>
      </c>
      <c r="J905" s="749" t="s">
        <v>1587</v>
      </c>
      <c r="K905" s="749" t="s">
        <v>1588</v>
      </c>
      <c r="L905" s="752">
        <v>1864.2299999999998</v>
      </c>
      <c r="M905" s="752">
        <v>108</v>
      </c>
      <c r="N905" s="753">
        <v>201336.83999999997</v>
      </c>
    </row>
    <row r="906" spans="1:14" ht="14.4" customHeight="1" x14ac:dyDescent="0.3">
      <c r="A906" s="747" t="s">
        <v>593</v>
      </c>
      <c r="B906" s="748" t="s">
        <v>594</v>
      </c>
      <c r="C906" s="749" t="s">
        <v>642</v>
      </c>
      <c r="D906" s="750" t="s">
        <v>643</v>
      </c>
      <c r="E906" s="751">
        <v>50113016</v>
      </c>
      <c r="F906" s="750" t="s">
        <v>1162</v>
      </c>
      <c r="G906" s="749" t="s">
        <v>651</v>
      </c>
      <c r="H906" s="749">
        <v>209392</v>
      </c>
      <c r="I906" s="749">
        <v>209392</v>
      </c>
      <c r="J906" s="749" t="s">
        <v>1587</v>
      </c>
      <c r="K906" s="749" t="s">
        <v>1589</v>
      </c>
      <c r="L906" s="752">
        <v>3728.45</v>
      </c>
      <c r="M906" s="752">
        <v>180</v>
      </c>
      <c r="N906" s="753">
        <v>671121</v>
      </c>
    </row>
    <row r="907" spans="1:14" ht="14.4" customHeight="1" x14ac:dyDescent="0.3">
      <c r="A907" s="747" t="s">
        <v>593</v>
      </c>
      <c r="B907" s="748" t="s">
        <v>594</v>
      </c>
      <c r="C907" s="749" t="s">
        <v>642</v>
      </c>
      <c r="D907" s="750" t="s">
        <v>643</v>
      </c>
      <c r="E907" s="751">
        <v>50113016</v>
      </c>
      <c r="F907" s="750" t="s">
        <v>1162</v>
      </c>
      <c r="G907" s="749" t="s">
        <v>651</v>
      </c>
      <c r="H907" s="749">
        <v>210187</v>
      </c>
      <c r="I907" s="749">
        <v>210187</v>
      </c>
      <c r="J907" s="749" t="s">
        <v>1590</v>
      </c>
      <c r="K907" s="749" t="s">
        <v>1591</v>
      </c>
      <c r="L907" s="752">
        <v>137555</v>
      </c>
      <c r="M907" s="752">
        <v>70</v>
      </c>
      <c r="N907" s="753">
        <v>9628850</v>
      </c>
    </row>
    <row r="908" spans="1:14" ht="14.4" customHeight="1" x14ac:dyDescent="0.3">
      <c r="A908" s="747" t="s">
        <v>593</v>
      </c>
      <c r="B908" s="748" t="s">
        <v>594</v>
      </c>
      <c r="C908" s="749" t="s">
        <v>642</v>
      </c>
      <c r="D908" s="750" t="s">
        <v>643</v>
      </c>
      <c r="E908" s="751">
        <v>50113016</v>
      </c>
      <c r="F908" s="750" t="s">
        <v>1162</v>
      </c>
      <c r="G908" s="749" t="s">
        <v>651</v>
      </c>
      <c r="H908" s="749">
        <v>194293</v>
      </c>
      <c r="I908" s="749">
        <v>194293</v>
      </c>
      <c r="J908" s="749" t="s">
        <v>1592</v>
      </c>
      <c r="K908" s="749" t="s">
        <v>1593</v>
      </c>
      <c r="L908" s="752">
        <v>137311.17094187296</v>
      </c>
      <c r="M908" s="752">
        <v>4</v>
      </c>
      <c r="N908" s="753">
        <v>549244.68376749184</v>
      </c>
    </row>
    <row r="909" spans="1:14" ht="14.4" customHeight="1" x14ac:dyDescent="0.3">
      <c r="A909" s="747" t="s">
        <v>593</v>
      </c>
      <c r="B909" s="748" t="s">
        <v>594</v>
      </c>
      <c r="C909" s="749" t="s">
        <v>642</v>
      </c>
      <c r="D909" s="750" t="s">
        <v>643</v>
      </c>
      <c r="E909" s="751">
        <v>50113016</v>
      </c>
      <c r="F909" s="750" t="s">
        <v>1162</v>
      </c>
      <c r="G909" s="749" t="s">
        <v>646</v>
      </c>
      <c r="H909" s="749">
        <v>209457</v>
      </c>
      <c r="I909" s="749">
        <v>209457</v>
      </c>
      <c r="J909" s="749" t="s">
        <v>1594</v>
      </c>
      <c r="K909" s="749" t="s">
        <v>1595</v>
      </c>
      <c r="L909" s="752">
        <v>5159.6380455366025</v>
      </c>
      <c r="M909" s="752">
        <v>86.52000000000001</v>
      </c>
      <c r="N909" s="753">
        <v>446411.8836998269</v>
      </c>
    </row>
    <row r="910" spans="1:14" ht="14.4" customHeight="1" x14ac:dyDescent="0.3">
      <c r="A910" s="747" t="s">
        <v>593</v>
      </c>
      <c r="B910" s="748" t="s">
        <v>594</v>
      </c>
      <c r="C910" s="749" t="s">
        <v>642</v>
      </c>
      <c r="D910" s="750" t="s">
        <v>643</v>
      </c>
      <c r="E910" s="751">
        <v>50113016</v>
      </c>
      <c r="F910" s="750" t="s">
        <v>1162</v>
      </c>
      <c r="G910" s="749" t="s">
        <v>646</v>
      </c>
      <c r="H910" s="749">
        <v>209458</v>
      </c>
      <c r="I910" s="749">
        <v>209458</v>
      </c>
      <c r="J910" s="749" t="s">
        <v>1594</v>
      </c>
      <c r="K910" s="749" t="s">
        <v>1596</v>
      </c>
      <c r="L910" s="752">
        <v>15478.980083136075</v>
      </c>
      <c r="M910" s="752">
        <v>67.000000000000014</v>
      </c>
      <c r="N910" s="753">
        <v>1037091.6655701173</v>
      </c>
    </row>
    <row r="911" spans="1:14" ht="14.4" customHeight="1" x14ac:dyDescent="0.3">
      <c r="A911" s="747" t="s">
        <v>593</v>
      </c>
      <c r="B911" s="748" t="s">
        <v>594</v>
      </c>
      <c r="C911" s="749" t="s">
        <v>642</v>
      </c>
      <c r="D911" s="750" t="s">
        <v>643</v>
      </c>
      <c r="E911" s="751">
        <v>50113016</v>
      </c>
      <c r="F911" s="750" t="s">
        <v>1162</v>
      </c>
      <c r="G911" s="749" t="s">
        <v>646</v>
      </c>
      <c r="H911" s="749">
        <v>185814</v>
      </c>
      <c r="I911" s="749">
        <v>209035</v>
      </c>
      <c r="J911" s="749" t="s">
        <v>1594</v>
      </c>
      <c r="K911" s="749" t="s">
        <v>1597</v>
      </c>
      <c r="L911" s="752">
        <v>29776.285305105783</v>
      </c>
      <c r="M911" s="752">
        <v>64</v>
      </c>
      <c r="N911" s="753">
        <v>1905682.2595267701</v>
      </c>
    </row>
    <row r="912" spans="1:14" ht="14.4" customHeight="1" x14ac:dyDescent="0.3">
      <c r="A912" s="747" t="s">
        <v>593</v>
      </c>
      <c r="B912" s="748" t="s">
        <v>594</v>
      </c>
      <c r="C912" s="749" t="s">
        <v>642</v>
      </c>
      <c r="D912" s="750" t="s">
        <v>643</v>
      </c>
      <c r="E912" s="751">
        <v>50113016</v>
      </c>
      <c r="F912" s="750" t="s">
        <v>1162</v>
      </c>
      <c r="G912" s="749" t="s">
        <v>651</v>
      </c>
      <c r="H912" s="749">
        <v>126543</v>
      </c>
      <c r="I912" s="749">
        <v>26543</v>
      </c>
      <c r="J912" s="749" t="s">
        <v>1598</v>
      </c>
      <c r="K912" s="749" t="s">
        <v>1599</v>
      </c>
      <c r="L912" s="752">
        <v>10568.360176648413</v>
      </c>
      <c r="M912" s="752">
        <v>89.547999999999988</v>
      </c>
      <c r="N912" s="753">
        <v>946375.51709851192</v>
      </c>
    </row>
    <row r="913" spans="1:14" ht="14.4" customHeight="1" x14ac:dyDescent="0.3">
      <c r="A913" s="747" t="s">
        <v>593</v>
      </c>
      <c r="B913" s="748" t="s">
        <v>594</v>
      </c>
      <c r="C913" s="749" t="s">
        <v>642</v>
      </c>
      <c r="D913" s="750" t="s">
        <v>643</v>
      </c>
      <c r="E913" s="751">
        <v>50113016</v>
      </c>
      <c r="F913" s="750" t="s">
        <v>1162</v>
      </c>
      <c r="G913" s="749" t="s">
        <v>651</v>
      </c>
      <c r="H913" s="749">
        <v>194866</v>
      </c>
      <c r="I913" s="749">
        <v>194866</v>
      </c>
      <c r="J913" s="749" t="s">
        <v>1600</v>
      </c>
      <c r="K913" s="749" t="s">
        <v>1601</v>
      </c>
      <c r="L913" s="752">
        <v>40628.873871995282</v>
      </c>
      <c r="M913" s="752">
        <v>72</v>
      </c>
      <c r="N913" s="753">
        <v>2925278.91878366</v>
      </c>
    </row>
    <row r="914" spans="1:14" ht="14.4" customHeight="1" x14ac:dyDescent="0.3">
      <c r="A914" s="747" t="s">
        <v>593</v>
      </c>
      <c r="B914" s="748" t="s">
        <v>594</v>
      </c>
      <c r="C914" s="749" t="s">
        <v>642</v>
      </c>
      <c r="D914" s="750" t="s">
        <v>643</v>
      </c>
      <c r="E914" s="751">
        <v>50113016</v>
      </c>
      <c r="F914" s="750" t="s">
        <v>1162</v>
      </c>
      <c r="G914" s="749" t="s">
        <v>651</v>
      </c>
      <c r="H914" s="749">
        <v>126544</v>
      </c>
      <c r="I914" s="749">
        <v>26544</v>
      </c>
      <c r="J914" s="749" t="s">
        <v>1602</v>
      </c>
      <c r="K914" s="749" t="s">
        <v>1603</v>
      </c>
      <c r="L914" s="752">
        <v>26421.009955436206</v>
      </c>
      <c r="M914" s="752">
        <v>90.000000000000014</v>
      </c>
      <c r="N914" s="753">
        <v>2377890.8959892588</v>
      </c>
    </row>
    <row r="915" spans="1:14" ht="14.4" customHeight="1" x14ac:dyDescent="0.3">
      <c r="A915" s="747" t="s">
        <v>593</v>
      </c>
      <c r="B915" s="748" t="s">
        <v>594</v>
      </c>
      <c r="C915" s="749" t="s">
        <v>642</v>
      </c>
      <c r="D915" s="750" t="s">
        <v>643</v>
      </c>
      <c r="E915" s="751">
        <v>50113016</v>
      </c>
      <c r="F915" s="750" t="s">
        <v>1162</v>
      </c>
      <c r="G915" s="749" t="s">
        <v>646</v>
      </c>
      <c r="H915" s="749">
        <v>149375</v>
      </c>
      <c r="I915" s="749">
        <v>149375</v>
      </c>
      <c r="J915" s="749" t="s">
        <v>1604</v>
      </c>
      <c r="K915" s="749" t="s">
        <v>1605</v>
      </c>
      <c r="L915" s="752">
        <v>148733.99</v>
      </c>
      <c r="M915" s="752">
        <v>1</v>
      </c>
      <c r="N915" s="753">
        <v>148733.99</v>
      </c>
    </row>
    <row r="916" spans="1:14" ht="14.4" customHeight="1" x14ac:dyDescent="0.3">
      <c r="A916" s="747" t="s">
        <v>593</v>
      </c>
      <c r="B916" s="748" t="s">
        <v>594</v>
      </c>
      <c r="C916" s="749" t="s">
        <v>642</v>
      </c>
      <c r="D916" s="750" t="s">
        <v>643</v>
      </c>
      <c r="E916" s="751">
        <v>50113016</v>
      </c>
      <c r="F916" s="750" t="s">
        <v>1162</v>
      </c>
      <c r="G916" s="749" t="s">
        <v>646</v>
      </c>
      <c r="H916" s="749">
        <v>841195</v>
      </c>
      <c r="I916" s="749">
        <v>0</v>
      </c>
      <c r="J916" s="749" t="s">
        <v>1606</v>
      </c>
      <c r="K916" s="749" t="s">
        <v>595</v>
      </c>
      <c r="L916" s="752">
        <v>3289.76</v>
      </c>
      <c r="M916" s="752">
        <v>3</v>
      </c>
      <c r="N916" s="753">
        <v>9869.2800000000007</v>
      </c>
    </row>
    <row r="917" spans="1:14" ht="14.4" customHeight="1" x14ac:dyDescent="0.3">
      <c r="A917" s="747" t="s">
        <v>593</v>
      </c>
      <c r="B917" s="748" t="s">
        <v>594</v>
      </c>
      <c r="C917" s="749" t="s">
        <v>642</v>
      </c>
      <c r="D917" s="750" t="s">
        <v>643</v>
      </c>
      <c r="E917" s="751">
        <v>50113016</v>
      </c>
      <c r="F917" s="750" t="s">
        <v>1162</v>
      </c>
      <c r="G917" s="749" t="s">
        <v>646</v>
      </c>
      <c r="H917" s="749">
        <v>989411</v>
      </c>
      <c r="I917" s="749">
        <v>0</v>
      </c>
      <c r="J917" s="749" t="s">
        <v>1607</v>
      </c>
      <c r="K917" s="749" t="s">
        <v>595</v>
      </c>
      <c r="L917" s="752">
        <v>2292.54</v>
      </c>
      <c r="M917" s="752">
        <v>3</v>
      </c>
      <c r="N917" s="753">
        <v>6877.62</v>
      </c>
    </row>
    <row r="918" spans="1:14" ht="14.4" customHeight="1" x14ac:dyDescent="0.3">
      <c r="A918" s="747" t="s">
        <v>593</v>
      </c>
      <c r="B918" s="748" t="s">
        <v>594</v>
      </c>
      <c r="C918" s="749" t="s">
        <v>642</v>
      </c>
      <c r="D918" s="750" t="s">
        <v>643</v>
      </c>
      <c r="E918" s="751">
        <v>50113016</v>
      </c>
      <c r="F918" s="750" t="s">
        <v>1162</v>
      </c>
      <c r="G918" s="749" t="s">
        <v>646</v>
      </c>
      <c r="H918" s="749">
        <v>847870</v>
      </c>
      <c r="I918" s="749">
        <v>167449</v>
      </c>
      <c r="J918" s="749" t="s">
        <v>1608</v>
      </c>
      <c r="K918" s="749" t="s">
        <v>1609</v>
      </c>
      <c r="L918" s="752">
        <v>15190.381791666667</v>
      </c>
      <c r="M918" s="752">
        <v>18</v>
      </c>
      <c r="N918" s="753">
        <v>273426.87225000001</v>
      </c>
    </row>
    <row r="919" spans="1:14" ht="14.4" customHeight="1" x14ac:dyDescent="0.3">
      <c r="A919" s="747" t="s">
        <v>593</v>
      </c>
      <c r="B919" s="748" t="s">
        <v>594</v>
      </c>
      <c r="C919" s="749" t="s">
        <v>642</v>
      </c>
      <c r="D919" s="750" t="s">
        <v>643</v>
      </c>
      <c r="E919" s="751">
        <v>50113016</v>
      </c>
      <c r="F919" s="750" t="s">
        <v>1162</v>
      </c>
      <c r="G919" s="749" t="s">
        <v>646</v>
      </c>
      <c r="H919" s="749">
        <v>498293</v>
      </c>
      <c r="I919" s="749">
        <v>207786</v>
      </c>
      <c r="J919" s="749" t="s">
        <v>1610</v>
      </c>
      <c r="K919" s="749" t="s">
        <v>1611</v>
      </c>
      <c r="L919" s="752">
        <v>91362.036075275537</v>
      </c>
      <c r="M919" s="752">
        <v>5.4999999999999991</v>
      </c>
      <c r="N919" s="753">
        <v>502491.19841401541</v>
      </c>
    </row>
    <row r="920" spans="1:14" ht="14.4" customHeight="1" x14ac:dyDescent="0.3">
      <c r="A920" s="747" t="s">
        <v>593</v>
      </c>
      <c r="B920" s="748" t="s">
        <v>594</v>
      </c>
      <c r="C920" s="749" t="s">
        <v>642</v>
      </c>
      <c r="D920" s="750" t="s">
        <v>643</v>
      </c>
      <c r="E920" s="751">
        <v>50113016</v>
      </c>
      <c r="F920" s="750" t="s">
        <v>1162</v>
      </c>
      <c r="G920" s="749" t="s">
        <v>651</v>
      </c>
      <c r="H920" s="749">
        <v>128937</v>
      </c>
      <c r="I920" s="749">
        <v>28937</v>
      </c>
      <c r="J920" s="749" t="s">
        <v>1612</v>
      </c>
      <c r="K920" s="749" t="s">
        <v>1613</v>
      </c>
      <c r="L920" s="752">
        <v>112372.36000000002</v>
      </c>
      <c r="M920" s="752">
        <v>5</v>
      </c>
      <c r="N920" s="753">
        <v>561861.80000000005</v>
      </c>
    </row>
    <row r="921" spans="1:14" ht="14.4" customHeight="1" x14ac:dyDescent="0.3">
      <c r="A921" s="747" t="s">
        <v>593</v>
      </c>
      <c r="B921" s="748" t="s">
        <v>594</v>
      </c>
      <c r="C921" s="749" t="s">
        <v>642</v>
      </c>
      <c r="D921" s="750" t="s">
        <v>643</v>
      </c>
      <c r="E921" s="751">
        <v>50113016</v>
      </c>
      <c r="F921" s="750" t="s">
        <v>1162</v>
      </c>
      <c r="G921" s="749" t="s">
        <v>651</v>
      </c>
      <c r="H921" s="749">
        <v>28938</v>
      </c>
      <c r="I921" s="749">
        <v>28938</v>
      </c>
      <c r="J921" s="749" t="s">
        <v>1614</v>
      </c>
      <c r="K921" s="749" t="s">
        <v>1615</v>
      </c>
      <c r="L921" s="752">
        <v>118250.240547289</v>
      </c>
      <c r="M921" s="752">
        <v>38</v>
      </c>
      <c r="N921" s="753">
        <v>4493509.1407969818</v>
      </c>
    </row>
    <row r="922" spans="1:14" ht="14.4" customHeight="1" x14ac:dyDescent="0.3">
      <c r="A922" s="747" t="s">
        <v>593</v>
      </c>
      <c r="B922" s="748" t="s">
        <v>594</v>
      </c>
      <c r="C922" s="749" t="s">
        <v>642</v>
      </c>
      <c r="D922" s="750" t="s">
        <v>643</v>
      </c>
      <c r="E922" s="751">
        <v>50113016</v>
      </c>
      <c r="F922" s="750" t="s">
        <v>1162</v>
      </c>
      <c r="G922" s="749" t="s">
        <v>651</v>
      </c>
      <c r="H922" s="749">
        <v>128939</v>
      </c>
      <c r="I922" s="749">
        <v>28939</v>
      </c>
      <c r="J922" s="749" t="s">
        <v>1616</v>
      </c>
      <c r="K922" s="749" t="s">
        <v>1617</v>
      </c>
      <c r="L922" s="752">
        <v>130254.29938277722</v>
      </c>
      <c r="M922" s="752">
        <v>56</v>
      </c>
      <c r="N922" s="753">
        <v>7294240.7654355243</v>
      </c>
    </row>
    <row r="923" spans="1:14" ht="14.4" customHeight="1" x14ac:dyDescent="0.3">
      <c r="A923" s="747" t="s">
        <v>593</v>
      </c>
      <c r="B923" s="748" t="s">
        <v>594</v>
      </c>
      <c r="C923" s="749" t="s">
        <v>642</v>
      </c>
      <c r="D923" s="750" t="s">
        <v>643</v>
      </c>
      <c r="E923" s="751">
        <v>50113016</v>
      </c>
      <c r="F923" s="750" t="s">
        <v>1162</v>
      </c>
      <c r="G923" s="749" t="s">
        <v>646</v>
      </c>
      <c r="H923" s="749">
        <v>167474</v>
      </c>
      <c r="I923" s="749">
        <v>167474</v>
      </c>
      <c r="J923" s="749" t="s">
        <v>1618</v>
      </c>
      <c r="K923" s="749" t="s">
        <v>1619</v>
      </c>
      <c r="L923" s="752">
        <v>49306.025009572033</v>
      </c>
      <c r="M923" s="752">
        <v>2</v>
      </c>
      <c r="N923" s="753">
        <v>98612.050019144066</v>
      </c>
    </row>
    <row r="924" spans="1:14" ht="14.4" customHeight="1" x14ac:dyDescent="0.3">
      <c r="A924" s="747" t="s">
        <v>593</v>
      </c>
      <c r="B924" s="748" t="s">
        <v>594</v>
      </c>
      <c r="C924" s="749" t="s">
        <v>642</v>
      </c>
      <c r="D924" s="750" t="s">
        <v>643</v>
      </c>
      <c r="E924" s="751">
        <v>50113016</v>
      </c>
      <c r="F924" s="750" t="s">
        <v>1162</v>
      </c>
      <c r="G924" s="749" t="s">
        <v>651</v>
      </c>
      <c r="H924" s="749">
        <v>222347</v>
      </c>
      <c r="I924" s="749">
        <v>222347</v>
      </c>
      <c r="J924" s="749" t="s">
        <v>1163</v>
      </c>
      <c r="K924" s="749" t="s">
        <v>1165</v>
      </c>
      <c r="L924" s="752">
        <v>3314.1264240364749</v>
      </c>
      <c r="M924" s="752">
        <v>25.209500000000002</v>
      </c>
      <c r="N924" s="753">
        <v>83547.470086747519</v>
      </c>
    </row>
    <row r="925" spans="1:14" ht="14.4" customHeight="1" x14ac:dyDescent="0.3">
      <c r="A925" s="747" t="s">
        <v>593</v>
      </c>
      <c r="B925" s="748" t="s">
        <v>594</v>
      </c>
      <c r="C925" s="749" t="s">
        <v>642</v>
      </c>
      <c r="D925" s="750" t="s">
        <v>643</v>
      </c>
      <c r="E925" s="751">
        <v>50113016</v>
      </c>
      <c r="F925" s="750" t="s">
        <v>1162</v>
      </c>
      <c r="G925" s="749" t="s">
        <v>651</v>
      </c>
      <c r="H925" s="749">
        <v>222349</v>
      </c>
      <c r="I925" s="749">
        <v>222349</v>
      </c>
      <c r="J925" s="749" t="s">
        <v>1163</v>
      </c>
      <c r="K925" s="749" t="s">
        <v>1164</v>
      </c>
      <c r="L925" s="752">
        <v>9208.5523291463123</v>
      </c>
      <c r="M925" s="752">
        <v>21</v>
      </c>
      <c r="N925" s="753">
        <v>193379.59891207254</v>
      </c>
    </row>
    <row r="926" spans="1:14" ht="14.4" customHeight="1" x14ac:dyDescent="0.3">
      <c r="A926" s="747" t="s">
        <v>593</v>
      </c>
      <c r="B926" s="748" t="s">
        <v>594</v>
      </c>
      <c r="C926" s="749" t="s">
        <v>642</v>
      </c>
      <c r="D926" s="750" t="s">
        <v>643</v>
      </c>
      <c r="E926" s="751">
        <v>50113016</v>
      </c>
      <c r="F926" s="750" t="s">
        <v>1162</v>
      </c>
      <c r="G926" s="749" t="s">
        <v>651</v>
      </c>
      <c r="H926" s="749">
        <v>27921</v>
      </c>
      <c r="I926" s="749">
        <v>27921</v>
      </c>
      <c r="J926" s="749" t="s">
        <v>1620</v>
      </c>
      <c r="K926" s="749" t="s">
        <v>1621</v>
      </c>
      <c r="L926" s="752">
        <v>29185.199999999997</v>
      </c>
      <c r="M926" s="752">
        <v>72</v>
      </c>
      <c r="N926" s="753">
        <v>2101334.4</v>
      </c>
    </row>
    <row r="927" spans="1:14" ht="14.4" customHeight="1" x14ac:dyDescent="0.3">
      <c r="A927" s="747" t="s">
        <v>593</v>
      </c>
      <c r="B927" s="748" t="s">
        <v>594</v>
      </c>
      <c r="C927" s="749" t="s">
        <v>642</v>
      </c>
      <c r="D927" s="750" t="s">
        <v>643</v>
      </c>
      <c r="E927" s="751">
        <v>50113016</v>
      </c>
      <c r="F927" s="750" t="s">
        <v>1162</v>
      </c>
      <c r="G927" s="749" t="s">
        <v>651</v>
      </c>
      <c r="H927" s="749">
        <v>127928</v>
      </c>
      <c r="I927" s="749">
        <v>27928</v>
      </c>
      <c r="J927" s="749" t="s">
        <v>1622</v>
      </c>
      <c r="K927" s="749" t="s">
        <v>1623</v>
      </c>
      <c r="L927" s="752">
        <v>72963</v>
      </c>
      <c r="M927" s="752">
        <v>2</v>
      </c>
      <c r="N927" s="753">
        <v>145926</v>
      </c>
    </row>
    <row r="928" spans="1:14" ht="14.4" customHeight="1" x14ac:dyDescent="0.3">
      <c r="A928" s="747" t="s">
        <v>593</v>
      </c>
      <c r="B928" s="748" t="s">
        <v>594</v>
      </c>
      <c r="C928" s="749" t="s">
        <v>642</v>
      </c>
      <c r="D928" s="750" t="s">
        <v>643</v>
      </c>
      <c r="E928" s="751">
        <v>50113016</v>
      </c>
      <c r="F928" s="750" t="s">
        <v>1162</v>
      </c>
      <c r="G928" s="749" t="s">
        <v>651</v>
      </c>
      <c r="H928" s="749">
        <v>167973</v>
      </c>
      <c r="I928" s="749">
        <v>167973</v>
      </c>
      <c r="J928" s="749" t="s">
        <v>1624</v>
      </c>
      <c r="K928" s="749" t="s">
        <v>1625</v>
      </c>
      <c r="L928" s="752">
        <v>60120.92</v>
      </c>
      <c r="M928" s="752">
        <v>11</v>
      </c>
      <c r="N928" s="753">
        <v>661330.12</v>
      </c>
    </row>
    <row r="929" spans="1:14" ht="14.4" customHeight="1" x14ac:dyDescent="0.3">
      <c r="A929" s="747" t="s">
        <v>593</v>
      </c>
      <c r="B929" s="748" t="s">
        <v>594</v>
      </c>
      <c r="C929" s="749" t="s">
        <v>642</v>
      </c>
      <c r="D929" s="750" t="s">
        <v>643</v>
      </c>
      <c r="E929" s="751">
        <v>50113016</v>
      </c>
      <c r="F929" s="750" t="s">
        <v>1162</v>
      </c>
      <c r="G929" s="749" t="s">
        <v>651</v>
      </c>
      <c r="H929" s="749">
        <v>168959</v>
      </c>
      <c r="I929" s="749">
        <v>168959</v>
      </c>
      <c r="J929" s="749" t="s">
        <v>1626</v>
      </c>
      <c r="K929" s="749" t="s">
        <v>1627</v>
      </c>
      <c r="L929" s="752">
        <v>73329.669999999984</v>
      </c>
      <c r="M929" s="752">
        <v>1</v>
      </c>
      <c r="N929" s="753">
        <v>73329.669999999984</v>
      </c>
    </row>
    <row r="930" spans="1:14" ht="14.4" customHeight="1" x14ac:dyDescent="0.3">
      <c r="A930" s="747" t="s">
        <v>593</v>
      </c>
      <c r="B930" s="748" t="s">
        <v>594</v>
      </c>
      <c r="C930" s="749" t="s">
        <v>642</v>
      </c>
      <c r="D930" s="750" t="s">
        <v>643</v>
      </c>
      <c r="E930" s="751">
        <v>50113016</v>
      </c>
      <c r="F930" s="750" t="s">
        <v>1162</v>
      </c>
      <c r="G930" s="749" t="s">
        <v>646</v>
      </c>
      <c r="H930" s="749">
        <v>500947</v>
      </c>
      <c r="I930" s="749">
        <v>500947</v>
      </c>
      <c r="J930" s="749" t="s">
        <v>1628</v>
      </c>
      <c r="K930" s="749" t="s">
        <v>1629</v>
      </c>
      <c r="L930" s="752">
        <v>9761.3895605935668</v>
      </c>
      <c r="M930" s="752">
        <v>151.49999999999997</v>
      </c>
      <c r="N930" s="753">
        <v>1478850.518429925</v>
      </c>
    </row>
    <row r="931" spans="1:14" ht="14.4" customHeight="1" x14ac:dyDescent="0.3">
      <c r="A931" s="747" t="s">
        <v>593</v>
      </c>
      <c r="B931" s="748" t="s">
        <v>594</v>
      </c>
      <c r="C931" s="749" t="s">
        <v>642</v>
      </c>
      <c r="D931" s="750" t="s">
        <v>643</v>
      </c>
      <c r="E931" s="751">
        <v>50113016</v>
      </c>
      <c r="F931" s="750" t="s">
        <v>1162</v>
      </c>
      <c r="G931" s="749" t="s">
        <v>646</v>
      </c>
      <c r="H931" s="749">
        <v>498420</v>
      </c>
      <c r="I931" s="749">
        <v>500947</v>
      </c>
      <c r="J931" s="749" t="s">
        <v>1630</v>
      </c>
      <c r="K931" s="749" t="s">
        <v>1629</v>
      </c>
      <c r="L931" s="752">
        <v>1.0909090909090906E-2</v>
      </c>
      <c r="M931" s="752">
        <v>51.15</v>
      </c>
      <c r="N931" s="753">
        <v>0.55799999999999983</v>
      </c>
    </row>
    <row r="932" spans="1:14" ht="14.4" customHeight="1" x14ac:dyDescent="0.3">
      <c r="A932" s="747" t="s">
        <v>593</v>
      </c>
      <c r="B932" s="748" t="s">
        <v>594</v>
      </c>
      <c r="C932" s="749" t="s">
        <v>642</v>
      </c>
      <c r="D932" s="750" t="s">
        <v>643</v>
      </c>
      <c r="E932" s="751">
        <v>50113016</v>
      </c>
      <c r="F932" s="750" t="s">
        <v>1162</v>
      </c>
      <c r="G932" s="749" t="s">
        <v>646</v>
      </c>
      <c r="H932" s="749">
        <v>210143</v>
      </c>
      <c r="I932" s="749">
        <v>210143</v>
      </c>
      <c r="J932" s="749" t="s">
        <v>1631</v>
      </c>
      <c r="K932" s="749" t="s">
        <v>1632</v>
      </c>
      <c r="L932" s="752">
        <v>78555.33</v>
      </c>
      <c r="M932" s="752">
        <v>3</v>
      </c>
      <c r="N932" s="753">
        <v>235665.99</v>
      </c>
    </row>
    <row r="933" spans="1:14" ht="14.4" customHeight="1" thickBot="1" x14ac:dyDescent="0.35">
      <c r="A933" s="754" t="s">
        <v>593</v>
      </c>
      <c r="B933" s="755" t="s">
        <v>594</v>
      </c>
      <c r="C933" s="756" t="s">
        <v>642</v>
      </c>
      <c r="D933" s="757" t="s">
        <v>643</v>
      </c>
      <c r="E933" s="758">
        <v>50113016</v>
      </c>
      <c r="F933" s="757" t="s">
        <v>1162</v>
      </c>
      <c r="G933" s="756" t="s">
        <v>646</v>
      </c>
      <c r="H933" s="756">
        <v>210144</v>
      </c>
      <c r="I933" s="756">
        <v>210144</v>
      </c>
      <c r="J933" s="756" t="s">
        <v>1633</v>
      </c>
      <c r="K933" s="756" t="s">
        <v>745</v>
      </c>
      <c r="L933" s="759">
        <v>78751.64</v>
      </c>
      <c r="M933" s="759">
        <v>24</v>
      </c>
      <c r="N933" s="760">
        <v>1890039.36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1634</v>
      </c>
      <c r="B5" s="745">
        <v>19371.8</v>
      </c>
      <c r="C5" s="765">
        <v>2.6960045636491139E-2</v>
      </c>
      <c r="D5" s="745">
        <v>699165.55936484283</v>
      </c>
      <c r="E5" s="765">
        <v>0.97303995436350876</v>
      </c>
      <c r="F5" s="746">
        <v>718537.35936484288</v>
      </c>
    </row>
    <row r="6" spans="1:6" ht="14.4" customHeight="1" x14ac:dyDescent="0.3">
      <c r="A6" s="776" t="s">
        <v>1635</v>
      </c>
      <c r="B6" s="752">
        <v>725.8</v>
      </c>
      <c r="C6" s="766">
        <v>1.6413270305080658E-3</v>
      </c>
      <c r="D6" s="752">
        <v>441477.3603143291</v>
      </c>
      <c r="E6" s="766">
        <v>0.99835867296949199</v>
      </c>
      <c r="F6" s="753">
        <v>442203.16031432908</v>
      </c>
    </row>
    <row r="7" spans="1:6" ht="14.4" customHeight="1" x14ac:dyDescent="0.3">
      <c r="A7" s="776" t="s">
        <v>1636</v>
      </c>
      <c r="B7" s="752">
        <v>3829.67</v>
      </c>
      <c r="C7" s="766">
        <v>1.2259979720490579E-2</v>
      </c>
      <c r="D7" s="752">
        <v>308541.9723118812</v>
      </c>
      <c r="E7" s="766">
        <v>0.98774002027950947</v>
      </c>
      <c r="F7" s="753">
        <v>312371.64231188118</v>
      </c>
    </row>
    <row r="8" spans="1:6" ht="14.4" customHeight="1" x14ac:dyDescent="0.3">
      <c r="A8" s="776" t="s">
        <v>1637</v>
      </c>
      <c r="B8" s="752"/>
      <c r="C8" s="766">
        <v>0</v>
      </c>
      <c r="D8" s="752">
        <v>2061961.7482829713</v>
      </c>
      <c r="E8" s="766">
        <v>1</v>
      </c>
      <c r="F8" s="753">
        <v>2061961.7482829713</v>
      </c>
    </row>
    <row r="9" spans="1:6" ht="14.4" customHeight="1" thickBot="1" x14ac:dyDescent="0.35">
      <c r="A9" s="777" t="s">
        <v>1638</v>
      </c>
      <c r="B9" s="768"/>
      <c r="C9" s="769">
        <v>0</v>
      </c>
      <c r="D9" s="768">
        <v>34393616.061430104</v>
      </c>
      <c r="E9" s="769">
        <v>1</v>
      </c>
      <c r="F9" s="770">
        <v>34393616.061430104</v>
      </c>
    </row>
    <row r="10" spans="1:6" ht="14.4" customHeight="1" thickBot="1" x14ac:dyDescent="0.35">
      <c r="A10" s="771" t="s">
        <v>3</v>
      </c>
      <c r="B10" s="772">
        <v>23927.269999999997</v>
      </c>
      <c r="C10" s="773">
        <v>6.3084883811833248E-4</v>
      </c>
      <c r="D10" s="772">
        <v>37904762.70170413</v>
      </c>
      <c r="E10" s="773">
        <v>0.99936915116188174</v>
      </c>
      <c r="F10" s="774">
        <v>37928689.971704125</v>
      </c>
    </row>
    <row r="11" spans="1:6" ht="14.4" customHeight="1" thickBot="1" x14ac:dyDescent="0.35"/>
    <row r="12" spans="1:6" ht="14.4" customHeight="1" x14ac:dyDescent="0.3">
      <c r="A12" s="775" t="s">
        <v>1639</v>
      </c>
      <c r="B12" s="745"/>
      <c r="C12" s="765">
        <v>0</v>
      </c>
      <c r="D12" s="745">
        <v>13404.73</v>
      </c>
      <c r="E12" s="765">
        <v>1</v>
      </c>
      <c r="F12" s="746">
        <v>13404.73</v>
      </c>
    </row>
    <row r="13" spans="1:6" ht="14.4" customHeight="1" x14ac:dyDescent="0.3">
      <c r="A13" s="776" t="s">
        <v>1640</v>
      </c>
      <c r="B13" s="752"/>
      <c r="C13" s="766">
        <v>0</v>
      </c>
      <c r="D13" s="752">
        <v>10670.84</v>
      </c>
      <c r="E13" s="766">
        <v>1</v>
      </c>
      <c r="F13" s="753">
        <v>10670.84</v>
      </c>
    </row>
    <row r="14" spans="1:6" ht="14.4" customHeight="1" x14ac:dyDescent="0.3">
      <c r="A14" s="776" t="s">
        <v>1641</v>
      </c>
      <c r="B14" s="752"/>
      <c r="C14" s="766">
        <v>0</v>
      </c>
      <c r="D14" s="752">
        <v>103.76999999999998</v>
      </c>
      <c r="E14" s="766">
        <v>1</v>
      </c>
      <c r="F14" s="753">
        <v>103.76999999999998</v>
      </c>
    </row>
    <row r="15" spans="1:6" ht="14.4" customHeight="1" x14ac:dyDescent="0.3">
      <c r="A15" s="776" t="s">
        <v>1642</v>
      </c>
      <c r="B15" s="752"/>
      <c r="C15" s="766">
        <v>0</v>
      </c>
      <c r="D15" s="752">
        <v>75419.600000000006</v>
      </c>
      <c r="E15" s="766">
        <v>1</v>
      </c>
      <c r="F15" s="753">
        <v>75419.600000000006</v>
      </c>
    </row>
    <row r="16" spans="1:6" ht="14.4" customHeight="1" x14ac:dyDescent="0.3">
      <c r="A16" s="776" t="s">
        <v>1643</v>
      </c>
      <c r="B16" s="752"/>
      <c r="C16" s="766">
        <v>0</v>
      </c>
      <c r="D16" s="752">
        <v>207.98</v>
      </c>
      <c r="E16" s="766">
        <v>1</v>
      </c>
      <c r="F16" s="753">
        <v>207.98</v>
      </c>
    </row>
    <row r="17" spans="1:6" ht="14.4" customHeight="1" x14ac:dyDescent="0.3">
      <c r="A17" s="776" t="s">
        <v>1644</v>
      </c>
      <c r="B17" s="752"/>
      <c r="C17" s="766">
        <v>0</v>
      </c>
      <c r="D17" s="752">
        <v>1206.1500000000001</v>
      </c>
      <c r="E17" s="766">
        <v>1</v>
      </c>
      <c r="F17" s="753">
        <v>1206.1500000000001</v>
      </c>
    </row>
    <row r="18" spans="1:6" ht="14.4" customHeight="1" x14ac:dyDescent="0.3">
      <c r="A18" s="776" t="s">
        <v>1645</v>
      </c>
      <c r="B18" s="752"/>
      <c r="C18" s="766">
        <v>0</v>
      </c>
      <c r="D18" s="752">
        <v>97.77</v>
      </c>
      <c r="E18" s="766">
        <v>1</v>
      </c>
      <c r="F18" s="753">
        <v>97.77</v>
      </c>
    </row>
    <row r="19" spans="1:6" ht="14.4" customHeight="1" x14ac:dyDescent="0.3">
      <c r="A19" s="776" t="s">
        <v>1646</v>
      </c>
      <c r="B19" s="752"/>
      <c r="C19" s="766">
        <v>0</v>
      </c>
      <c r="D19" s="752">
        <v>418.07</v>
      </c>
      <c r="E19" s="766">
        <v>1</v>
      </c>
      <c r="F19" s="753">
        <v>418.07</v>
      </c>
    </row>
    <row r="20" spans="1:6" ht="14.4" customHeight="1" x14ac:dyDescent="0.3">
      <c r="A20" s="776" t="s">
        <v>1647</v>
      </c>
      <c r="B20" s="752"/>
      <c r="C20" s="766">
        <v>0</v>
      </c>
      <c r="D20" s="752">
        <v>441.62999999999994</v>
      </c>
      <c r="E20" s="766">
        <v>1</v>
      </c>
      <c r="F20" s="753">
        <v>441.62999999999994</v>
      </c>
    </row>
    <row r="21" spans="1:6" ht="14.4" customHeight="1" x14ac:dyDescent="0.3">
      <c r="A21" s="776" t="s">
        <v>1648</v>
      </c>
      <c r="B21" s="752"/>
      <c r="C21" s="766">
        <v>0</v>
      </c>
      <c r="D21" s="752">
        <v>217</v>
      </c>
      <c r="E21" s="766">
        <v>1</v>
      </c>
      <c r="F21" s="753">
        <v>217</v>
      </c>
    </row>
    <row r="22" spans="1:6" ht="14.4" customHeight="1" x14ac:dyDescent="0.3">
      <c r="A22" s="776" t="s">
        <v>1649</v>
      </c>
      <c r="B22" s="752"/>
      <c r="C22" s="766">
        <v>0</v>
      </c>
      <c r="D22" s="752">
        <v>252.88</v>
      </c>
      <c r="E22" s="766">
        <v>1</v>
      </c>
      <c r="F22" s="753">
        <v>252.88</v>
      </c>
    </row>
    <row r="23" spans="1:6" ht="14.4" customHeight="1" x14ac:dyDescent="0.3">
      <c r="A23" s="776" t="s">
        <v>1650</v>
      </c>
      <c r="B23" s="752"/>
      <c r="C23" s="766">
        <v>0</v>
      </c>
      <c r="D23" s="752">
        <v>114.98999999999998</v>
      </c>
      <c r="E23" s="766">
        <v>1</v>
      </c>
      <c r="F23" s="753">
        <v>114.98999999999998</v>
      </c>
    </row>
    <row r="24" spans="1:6" ht="14.4" customHeight="1" x14ac:dyDescent="0.3">
      <c r="A24" s="776" t="s">
        <v>1651</v>
      </c>
      <c r="B24" s="752"/>
      <c r="C24" s="766">
        <v>0</v>
      </c>
      <c r="D24" s="752">
        <v>127</v>
      </c>
      <c r="E24" s="766">
        <v>1</v>
      </c>
      <c r="F24" s="753">
        <v>127</v>
      </c>
    </row>
    <row r="25" spans="1:6" ht="14.4" customHeight="1" x14ac:dyDescent="0.3">
      <c r="A25" s="776" t="s">
        <v>1652</v>
      </c>
      <c r="B25" s="752"/>
      <c r="C25" s="766">
        <v>0</v>
      </c>
      <c r="D25" s="752">
        <v>32.330000000000005</v>
      </c>
      <c r="E25" s="766">
        <v>1</v>
      </c>
      <c r="F25" s="753">
        <v>32.330000000000005</v>
      </c>
    </row>
    <row r="26" spans="1:6" ht="14.4" customHeight="1" x14ac:dyDescent="0.3">
      <c r="A26" s="776" t="s">
        <v>1653</v>
      </c>
      <c r="B26" s="752"/>
      <c r="C26" s="766">
        <v>0</v>
      </c>
      <c r="D26" s="752">
        <v>32.97</v>
      </c>
      <c r="E26" s="766">
        <v>1</v>
      </c>
      <c r="F26" s="753">
        <v>32.97</v>
      </c>
    </row>
    <row r="27" spans="1:6" ht="14.4" customHeight="1" x14ac:dyDescent="0.3">
      <c r="A27" s="776" t="s">
        <v>1654</v>
      </c>
      <c r="B27" s="752"/>
      <c r="C27" s="766">
        <v>0</v>
      </c>
      <c r="D27" s="752">
        <v>630.1</v>
      </c>
      <c r="E27" s="766">
        <v>1</v>
      </c>
      <c r="F27" s="753">
        <v>630.1</v>
      </c>
    </row>
    <row r="28" spans="1:6" ht="14.4" customHeight="1" x14ac:dyDescent="0.3">
      <c r="A28" s="776" t="s">
        <v>1655</v>
      </c>
      <c r="B28" s="752"/>
      <c r="C28" s="766">
        <v>0</v>
      </c>
      <c r="D28" s="752">
        <v>824.98</v>
      </c>
      <c r="E28" s="766">
        <v>1</v>
      </c>
      <c r="F28" s="753">
        <v>824.98</v>
      </c>
    </row>
    <row r="29" spans="1:6" ht="14.4" customHeight="1" x14ac:dyDescent="0.3">
      <c r="A29" s="776" t="s">
        <v>1656</v>
      </c>
      <c r="B29" s="752"/>
      <c r="C29" s="766">
        <v>0</v>
      </c>
      <c r="D29" s="752">
        <v>62.319999999999993</v>
      </c>
      <c r="E29" s="766">
        <v>1</v>
      </c>
      <c r="F29" s="753">
        <v>62.319999999999993</v>
      </c>
    </row>
    <row r="30" spans="1:6" ht="14.4" customHeight="1" x14ac:dyDescent="0.3">
      <c r="A30" s="776" t="s">
        <v>1657</v>
      </c>
      <c r="B30" s="752"/>
      <c r="C30" s="766">
        <v>0</v>
      </c>
      <c r="D30" s="752">
        <v>176.91</v>
      </c>
      <c r="E30" s="766">
        <v>1</v>
      </c>
      <c r="F30" s="753">
        <v>176.91</v>
      </c>
    </row>
    <row r="31" spans="1:6" ht="14.4" customHeight="1" x14ac:dyDescent="0.3">
      <c r="A31" s="776" t="s">
        <v>1658</v>
      </c>
      <c r="B31" s="752"/>
      <c r="C31" s="766">
        <v>0</v>
      </c>
      <c r="D31" s="752">
        <v>231.22000000000006</v>
      </c>
      <c r="E31" s="766">
        <v>1</v>
      </c>
      <c r="F31" s="753">
        <v>231.22000000000006</v>
      </c>
    </row>
    <row r="32" spans="1:6" ht="14.4" customHeight="1" x14ac:dyDescent="0.3">
      <c r="A32" s="776" t="s">
        <v>1659</v>
      </c>
      <c r="B32" s="752"/>
      <c r="C32" s="766">
        <v>0</v>
      </c>
      <c r="D32" s="752">
        <v>1694.25</v>
      </c>
      <c r="E32" s="766">
        <v>1</v>
      </c>
      <c r="F32" s="753">
        <v>1694.25</v>
      </c>
    </row>
    <row r="33" spans="1:6" ht="14.4" customHeight="1" x14ac:dyDescent="0.3">
      <c r="A33" s="776" t="s">
        <v>1660</v>
      </c>
      <c r="B33" s="752"/>
      <c r="C33" s="766">
        <v>0</v>
      </c>
      <c r="D33" s="752">
        <v>149.02000000000004</v>
      </c>
      <c r="E33" s="766">
        <v>1</v>
      </c>
      <c r="F33" s="753">
        <v>149.02000000000004</v>
      </c>
    </row>
    <row r="34" spans="1:6" ht="14.4" customHeight="1" x14ac:dyDescent="0.3">
      <c r="A34" s="776" t="s">
        <v>1661</v>
      </c>
      <c r="B34" s="752"/>
      <c r="C34" s="766">
        <v>0</v>
      </c>
      <c r="D34" s="752">
        <v>19488.969999999998</v>
      </c>
      <c r="E34" s="766">
        <v>1</v>
      </c>
      <c r="F34" s="753">
        <v>19488.969999999998</v>
      </c>
    </row>
    <row r="35" spans="1:6" ht="14.4" customHeight="1" x14ac:dyDescent="0.3">
      <c r="A35" s="776" t="s">
        <v>1662</v>
      </c>
      <c r="B35" s="752">
        <v>725.8</v>
      </c>
      <c r="C35" s="766">
        <v>0.36603324457354958</v>
      </c>
      <c r="D35" s="752">
        <v>1257.08</v>
      </c>
      <c r="E35" s="766">
        <v>0.63396675542645042</v>
      </c>
      <c r="F35" s="753">
        <v>1982.8799999999999</v>
      </c>
    </row>
    <row r="36" spans="1:6" ht="14.4" customHeight="1" x14ac:dyDescent="0.3">
      <c r="A36" s="776" t="s">
        <v>1663</v>
      </c>
      <c r="B36" s="752"/>
      <c r="C36" s="766">
        <v>0</v>
      </c>
      <c r="D36" s="752">
        <v>36853.800000000003</v>
      </c>
      <c r="E36" s="766">
        <v>1</v>
      </c>
      <c r="F36" s="753">
        <v>36853.800000000003</v>
      </c>
    </row>
    <row r="37" spans="1:6" ht="14.4" customHeight="1" x14ac:dyDescent="0.3">
      <c r="A37" s="776" t="s">
        <v>1664</v>
      </c>
      <c r="B37" s="752"/>
      <c r="C37" s="766">
        <v>0</v>
      </c>
      <c r="D37" s="752">
        <v>761.6400000000001</v>
      </c>
      <c r="E37" s="766">
        <v>1</v>
      </c>
      <c r="F37" s="753">
        <v>761.6400000000001</v>
      </c>
    </row>
    <row r="38" spans="1:6" ht="14.4" customHeight="1" x14ac:dyDescent="0.3">
      <c r="A38" s="776" t="s">
        <v>1665</v>
      </c>
      <c r="B38" s="752">
        <v>18980.5</v>
      </c>
      <c r="C38" s="766">
        <v>0.46266255530231937</v>
      </c>
      <c r="D38" s="752">
        <v>22044</v>
      </c>
      <c r="E38" s="766">
        <v>0.53733744469768063</v>
      </c>
      <c r="F38" s="753">
        <v>41024.5</v>
      </c>
    </row>
    <row r="39" spans="1:6" ht="14.4" customHeight="1" x14ac:dyDescent="0.3">
      <c r="A39" s="776" t="s">
        <v>1666</v>
      </c>
      <c r="B39" s="752"/>
      <c r="C39" s="766">
        <v>0</v>
      </c>
      <c r="D39" s="752">
        <v>236.74</v>
      </c>
      <c r="E39" s="766">
        <v>1</v>
      </c>
      <c r="F39" s="753">
        <v>236.74</v>
      </c>
    </row>
    <row r="40" spans="1:6" ht="14.4" customHeight="1" x14ac:dyDescent="0.3">
      <c r="A40" s="776" t="s">
        <v>1667</v>
      </c>
      <c r="B40" s="752"/>
      <c r="C40" s="766">
        <v>0</v>
      </c>
      <c r="D40" s="752">
        <v>23021.910000000003</v>
      </c>
      <c r="E40" s="766">
        <v>1</v>
      </c>
      <c r="F40" s="753">
        <v>23021.910000000003</v>
      </c>
    </row>
    <row r="41" spans="1:6" ht="14.4" customHeight="1" x14ac:dyDescent="0.3">
      <c r="A41" s="776" t="s">
        <v>1668</v>
      </c>
      <c r="B41" s="752"/>
      <c r="C41" s="766">
        <v>0</v>
      </c>
      <c r="D41" s="752">
        <v>22738.400000000001</v>
      </c>
      <c r="E41" s="766">
        <v>1</v>
      </c>
      <c r="F41" s="753">
        <v>22738.400000000001</v>
      </c>
    </row>
    <row r="42" spans="1:6" ht="14.4" customHeight="1" x14ac:dyDescent="0.3">
      <c r="A42" s="776" t="s">
        <v>1669</v>
      </c>
      <c r="B42" s="752"/>
      <c r="C42" s="766">
        <v>0</v>
      </c>
      <c r="D42" s="752">
        <v>5600.476999999999</v>
      </c>
      <c r="E42" s="766">
        <v>1</v>
      </c>
      <c r="F42" s="753">
        <v>5600.476999999999</v>
      </c>
    </row>
    <row r="43" spans="1:6" ht="14.4" customHeight="1" x14ac:dyDescent="0.3">
      <c r="A43" s="776" t="s">
        <v>1670</v>
      </c>
      <c r="B43" s="752"/>
      <c r="C43" s="766">
        <v>0</v>
      </c>
      <c r="D43" s="752">
        <v>5597.1</v>
      </c>
      <c r="E43" s="766">
        <v>1</v>
      </c>
      <c r="F43" s="753">
        <v>5597.1</v>
      </c>
    </row>
    <row r="44" spans="1:6" ht="14.4" customHeight="1" x14ac:dyDescent="0.3">
      <c r="A44" s="776" t="s">
        <v>1671</v>
      </c>
      <c r="B44" s="752"/>
      <c r="C44" s="766">
        <v>0</v>
      </c>
      <c r="D44" s="752">
        <v>40906.06</v>
      </c>
      <c r="E44" s="766">
        <v>1</v>
      </c>
      <c r="F44" s="753">
        <v>40906.06</v>
      </c>
    </row>
    <row r="45" spans="1:6" ht="14.4" customHeight="1" x14ac:dyDescent="0.3">
      <c r="A45" s="776" t="s">
        <v>1672</v>
      </c>
      <c r="B45" s="752"/>
      <c r="C45" s="766">
        <v>0</v>
      </c>
      <c r="D45" s="752">
        <v>222366.47999999998</v>
      </c>
      <c r="E45" s="766">
        <v>1</v>
      </c>
      <c r="F45" s="753">
        <v>222366.47999999998</v>
      </c>
    </row>
    <row r="46" spans="1:6" ht="14.4" customHeight="1" x14ac:dyDescent="0.3">
      <c r="A46" s="776" t="s">
        <v>1673</v>
      </c>
      <c r="B46" s="752"/>
      <c r="C46" s="766">
        <v>0</v>
      </c>
      <c r="D46" s="752">
        <v>285114.84999999998</v>
      </c>
      <c r="E46" s="766">
        <v>1</v>
      </c>
      <c r="F46" s="753">
        <v>285114.84999999998</v>
      </c>
    </row>
    <row r="47" spans="1:6" ht="14.4" customHeight="1" x14ac:dyDescent="0.3">
      <c r="A47" s="776" t="s">
        <v>1674</v>
      </c>
      <c r="B47" s="752"/>
      <c r="C47" s="766">
        <v>0</v>
      </c>
      <c r="D47" s="752">
        <v>297326.7</v>
      </c>
      <c r="E47" s="766">
        <v>1</v>
      </c>
      <c r="F47" s="753">
        <v>297326.7</v>
      </c>
    </row>
    <row r="48" spans="1:6" ht="14.4" customHeight="1" x14ac:dyDescent="0.3">
      <c r="A48" s="776" t="s">
        <v>1675</v>
      </c>
      <c r="B48" s="752"/>
      <c r="C48" s="766">
        <v>0</v>
      </c>
      <c r="D48" s="752">
        <v>53649.78</v>
      </c>
      <c r="E48" s="766">
        <v>1</v>
      </c>
      <c r="F48" s="753">
        <v>53649.78</v>
      </c>
    </row>
    <row r="49" spans="1:6" ht="14.4" customHeight="1" x14ac:dyDescent="0.3">
      <c r="A49" s="776" t="s">
        <v>1676</v>
      </c>
      <c r="B49" s="752"/>
      <c r="C49" s="766">
        <v>0</v>
      </c>
      <c r="D49" s="752">
        <v>10591.4</v>
      </c>
      <c r="E49" s="766">
        <v>1</v>
      </c>
      <c r="F49" s="753">
        <v>10591.4</v>
      </c>
    </row>
    <row r="50" spans="1:6" ht="14.4" customHeight="1" x14ac:dyDescent="0.3">
      <c r="A50" s="776" t="s">
        <v>1677</v>
      </c>
      <c r="B50" s="752"/>
      <c r="C50" s="766">
        <v>0</v>
      </c>
      <c r="D50" s="752">
        <v>5289.5999999999995</v>
      </c>
      <c r="E50" s="766">
        <v>1</v>
      </c>
      <c r="F50" s="753">
        <v>5289.5999999999995</v>
      </c>
    </row>
    <row r="51" spans="1:6" ht="14.4" customHeight="1" x14ac:dyDescent="0.3">
      <c r="A51" s="776" t="s">
        <v>1678</v>
      </c>
      <c r="B51" s="752"/>
      <c r="C51" s="766">
        <v>0</v>
      </c>
      <c r="D51" s="752">
        <v>6765.99</v>
      </c>
      <c r="E51" s="766">
        <v>1</v>
      </c>
      <c r="F51" s="753">
        <v>6765.99</v>
      </c>
    </row>
    <row r="52" spans="1:6" ht="14.4" customHeight="1" x14ac:dyDescent="0.3">
      <c r="A52" s="776" t="s">
        <v>1679</v>
      </c>
      <c r="B52" s="752"/>
      <c r="C52" s="766">
        <v>0</v>
      </c>
      <c r="D52" s="752">
        <v>8757.2395370767608</v>
      </c>
      <c r="E52" s="766">
        <v>1</v>
      </c>
      <c r="F52" s="753">
        <v>8757.2395370767608</v>
      </c>
    </row>
    <row r="53" spans="1:6" ht="14.4" customHeight="1" x14ac:dyDescent="0.3">
      <c r="A53" s="776" t="s">
        <v>1680</v>
      </c>
      <c r="B53" s="752"/>
      <c r="C53" s="766">
        <v>0</v>
      </c>
      <c r="D53" s="752">
        <v>12730.76013198365</v>
      </c>
      <c r="E53" s="766">
        <v>1</v>
      </c>
      <c r="F53" s="753">
        <v>12730.76013198365</v>
      </c>
    </row>
    <row r="54" spans="1:6" ht="14.4" customHeight="1" x14ac:dyDescent="0.3">
      <c r="A54" s="776" t="s">
        <v>1681</v>
      </c>
      <c r="B54" s="752"/>
      <c r="C54" s="766">
        <v>0</v>
      </c>
      <c r="D54" s="752">
        <v>28419.105411800003</v>
      </c>
      <c r="E54" s="766">
        <v>1</v>
      </c>
      <c r="F54" s="753">
        <v>28419.105411800003</v>
      </c>
    </row>
    <row r="55" spans="1:6" ht="14.4" customHeight="1" x14ac:dyDescent="0.3">
      <c r="A55" s="776" t="s">
        <v>1682</v>
      </c>
      <c r="B55" s="752"/>
      <c r="C55" s="766">
        <v>0</v>
      </c>
      <c r="D55" s="752">
        <v>7086.7867010397895</v>
      </c>
      <c r="E55" s="766">
        <v>1</v>
      </c>
      <c r="F55" s="753">
        <v>7086.7867010397895</v>
      </c>
    </row>
    <row r="56" spans="1:6" ht="14.4" customHeight="1" x14ac:dyDescent="0.3">
      <c r="A56" s="776" t="s">
        <v>1683</v>
      </c>
      <c r="B56" s="752"/>
      <c r="C56" s="766">
        <v>0</v>
      </c>
      <c r="D56" s="752">
        <v>6796711.1637191214</v>
      </c>
      <c r="E56" s="766">
        <v>1</v>
      </c>
      <c r="F56" s="753">
        <v>6796711.1637191214</v>
      </c>
    </row>
    <row r="57" spans="1:6" ht="14.4" customHeight="1" x14ac:dyDescent="0.3">
      <c r="A57" s="776" t="s">
        <v>1684</v>
      </c>
      <c r="B57" s="752"/>
      <c r="C57" s="766">
        <v>0</v>
      </c>
      <c r="D57" s="752">
        <v>872457.84000000008</v>
      </c>
      <c r="E57" s="766">
        <v>1</v>
      </c>
      <c r="F57" s="753">
        <v>872457.84000000008</v>
      </c>
    </row>
    <row r="58" spans="1:6" ht="14.4" customHeight="1" x14ac:dyDescent="0.3">
      <c r="A58" s="776" t="s">
        <v>1685</v>
      </c>
      <c r="B58" s="752"/>
      <c r="C58" s="766">
        <v>0</v>
      </c>
      <c r="D58" s="752">
        <v>2247260.4</v>
      </c>
      <c r="E58" s="766">
        <v>1</v>
      </c>
      <c r="F58" s="753">
        <v>2247260.4</v>
      </c>
    </row>
    <row r="59" spans="1:6" ht="14.4" customHeight="1" x14ac:dyDescent="0.3">
      <c r="A59" s="776" t="s">
        <v>1686</v>
      </c>
      <c r="B59" s="752"/>
      <c r="C59" s="766">
        <v>0</v>
      </c>
      <c r="D59" s="752">
        <v>734659.79</v>
      </c>
      <c r="E59" s="766">
        <v>1</v>
      </c>
      <c r="F59" s="753">
        <v>734659.79</v>
      </c>
    </row>
    <row r="60" spans="1:6" ht="14.4" customHeight="1" x14ac:dyDescent="0.3">
      <c r="A60" s="776" t="s">
        <v>1687</v>
      </c>
      <c r="B60" s="752"/>
      <c r="C60" s="766">
        <v>0</v>
      </c>
      <c r="D60" s="752">
        <v>129871.4094861052</v>
      </c>
      <c r="E60" s="766">
        <v>1</v>
      </c>
      <c r="F60" s="753">
        <v>129871.4094861052</v>
      </c>
    </row>
    <row r="61" spans="1:6" ht="14.4" customHeight="1" x14ac:dyDescent="0.3">
      <c r="A61" s="776" t="s">
        <v>1688</v>
      </c>
      <c r="B61" s="752"/>
      <c r="C61" s="766">
        <v>0</v>
      </c>
      <c r="D61" s="752">
        <v>171061.14</v>
      </c>
      <c r="E61" s="766">
        <v>1</v>
      </c>
      <c r="F61" s="753">
        <v>171061.14</v>
      </c>
    </row>
    <row r="62" spans="1:6" ht="14.4" customHeight="1" x14ac:dyDescent="0.3">
      <c r="A62" s="776" t="s">
        <v>1689</v>
      </c>
      <c r="B62" s="752"/>
      <c r="C62" s="766">
        <v>0</v>
      </c>
      <c r="D62" s="752">
        <v>66516.12</v>
      </c>
      <c r="E62" s="766">
        <v>1</v>
      </c>
      <c r="F62" s="753">
        <v>66516.12</v>
      </c>
    </row>
    <row r="63" spans="1:6" ht="14.4" customHeight="1" x14ac:dyDescent="0.3">
      <c r="A63" s="776" t="s">
        <v>1690</v>
      </c>
      <c r="B63" s="752"/>
      <c r="C63" s="766">
        <v>0</v>
      </c>
      <c r="D63" s="752">
        <v>12349611.706232507</v>
      </c>
      <c r="E63" s="766">
        <v>1</v>
      </c>
      <c r="F63" s="753">
        <v>12349611.706232507</v>
      </c>
    </row>
    <row r="64" spans="1:6" ht="14.4" customHeight="1" x14ac:dyDescent="0.3">
      <c r="A64" s="776" t="s">
        <v>1691</v>
      </c>
      <c r="B64" s="752"/>
      <c r="C64" s="766">
        <v>0</v>
      </c>
      <c r="D64" s="752">
        <v>52.47</v>
      </c>
      <c r="E64" s="766">
        <v>1</v>
      </c>
      <c r="F64" s="753">
        <v>52.47</v>
      </c>
    </row>
    <row r="65" spans="1:6" ht="14.4" customHeight="1" x14ac:dyDescent="0.3">
      <c r="A65" s="776" t="s">
        <v>1692</v>
      </c>
      <c r="B65" s="752">
        <v>133.69999999999999</v>
      </c>
      <c r="C65" s="766">
        <v>0.1452029800821043</v>
      </c>
      <c r="D65" s="752">
        <v>787.08</v>
      </c>
      <c r="E65" s="766">
        <v>0.85479701991789581</v>
      </c>
      <c r="F65" s="753">
        <v>920.78</v>
      </c>
    </row>
    <row r="66" spans="1:6" ht="14.4" customHeight="1" x14ac:dyDescent="0.3">
      <c r="A66" s="776" t="s">
        <v>1693</v>
      </c>
      <c r="B66" s="752"/>
      <c r="C66" s="766">
        <v>0</v>
      </c>
      <c r="D66" s="752">
        <v>60088.698180331565</v>
      </c>
      <c r="E66" s="766">
        <v>1</v>
      </c>
      <c r="F66" s="753">
        <v>60088.698180331565</v>
      </c>
    </row>
    <row r="67" spans="1:6" ht="14.4" customHeight="1" x14ac:dyDescent="0.3">
      <c r="A67" s="776" t="s">
        <v>1694</v>
      </c>
      <c r="B67" s="752">
        <v>3695.9700000000003</v>
      </c>
      <c r="C67" s="766">
        <v>1</v>
      </c>
      <c r="D67" s="752"/>
      <c r="E67" s="766">
        <v>0</v>
      </c>
      <c r="F67" s="753">
        <v>3695.9700000000003</v>
      </c>
    </row>
    <row r="68" spans="1:6" ht="14.4" customHeight="1" x14ac:dyDescent="0.3">
      <c r="A68" s="776" t="s">
        <v>1695</v>
      </c>
      <c r="B68" s="752">
        <v>391.3</v>
      </c>
      <c r="C68" s="766">
        <v>0.12216633728898753</v>
      </c>
      <c r="D68" s="752">
        <v>2811.7100000000005</v>
      </c>
      <c r="E68" s="766">
        <v>0.87783366271101237</v>
      </c>
      <c r="F68" s="753">
        <v>3203.0100000000007</v>
      </c>
    </row>
    <row r="69" spans="1:6" ht="14.4" customHeight="1" x14ac:dyDescent="0.3">
      <c r="A69" s="776" t="s">
        <v>1696</v>
      </c>
      <c r="B69" s="752"/>
      <c r="C69" s="766">
        <v>0</v>
      </c>
      <c r="D69" s="752">
        <v>451.00000000000011</v>
      </c>
      <c r="E69" s="766">
        <v>1</v>
      </c>
      <c r="F69" s="753">
        <v>451.00000000000011</v>
      </c>
    </row>
    <row r="70" spans="1:6" ht="14.4" customHeight="1" x14ac:dyDescent="0.3">
      <c r="A70" s="776" t="s">
        <v>1697</v>
      </c>
      <c r="B70" s="752"/>
      <c r="C70" s="766">
        <v>0</v>
      </c>
      <c r="D70" s="752">
        <v>125.39</v>
      </c>
      <c r="E70" s="766">
        <v>1</v>
      </c>
      <c r="F70" s="753">
        <v>125.39</v>
      </c>
    </row>
    <row r="71" spans="1:6" ht="14.4" customHeight="1" x14ac:dyDescent="0.3">
      <c r="A71" s="776" t="s">
        <v>1698</v>
      </c>
      <c r="B71" s="752"/>
      <c r="C71" s="766">
        <v>0</v>
      </c>
      <c r="D71" s="752">
        <v>19.579999999999998</v>
      </c>
      <c r="E71" s="766">
        <v>1</v>
      </c>
      <c r="F71" s="753">
        <v>19.579999999999998</v>
      </c>
    </row>
    <row r="72" spans="1:6" ht="14.4" customHeight="1" x14ac:dyDescent="0.3">
      <c r="A72" s="776" t="s">
        <v>1699</v>
      </c>
      <c r="B72" s="752"/>
      <c r="C72" s="766">
        <v>0</v>
      </c>
      <c r="D72" s="752">
        <v>98.82</v>
      </c>
      <c r="E72" s="766">
        <v>1</v>
      </c>
      <c r="F72" s="753">
        <v>98.82</v>
      </c>
    </row>
    <row r="73" spans="1:6" ht="14.4" customHeight="1" x14ac:dyDescent="0.3">
      <c r="A73" s="776" t="s">
        <v>1700</v>
      </c>
      <c r="B73" s="752"/>
      <c r="C73" s="766">
        <v>0</v>
      </c>
      <c r="D73" s="752">
        <v>456.45999999999992</v>
      </c>
      <c r="E73" s="766">
        <v>1</v>
      </c>
      <c r="F73" s="753">
        <v>456.45999999999992</v>
      </c>
    </row>
    <row r="74" spans="1:6" ht="14.4" customHeight="1" x14ac:dyDescent="0.3">
      <c r="A74" s="776" t="s">
        <v>1701</v>
      </c>
      <c r="B74" s="752"/>
      <c r="C74" s="766">
        <v>0</v>
      </c>
      <c r="D74" s="752">
        <v>275.68000000000006</v>
      </c>
      <c r="E74" s="766">
        <v>1</v>
      </c>
      <c r="F74" s="753">
        <v>275.68000000000006</v>
      </c>
    </row>
    <row r="75" spans="1:6" ht="14.4" customHeight="1" x14ac:dyDescent="0.3">
      <c r="A75" s="776" t="s">
        <v>1702</v>
      </c>
      <c r="B75" s="752"/>
      <c r="C75" s="766">
        <v>0</v>
      </c>
      <c r="D75" s="752">
        <v>419.62</v>
      </c>
      <c r="E75" s="766">
        <v>1</v>
      </c>
      <c r="F75" s="753">
        <v>419.62</v>
      </c>
    </row>
    <row r="76" spans="1:6" ht="14.4" customHeight="1" x14ac:dyDescent="0.3">
      <c r="A76" s="776" t="s">
        <v>1703</v>
      </c>
      <c r="B76" s="752"/>
      <c r="C76" s="766">
        <v>0</v>
      </c>
      <c r="D76" s="752">
        <v>230.66000000000008</v>
      </c>
      <c r="E76" s="766">
        <v>1</v>
      </c>
      <c r="F76" s="753">
        <v>230.66000000000008</v>
      </c>
    </row>
    <row r="77" spans="1:6" ht="14.4" customHeight="1" x14ac:dyDescent="0.3">
      <c r="A77" s="776" t="s">
        <v>1704</v>
      </c>
      <c r="B77" s="752"/>
      <c r="C77" s="766">
        <v>0</v>
      </c>
      <c r="D77" s="752">
        <v>248.65000000000003</v>
      </c>
      <c r="E77" s="766">
        <v>1</v>
      </c>
      <c r="F77" s="753">
        <v>248.65000000000003</v>
      </c>
    </row>
    <row r="78" spans="1:6" ht="14.4" customHeight="1" x14ac:dyDescent="0.3">
      <c r="A78" s="776" t="s">
        <v>1705</v>
      </c>
      <c r="B78" s="752"/>
      <c r="C78" s="766">
        <v>0</v>
      </c>
      <c r="D78" s="752">
        <v>1067.6500000000001</v>
      </c>
      <c r="E78" s="766">
        <v>1</v>
      </c>
      <c r="F78" s="753">
        <v>1067.6500000000001</v>
      </c>
    </row>
    <row r="79" spans="1:6" ht="14.4" customHeight="1" x14ac:dyDescent="0.3">
      <c r="A79" s="776" t="s">
        <v>1706</v>
      </c>
      <c r="B79" s="752"/>
      <c r="C79" s="766">
        <v>0</v>
      </c>
      <c r="D79" s="752">
        <v>86.660000000000011</v>
      </c>
      <c r="E79" s="766">
        <v>1</v>
      </c>
      <c r="F79" s="753">
        <v>86.660000000000011</v>
      </c>
    </row>
    <row r="80" spans="1:6" ht="14.4" customHeight="1" x14ac:dyDescent="0.3">
      <c r="A80" s="776" t="s">
        <v>1707</v>
      </c>
      <c r="B80" s="752"/>
      <c r="C80" s="766">
        <v>0</v>
      </c>
      <c r="D80" s="752">
        <v>549244.68376749184</v>
      </c>
      <c r="E80" s="766">
        <v>1</v>
      </c>
      <c r="F80" s="753">
        <v>549244.68376749184</v>
      </c>
    </row>
    <row r="81" spans="1:6" ht="14.4" customHeight="1" x14ac:dyDescent="0.3">
      <c r="A81" s="776" t="s">
        <v>1708</v>
      </c>
      <c r="B81" s="752"/>
      <c r="C81" s="766">
        <v>0</v>
      </c>
      <c r="D81" s="752">
        <v>365.09000000000003</v>
      </c>
      <c r="E81" s="766">
        <v>1</v>
      </c>
      <c r="F81" s="753">
        <v>365.09000000000003</v>
      </c>
    </row>
    <row r="82" spans="1:6" ht="14.4" customHeight="1" x14ac:dyDescent="0.3">
      <c r="A82" s="776" t="s">
        <v>1709</v>
      </c>
      <c r="B82" s="752"/>
      <c r="C82" s="766">
        <v>0</v>
      </c>
      <c r="D82" s="752">
        <v>1645535.0499999998</v>
      </c>
      <c r="E82" s="766">
        <v>1</v>
      </c>
      <c r="F82" s="753">
        <v>1645535.0499999998</v>
      </c>
    </row>
    <row r="83" spans="1:6" ht="14.4" customHeight="1" x14ac:dyDescent="0.3">
      <c r="A83" s="776" t="s">
        <v>1710</v>
      </c>
      <c r="B83" s="752"/>
      <c r="C83" s="766">
        <v>0</v>
      </c>
      <c r="D83" s="752">
        <v>9628850</v>
      </c>
      <c r="E83" s="766">
        <v>1</v>
      </c>
      <c r="F83" s="753">
        <v>9628850</v>
      </c>
    </row>
    <row r="84" spans="1:6" ht="14.4" customHeight="1" x14ac:dyDescent="0.3">
      <c r="A84" s="776" t="s">
        <v>1711</v>
      </c>
      <c r="B84" s="752"/>
      <c r="C84" s="766">
        <v>0</v>
      </c>
      <c r="D84" s="752">
        <v>123.31000000000004</v>
      </c>
      <c r="E84" s="766">
        <v>1</v>
      </c>
      <c r="F84" s="753">
        <v>123.31000000000004</v>
      </c>
    </row>
    <row r="85" spans="1:6" ht="14.4" customHeight="1" x14ac:dyDescent="0.3">
      <c r="A85" s="776" t="s">
        <v>1712</v>
      </c>
      <c r="B85" s="752"/>
      <c r="C85" s="766">
        <v>0</v>
      </c>
      <c r="D85" s="752">
        <v>1272.1500000000001</v>
      </c>
      <c r="E85" s="766">
        <v>1</v>
      </c>
      <c r="F85" s="753">
        <v>1272.1500000000001</v>
      </c>
    </row>
    <row r="86" spans="1:6" ht="14.4" customHeight="1" x14ac:dyDescent="0.3">
      <c r="A86" s="776" t="s">
        <v>1713</v>
      </c>
      <c r="B86" s="752"/>
      <c r="C86" s="766">
        <v>0</v>
      </c>
      <c r="D86" s="752">
        <v>1346430.5915366702</v>
      </c>
      <c r="E86" s="766">
        <v>1</v>
      </c>
      <c r="F86" s="753">
        <v>1346430.5915366702</v>
      </c>
    </row>
    <row r="87" spans="1:6" ht="14.4" customHeight="1" x14ac:dyDescent="0.3">
      <c r="A87" s="776" t="s">
        <v>1714</v>
      </c>
      <c r="B87" s="752"/>
      <c r="C87" s="766">
        <v>0</v>
      </c>
      <c r="D87" s="752">
        <v>17995.600000000002</v>
      </c>
      <c r="E87" s="766">
        <v>1</v>
      </c>
      <c r="F87" s="753">
        <v>17995.600000000002</v>
      </c>
    </row>
    <row r="88" spans="1:6" ht="14.4" customHeight="1" x14ac:dyDescent="0.3">
      <c r="A88" s="776" t="s">
        <v>1715</v>
      </c>
      <c r="B88" s="752"/>
      <c r="C88" s="766">
        <v>0</v>
      </c>
      <c r="D88" s="752">
        <v>1590.53</v>
      </c>
      <c r="E88" s="766">
        <v>1</v>
      </c>
      <c r="F88" s="753">
        <v>1590.53</v>
      </c>
    </row>
    <row r="89" spans="1:6" ht="14.4" customHeight="1" x14ac:dyDescent="0.3">
      <c r="A89" s="776" t="s">
        <v>1716</v>
      </c>
      <c r="B89" s="752"/>
      <c r="C89" s="766">
        <v>0</v>
      </c>
      <c r="D89" s="752">
        <v>2128.19</v>
      </c>
      <c r="E89" s="766">
        <v>1</v>
      </c>
      <c r="F89" s="753">
        <v>2128.19</v>
      </c>
    </row>
    <row r="90" spans="1:6" ht="14.4" customHeight="1" x14ac:dyDescent="0.3">
      <c r="A90" s="776" t="s">
        <v>1717</v>
      </c>
      <c r="B90" s="752"/>
      <c r="C90" s="766">
        <v>0</v>
      </c>
      <c r="D90" s="752">
        <v>712.04</v>
      </c>
      <c r="E90" s="766">
        <v>1</v>
      </c>
      <c r="F90" s="753">
        <v>712.04</v>
      </c>
    </row>
    <row r="91" spans="1:6" ht="14.4" customHeight="1" x14ac:dyDescent="0.3">
      <c r="A91" s="776" t="s">
        <v>1718</v>
      </c>
      <c r="B91" s="752"/>
      <c r="C91" s="766">
        <v>0</v>
      </c>
      <c r="D91" s="752">
        <v>40824.299999999996</v>
      </c>
      <c r="E91" s="766">
        <v>1</v>
      </c>
      <c r="F91" s="753">
        <v>40824.299999999996</v>
      </c>
    </row>
    <row r="92" spans="1:6" ht="14.4" customHeight="1" x14ac:dyDescent="0.3">
      <c r="A92" s="776" t="s">
        <v>1719</v>
      </c>
      <c r="B92" s="752"/>
      <c r="C92" s="766">
        <v>0</v>
      </c>
      <c r="D92" s="752">
        <v>513.69000000000005</v>
      </c>
      <c r="E92" s="766">
        <v>1</v>
      </c>
      <c r="F92" s="753">
        <v>513.69000000000005</v>
      </c>
    </row>
    <row r="93" spans="1:6" ht="14.4" customHeight="1" thickBot="1" x14ac:dyDescent="0.35">
      <c r="A93" s="777" t="s">
        <v>1720</v>
      </c>
      <c r="B93" s="768"/>
      <c r="C93" s="769">
        <v>0</v>
      </c>
      <c r="D93" s="768">
        <v>10686.400000000001</v>
      </c>
      <c r="E93" s="769">
        <v>1</v>
      </c>
      <c r="F93" s="770">
        <v>10686.400000000001</v>
      </c>
    </row>
    <row r="94" spans="1:6" ht="14.4" customHeight="1" thickBot="1" x14ac:dyDescent="0.35">
      <c r="A94" s="771" t="s">
        <v>3</v>
      </c>
      <c r="B94" s="772">
        <v>23927.27</v>
      </c>
      <c r="C94" s="773">
        <v>6.3084883811833259E-4</v>
      </c>
      <c r="D94" s="772">
        <v>37904762.701704115</v>
      </c>
      <c r="E94" s="773">
        <v>0.99936915116188141</v>
      </c>
      <c r="F94" s="774">
        <v>37928689.971704125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2146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55</v>
      </c>
      <c r="G3" s="47">
        <f>SUBTOTAL(9,G6:G1048576)</f>
        <v>23927.269999999997</v>
      </c>
      <c r="H3" s="48">
        <f>IF(M3=0,0,G3/M3)</f>
        <v>6.3084883811833248E-4</v>
      </c>
      <c r="I3" s="47">
        <f>SUBTOTAL(9,I6:I1048576)</f>
        <v>4775.8583580000004</v>
      </c>
      <c r="J3" s="47">
        <f>SUBTOTAL(9,J6:J1048576)</f>
        <v>37904762.701704122</v>
      </c>
      <c r="K3" s="48">
        <f>IF(M3=0,0,J3/M3)</f>
        <v>0.99936915116188163</v>
      </c>
      <c r="L3" s="47">
        <f>SUBTOTAL(9,L6:L1048576)</f>
        <v>4830.8583580000004</v>
      </c>
      <c r="M3" s="49">
        <f>SUBTOTAL(9,M6:M1048576)</f>
        <v>37928689.971704125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610</v>
      </c>
      <c r="B6" s="741" t="s">
        <v>1721</v>
      </c>
      <c r="C6" s="741" t="s">
        <v>1722</v>
      </c>
      <c r="D6" s="741" t="s">
        <v>730</v>
      </c>
      <c r="E6" s="741" t="s">
        <v>1723</v>
      </c>
      <c r="F6" s="745"/>
      <c r="G6" s="745"/>
      <c r="H6" s="765">
        <v>0</v>
      </c>
      <c r="I6" s="745">
        <v>200</v>
      </c>
      <c r="J6" s="745">
        <v>3316.7000000000003</v>
      </c>
      <c r="K6" s="765">
        <v>1</v>
      </c>
      <c r="L6" s="745">
        <v>200</v>
      </c>
      <c r="M6" s="746">
        <v>3316.7000000000003</v>
      </c>
    </row>
    <row r="7" spans="1:13" ht="14.4" customHeight="1" x14ac:dyDescent="0.3">
      <c r="A7" s="747" t="s">
        <v>610</v>
      </c>
      <c r="B7" s="748" t="s">
        <v>1724</v>
      </c>
      <c r="C7" s="748" t="s">
        <v>1725</v>
      </c>
      <c r="D7" s="748" t="s">
        <v>1726</v>
      </c>
      <c r="E7" s="748" t="s">
        <v>1727</v>
      </c>
      <c r="F7" s="752"/>
      <c r="G7" s="752"/>
      <c r="H7" s="766">
        <v>0</v>
      </c>
      <c r="I7" s="752">
        <v>2</v>
      </c>
      <c r="J7" s="752">
        <v>679.12000000000012</v>
      </c>
      <c r="K7" s="766">
        <v>1</v>
      </c>
      <c r="L7" s="752">
        <v>2</v>
      </c>
      <c r="M7" s="753">
        <v>679.12000000000012</v>
      </c>
    </row>
    <row r="8" spans="1:13" ht="14.4" customHeight="1" x14ac:dyDescent="0.3">
      <c r="A8" s="747" t="s">
        <v>610</v>
      </c>
      <c r="B8" s="748" t="s">
        <v>1724</v>
      </c>
      <c r="C8" s="748" t="s">
        <v>1728</v>
      </c>
      <c r="D8" s="748" t="s">
        <v>1729</v>
      </c>
      <c r="E8" s="748" t="s">
        <v>1730</v>
      </c>
      <c r="F8" s="752"/>
      <c r="G8" s="752"/>
      <c r="H8" s="766">
        <v>0</v>
      </c>
      <c r="I8" s="752">
        <v>4</v>
      </c>
      <c r="J8" s="752">
        <v>1095.6000000000001</v>
      </c>
      <c r="K8" s="766">
        <v>1</v>
      </c>
      <c r="L8" s="752">
        <v>4</v>
      </c>
      <c r="M8" s="753">
        <v>1095.6000000000001</v>
      </c>
    </row>
    <row r="9" spans="1:13" ht="14.4" customHeight="1" x14ac:dyDescent="0.3">
      <c r="A9" s="747" t="s">
        <v>610</v>
      </c>
      <c r="B9" s="748" t="s">
        <v>1731</v>
      </c>
      <c r="C9" s="748" t="s">
        <v>1732</v>
      </c>
      <c r="D9" s="748" t="s">
        <v>1733</v>
      </c>
      <c r="E9" s="748" t="s">
        <v>1734</v>
      </c>
      <c r="F9" s="752"/>
      <c r="G9" s="752"/>
      <c r="H9" s="766">
        <v>0</v>
      </c>
      <c r="I9" s="752">
        <v>1</v>
      </c>
      <c r="J9" s="752">
        <v>712.04</v>
      </c>
      <c r="K9" s="766">
        <v>1</v>
      </c>
      <c r="L9" s="752">
        <v>1</v>
      </c>
      <c r="M9" s="753">
        <v>712.04</v>
      </c>
    </row>
    <row r="10" spans="1:13" ht="14.4" customHeight="1" x14ac:dyDescent="0.3">
      <c r="A10" s="747" t="s">
        <v>610</v>
      </c>
      <c r="B10" s="748" t="s">
        <v>1735</v>
      </c>
      <c r="C10" s="748" t="s">
        <v>1736</v>
      </c>
      <c r="D10" s="748" t="s">
        <v>820</v>
      </c>
      <c r="E10" s="748" t="s">
        <v>1737</v>
      </c>
      <c r="F10" s="752"/>
      <c r="G10" s="752"/>
      <c r="H10" s="766">
        <v>0</v>
      </c>
      <c r="I10" s="752">
        <v>2</v>
      </c>
      <c r="J10" s="752">
        <v>6600</v>
      </c>
      <c r="K10" s="766">
        <v>1</v>
      </c>
      <c r="L10" s="752">
        <v>2</v>
      </c>
      <c r="M10" s="753">
        <v>6600</v>
      </c>
    </row>
    <row r="11" spans="1:13" ht="14.4" customHeight="1" x14ac:dyDescent="0.3">
      <c r="A11" s="747" t="s">
        <v>610</v>
      </c>
      <c r="B11" s="748" t="s">
        <v>1735</v>
      </c>
      <c r="C11" s="748" t="s">
        <v>1738</v>
      </c>
      <c r="D11" s="748" t="s">
        <v>827</v>
      </c>
      <c r="E11" s="748" t="s">
        <v>1739</v>
      </c>
      <c r="F11" s="752"/>
      <c r="G11" s="752"/>
      <c r="H11" s="766">
        <v>0</v>
      </c>
      <c r="I11" s="752">
        <v>0</v>
      </c>
      <c r="J11" s="752">
        <v>9.0949470177292824E-13</v>
      </c>
      <c r="K11" s="766">
        <v>1</v>
      </c>
      <c r="L11" s="752">
        <v>0</v>
      </c>
      <c r="M11" s="753">
        <v>9.0949470177292824E-13</v>
      </c>
    </row>
    <row r="12" spans="1:13" ht="14.4" customHeight="1" x14ac:dyDescent="0.3">
      <c r="A12" s="747" t="s">
        <v>610</v>
      </c>
      <c r="B12" s="748" t="s">
        <v>1735</v>
      </c>
      <c r="C12" s="748" t="s">
        <v>1740</v>
      </c>
      <c r="D12" s="748" t="s">
        <v>827</v>
      </c>
      <c r="E12" s="748" t="s">
        <v>1741</v>
      </c>
      <c r="F12" s="752"/>
      <c r="G12" s="752"/>
      <c r="H12" s="766">
        <v>0</v>
      </c>
      <c r="I12" s="752">
        <v>2</v>
      </c>
      <c r="J12" s="752">
        <v>3002.04</v>
      </c>
      <c r="K12" s="766">
        <v>1</v>
      </c>
      <c r="L12" s="752">
        <v>2</v>
      </c>
      <c r="M12" s="753">
        <v>3002.04</v>
      </c>
    </row>
    <row r="13" spans="1:13" ht="14.4" customHeight="1" x14ac:dyDescent="0.3">
      <c r="A13" s="747" t="s">
        <v>610</v>
      </c>
      <c r="B13" s="748" t="s">
        <v>1735</v>
      </c>
      <c r="C13" s="748" t="s">
        <v>1742</v>
      </c>
      <c r="D13" s="748" t="s">
        <v>822</v>
      </c>
      <c r="E13" s="748" t="s">
        <v>1743</v>
      </c>
      <c r="F13" s="752"/>
      <c r="G13" s="752"/>
      <c r="H13" s="766">
        <v>0</v>
      </c>
      <c r="I13" s="752">
        <v>5</v>
      </c>
      <c r="J13" s="752">
        <v>3606.0000000000005</v>
      </c>
      <c r="K13" s="766">
        <v>1</v>
      </c>
      <c r="L13" s="752">
        <v>5</v>
      </c>
      <c r="M13" s="753">
        <v>3606.0000000000005</v>
      </c>
    </row>
    <row r="14" spans="1:13" ht="14.4" customHeight="1" x14ac:dyDescent="0.3">
      <c r="A14" s="747" t="s">
        <v>610</v>
      </c>
      <c r="B14" s="748" t="s">
        <v>1735</v>
      </c>
      <c r="C14" s="748" t="s">
        <v>1744</v>
      </c>
      <c r="D14" s="748" t="s">
        <v>822</v>
      </c>
      <c r="E14" s="748" t="s">
        <v>1745</v>
      </c>
      <c r="F14" s="752"/>
      <c r="G14" s="752"/>
      <c r="H14" s="766">
        <v>0</v>
      </c>
      <c r="I14" s="752">
        <v>14</v>
      </c>
      <c r="J14" s="752">
        <v>3805.9000000000005</v>
      </c>
      <c r="K14" s="766">
        <v>1</v>
      </c>
      <c r="L14" s="752">
        <v>14</v>
      </c>
      <c r="M14" s="753">
        <v>3805.9000000000005</v>
      </c>
    </row>
    <row r="15" spans="1:13" ht="14.4" customHeight="1" x14ac:dyDescent="0.3">
      <c r="A15" s="747" t="s">
        <v>610</v>
      </c>
      <c r="B15" s="748" t="s">
        <v>1735</v>
      </c>
      <c r="C15" s="748" t="s">
        <v>1746</v>
      </c>
      <c r="D15" s="748" t="s">
        <v>822</v>
      </c>
      <c r="E15" s="748" t="s">
        <v>1747</v>
      </c>
      <c r="F15" s="752"/>
      <c r="G15" s="752"/>
      <c r="H15" s="766">
        <v>0</v>
      </c>
      <c r="I15" s="752">
        <v>11</v>
      </c>
      <c r="J15" s="752">
        <v>6937.26</v>
      </c>
      <c r="K15" s="766">
        <v>1</v>
      </c>
      <c r="L15" s="752">
        <v>11</v>
      </c>
      <c r="M15" s="753">
        <v>6937.26</v>
      </c>
    </row>
    <row r="16" spans="1:13" ht="14.4" customHeight="1" x14ac:dyDescent="0.3">
      <c r="A16" s="747" t="s">
        <v>610</v>
      </c>
      <c r="B16" s="748" t="s">
        <v>1735</v>
      </c>
      <c r="C16" s="748" t="s">
        <v>1748</v>
      </c>
      <c r="D16" s="748" t="s">
        <v>822</v>
      </c>
      <c r="E16" s="748" t="s">
        <v>1749</v>
      </c>
      <c r="F16" s="752"/>
      <c r="G16" s="752"/>
      <c r="H16" s="766">
        <v>0</v>
      </c>
      <c r="I16" s="752">
        <v>15</v>
      </c>
      <c r="J16" s="752">
        <v>6134.25</v>
      </c>
      <c r="K16" s="766">
        <v>1</v>
      </c>
      <c r="L16" s="752">
        <v>15</v>
      </c>
      <c r="M16" s="753">
        <v>6134.25</v>
      </c>
    </row>
    <row r="17" spans="1:13" ht="14.4" customHeight="1" x14ac:dyDescent="0.3">
      <c r="A17" s="747" t="s">
        <v>610</v>
      </c>
      <c r="B17" s="748" t="s">
        <v>1750</v>
      </c>
      <c r="C17" s="748" t="s">
        <v>1751</v>
      </c>
      <c r="D17" s="748" t="s">
        <v>1752</v>
      </c>
      <c r="E17" s="748" t="s">
        <v>1753</v>
      </c>
      <c r="F17" s="752"/>
      <c r="G17" s="752"/>
      <c r="H17" s="766">
        <v>0</v>
      </c>
      <c r="I17" s="752">
        <v>1</v>
      </c>
      <c r="J17" s="752">
        <v>68.88</v>
      </c>
      <c r="K17" s="766">
        <v>1</v>
      </c>
      <c r="L17" s="752">
        <v>1</v>
      </c>
      <c r="M17" s="753">
        <v>68.88</v>
      </c>
    </row>
    <row r="18" spans="1:13" ht="14.4" customHeight="1" x14ac:dyDescent="0.3">
      <c r="A18" s="747" t="s">
        <v>610</v>
      </c>
      <c r="B18" s="748" t="s">
        <v>1754</v>
      </c>
      <c r="C18" s="748" t="s">
        <v>1755</v>
      </c>
      <c r="D18" s="748" t="s">
        <v>732</v>
      </c>
      <c r="E18" s="748" t="s">
        <v>1756</v>
      </c>
      <c r="F18" s="752"/>
      <c r="G18" s="752"/>
      <c r="H18" s="766">
        <v>0</v>
      </c>
      <c r="I18" s="752">
        <v>1</v>
      </c>
      <c r="J18" s="752">
        <v>89.31</v>
      </c>
      <c r="K18" s="766">
        <v>1</v>
      </c>
      <c r="L18" s="752">
        <v>1</v>
      </c>
      <c r="M18" s="753">
        <v>89.31</v>
      </c>
    </row>
    <row r="19" spans="1:13" ht="14.4" customHeight="1" x14ac:dyDescent="0.3">
      <c r="A19" s="747" t="s">
        <v>610</v>
      </c>
      <c r="B19" s="748" t="s">
        <v>1757</v>
      </c>
      <c r="C19" s="748" t="s">
        <v>1758</v>
      </c>
      <c r="D19" s="748" t="s">
        <v>831</v>
      </c>
      <c r="E19" s="748" t="s">
        <v>832</v>
      </c>
      <c r="F19" s="752"/>
      <c r="G19" s="752"/>
      <c r="H19" s="766">
        <v>0</v>
      </c>
      <c r="I19" s="752">
        <v>2</v>
      </c>
      <c r="J19" s="752">
        <v>80.78</v>
      </c>
      <c r="K19" s="766">
        <v>1</v>
      </c>
      <c r="L19" s="752">
        <v>2</v>
      </c>
      <c r="M19" s="753">
        <v>80.78</v>
      </c>
    </row>
    <row r="20" spans="1:13" ht="14.4" customHeight="1" x14ac:dyDescent="0.3">
      <c r="A20" s="747" t="s">
        <v>610</v>
      </c>
      <c r="B20" s="748" t="s">
        <v>1757</v>
      </c>
      <c r="C20" s="748" t="s">
        <v>1759</v>
      </c>
      <c r="D20" s="748" t="s">
        <v>829</v>
      </c>
      <c r="E20" s="748" t="s">
        <v>1760</v>
      </c>
      <c r="F20" s="752"/>
      <c r="G20" s="752"/>
      <c r="H20" s="766">
        <v>0</v>
      </c>
      <c r="I20" s="752">
        <v>3</v>
      </c>
      <c r="J20" s="752">
        <v>94.949999999999989</v>
      </c>
      <c r="K20" s="766">
        <v>1</v>
      </c>
      <c r="L20" s="752">
        <v>3</v>
      </c>
      <c r="M20" s="753">
        <v>94.949999999999989</v>
      </c>
    </row>
    <row r="21" spans="1:13" ht="14.4" customHeight="1" x14ac:dyDescent="0.3">
      <c r="A21" s="747" t="s">
        <v>610</v>
      </c>
      <c r="B21" s="748" t="s">
        <v>1761</v>
      </c>
      <c r="C21" s="748" t="s">
        <v>1762</v>
      </c>
      <c r="D21" s="748" t="s">
        <v>854</v>
      </c>
      <c r="E21" s="748" t="s">
        <v>1763</v>
      </c>
      <c r="F21" s="752"/>
      <c r="G21" s="752"/>
      <c r="H21" s="766">
        <v>0</v>
      </c>
      <c r="I21" s="752">
        <v>5</v>
      </c>
      <c r="J21" s="752">
        <v>203.45999999999998</v>
      </c>
      <c r="K21" s="766">
        <v>1</v>
      </c>
      <c r="L21" s="752">
        <v>5</v>
      </c>
      <c r="M21" s="753">
        <v>203.45999999999998</v>
      </c>
    </row>
    <row r="22" spans="1:13" ht="14.4" customHeight="1" x14ac:dyDescent="0.3">
      <c r="A22" s="747" t="s">
        <v>610</v>
      </c>
      <c r="B22" s="748" t="s">
        <v>1764</v>
      </c>
      <c r="C22" s="748" t="s">
        <v>1765</v>
      </c>
      <c r="D22" s="748" t="s">
        <v>1766</v>
      </c>
      <c r="E22" s="748" t="s">
        <v>1767</v>
      </c>
      <c r="F22" s="752"/>
      <c r="G22" s="752"/>
      <c r="H22" s="766">
        <v>0</v>
      </c>
      <c r="I22" s="752">
        <v>1</v>
      </c>
      <c r="J22" s="752">
        <v>114.98999999999998</v>
      </c>
      <c r="K22" s="766">
        <v>1</v>
      </c>
      <c r="L22" s="752">
        <v>1</v>
      </c>
      <c r="M22" s="753">
        <v>114.98999999999998</v>
      </c>
    </row>
    <row r="23" spans="1:13" ht="14.4" customHeight="1" x14ac:dyDescent="0.3">
      <c r="A23" s="747" t="s">
        <v>610</v>
      </c>
      <c r="B23" s="748" t="s">
        <v>1768</v>
      </c>
      <c r="C23" s="748" t="s">
        <v>1769</v>
      </c>
      <c r="D23" s="748" t="s">
        <v>1770</v>
      </c>
      <c r="E23" s="748" t="s">
        <v>1771</v>
      </c>
      <c r="F23" s="752"/>
      <c r="G23" s="752"/>
      <c r="H23" s="766">
        <v>0</v>
      </c>
      <c r="I23" s="752">
        <v>2</v>
      </c>
      <c r="J23" s="752">
        <v>17.32</v>
      </c>
      <c r="K23" s="766">
        <v>1</v>
      </c>
      <c r="L23" s="752">
        <v>2</v>
      </c>
      <c r="M23" s="753">
        <v>17.32</v>
      </c>
    </row>
    <row r="24" spans="1:13" ht="14.4" customHeight="1" x14ac:dyDescent="0.3">
      <c r="A24" s="747" t="s">
        <v>610</v>
      </c>
      <c r="B24" s="748" t="s">
        <v>1768</v>
      </c>
      <c r="C24" s="748" t="s">
        <v>1772</v>
      </c>
      <c r="D24" s="748" t="s">
        <v>1770</v>
      </c>
      <c r="E24" s="748" t="s">
        <v>1773</v>
      </c>
      <c r="F24" s="752"/>
      <c r="G24" s="752"/>
      <c r="H24" s="766">
        <v>0</v>
      </c>
      <c r="I24" s="752">
        <v>2</v>
      </c>
      <c r="J24" s="752">
        <v>30.070000000000007</v>
      </c>
      <c r="K24" s="766">
        <v>1</v>
      </c>
      <c r="L24" s="752">
        <v>2</v>
      </c>
      <c r="M24" s="753">
        <v>30.070000000000007</v>
      </c>
    </row>
    <row r="25" spans="1:13" ht="14.4" customHeight="1" x14ac:dyDescent="0.3">
      <c r="A25" s="747" t="s">
        <v>610</v>
      </c>
      <c r="B25" s="748" t="s">
        <v>1774</v>
      </c>
      <c r="C25" s="748" t="s">
        <v>1775</v>
      </c>
      <c r="D25" s="748" t="s">
        <v>1776</v>
      </c>
      <c r="E25" s="748" t="s">
        <v>1777</v>
      </c>
      <c r="F25" s="752"/>
      <c r="G25" s="752"/>
      <c r="H25" s="766">
        <v>0</v>
      </c>
      <c r="I25" s="752">
        <v>1</v>
      </c>
      <c r="J25" s="752">
        <v>32.330000000000005</v>
      </c>
      <c r="K25" s="766">
        <v>1</v>
      </c>
      <c r="L25" s="752">
        <v>1</v>
      </c>
      <c r="M25" s="753">
        <v>32.330000000000005</v>
      </c>
    </row>
    <row r="26" spans="1:13" ht="14.4" customHeight="1" x14ac:dyDescent="0.3">
      <c r="A26" s="747" t="s">
        <v>610</v>
      </c>
      <c r="B26" s="748" t="s">
        <v>1778</v>
      </c>
      <c r="C26" s="748" t="s">
        <v>1779</v>
      </c>
      <c r="D26" s="748" t="s">
        <v>989</v>
      </c>
      <c r="E26" s="748" t="s">
        <v>1780</v>
      </c>
      <c r="F26" s="752"/>
      <c r="G26" s="752"/>
      <c r="H26" s="766">
        <v>0</v>
      </c>
      <c r="I26" s="752">
        <v>1</v>
      </c>
      <c r="J26" s="752">
        <v>86.08</v>
      </c>
      <c r="K26" s="766">
        <v>1</v>
      </c>
      <c r="L26" s="752">
        <v>1</v>
      </c>
      <c r="M26" s="753">
        <v>86.08</v>
      </c>
    </row>
    <row r="27" spans="1:13" ht="14.4" customHeight="1" x14ac:dyDescent="0.3">
      <c r="A27" s="747" t="s">
        <v>610</v>
      </c>
      <c r="B27" s="748" t="s">
        <v>1781</v>
      </c>
      <c r="C27" s="748" t="s">
        <v>1782</v>
      </c>
      <c r="D27" s="748" t="s">
        <v>1783</v>
      </c>
      <c r="E27" s="748" t="s">
        <v>1784</v>
      </c>
      <c r="F27" s="752"/>
      <c r="G27" s="752"/>
      <c r="H27" s="766">
        <v>0</v>
      </c>
      <c r="I27" s="752">
        <v>1</v>
      </c>
      <c r="J27" s="752">
        <v>185.26</v>
      </c>
      <c r="K27" s="766">
        <v>1</v>
      </c>
      <c r="L27" s="752">
        <v>1</v>
      </c>
      <c r="M27" s="753">
        <v>185.26</v>
      </c>
    </row>
    <row r="28" spans="1:13" ht="14.4" customHeight="1" x14ac:dyDescent="0.3">
      <c r="A28" s="747" t="s">
        <v>610</v>
      </c>
      <c r="B28" s="748" t="s">
        <v>1785</v>
      </c>
      <c r="C28" s="748" t="s">
        <v>1786</v>
      </c>
      <c r="D28" s="748" t="s">
        <v>1787</v>
      </c>
      <c r="E28" s="748" t="s">
        <v>1788</v>
      </c>
      <c r="F28" s="752"/>
      <c r="G28" s="752"/>
      <c r="H28" s="766">
        <v>0</v>
      </c>
      <c r="I28" s="752">
        <v>1</v>
      </c>
      <c r="J28" s="752">
        <v>224.37</v>
      </c>
      <c r="K28" s="766">
        <v>1</v>
      </c>
      <c r="L28" s="752">
        <v>1</v>
      </c>
      <c r="M28" s="753">
        <v>224.37</v>
      </c>
    </row>
    <row r="29" spans="1:13" ht="14.4" customHeight="1" x14ac:dyDescent="0.3">
      <c r="A29" s="747" t="s">
        <v>610</v>
      </c>
      <c r="B29" s="748" t="s">
        <v>1789</v>
      </c>
      <c r="C29" s="748" t="s">
        <v>1790</v>
      </c>
      <c r="D29" s="748" t="s">
        <v>1791</v>
      </c>
      <c r="E29" s="748" t="s">
        <v>1792</v>
      </c>
      <c r="F29" s="752"/>
      <c r="G29" s="752"/>
      <c r="H29" s="766">
        <v>0</v>
      </c>
      <c r="I29" s="752">
        <v>1</v>
      </c>
      <c r="J29" s="752">
        <v>12.869999999999996</v>
      </c>
      <c r="K29" s="766">
        <v>1</v>
      </c>
      <c r="L29" s="752">
        <v>1</v>
      </c>
      <c r="M29" s="753">
        <v>12.869999999999996</v>
      </c>
    </row>
    <row r="30" spans="1:13" ht="14.4" customHeight="1" x14ac:dyDescent="0.3">
      <c r="A30" s="747" t="s">
        <v>610</v>
      </c>
      <c r="B30" s="748" t="s">
        <v>1789</v>
      </c>
      <c r="C30" s="748" t="s">
        <v>1793</v>
      </c>
      <c r="D30" s="748" t="s">
        <v>904</v>
      </c>
      <c r="E30" s="748" t="s">
        <v>1794</v>
      </c>
      <c r="F30" s="752"/>
      <c r="G30" s="752"/>
      <c r="H30" s="766">
        <v>0</v>
      </c>
      <c r="I30" s="752">
        <v>2</v>
      </c>
      <c r="J30" s="752">
        <v>36.58</v>
      </c>
      <c r="K30" s="766">
        <v>1</v>
      </c>
      <c r="L30" s="752">
        <v>2</v>
      </c>
      <c r="M30" s="753">
        <v>36.58</v>
      </c>
    </row>
    <row r="31" spans="1:13" ht="14.4" customHeight="1" x14ac:dyDescent="0.3">
      <c r="A31" s="747" t="s">
        <v>610</v>
      </c>
      <c r="B31" s="748" t="s">
        <v>1795</v>
      </c>
      <c r="C31" s="748" t="s">
        <v>1796</v>
      </c>
      <c r="D31" s="748" t="s">
        <v>1797</v>
      </c>
      <c r="E31" s="748" t="s">
        <v>1798</v>
      </c>
      <c r="F31" s="752"/>
      <c r="G31" s="752"/>
      <c r="H31" s="766">
        <v>0</v>
      </c>
      <c r="I31" s="752">
        <v>4</v>
      </c>
      <c r="J31" s="752">
        <v>275.47000000000003</v>
      </c>
      <c r="K31" s="766">
        <v>1</v>
      </c>
      <c r="L31" s="752">
        <v>4</v>
      </c>
      <c r="M31" s="753">
        <v>275.47000000000003</v>
      </c>
    </row>
    <row r="32" spans="1:13" ht="14.4" customHeight="1" x14ac:dyDescent="0.3">
      <c r="A32" s="747" t="s">
        <v>610</v>
      </c>
      <c r="B32" s="748" t="s">
        <v>1795</v>
      </c>
      <c r="C32" s="748" t="s">
        <v>1799</v>
      </c>
      <c r="D32" s="748" t="s">
        <v>1797</v>
      </c>
      <c r="E32" s="748" t="s">
        <v>1800</v>
      </c>
      <c r="F32" s="752"/>
      <c r="G32" s="752"/>
      <c r="H32" s="766">
        <v>0</v>
      </c>
      <c r="I32" s="752">
        <v>1</v>
      </c>
      <c r="J32" s="752">
        <v>209.30000000000007</v>
      </c>
      <c r="K32" s="766">
        <v>1</v>
      </c>
      <c r="L32" s="752">
        <v>1</v>
      </c>
      <c r="M32" s="753">
        <v>209.30000000000007</v>
      </c>
    </row>
    <row r="33" spans="1:13" ht="14.4" customHeight="1" x14ac:dyDescent="0.3">
      <c r="A33" s="747" t="s">
        <v>610</v>
      </c>
      <c r="B33" s="748" t="s">
        <v>1801</v>
      </c>
      <c r="C33" s="748" t="s">
        <v>1802</v>
      </c>
      <c r="D33" s="748" t="s">
        <v>818</v>
      </c>
      <c r="E33" s="748" t="s">
        <v>1803</v>
      </c>
      <c r="F33" s="752"/>
      <c r="G33" s="752"/>
      <c r="H33" s="766">
        <v>0</v>
      </c>
      <c r="I33" s="752">
        <v>2</v>
      </c>
      <c r="J33" s="752">
        <v>149.02000000000004</v>
      </c>
      <c r="K33" s="766">
        <v>1</v>
      </c>
      <c r="L33" s="752">
        <v>2</v>
      </c>
      <c r="M33" s="753">
        <v>149.02000000000004</v>
      </c>
    </row>
    <row r="34" spans="1:13" ht="14.4" customHeight="1" x14ac:dyDescent="0.3">
      <c r="A34" s="747" t="s">
        <v>610</v>
      </c>
      <c r="B34" s="748" t="s">
        <v>1804</v>
      </c>
      <c r="C34" s="748" t="s">
        <v>1805</v>
      </c>
      <c r="D34" s="748" t="s">
        <v>1006</v>
      </c>
      <c r="E34" s="748" t="s">
        <v>1806</v>
      </c>
      <c r="F34" s="752"/>
      <c r="G34" s="752"/>
      <c r="H34" s="766">
        <v>0</v>
      </c>
      <c r="I34" s="752">
        <v>90</v>
      </c>
      <c r="J34" s="752">
        <v>5846.6</v>
      </c>
      <c r="K34" s="766">
        <v>1</v>
      </c>
      <c r="L34" s="752">
        <v>90</v>
      </c>
      <c r="M34" s="753">
        <v>5846.6</v>
      </c>
    </row>
    <row r="35" spans="1:13" ht="14.4" customHeight="1" x14ac:dyDescent="0.3">
      <c r="A35" s="747" t="s">
        <v>610</v>
      </c>
      <c r="B35" s="748" t="s">
        <v>1807</v>
      </c>
      <c r="C35" s="748" t="s">
        <v>1808</v>
      </c>
      <c r="D35" s="748" t="s">
        <v>1809</v>
      </c>
      <c r="E35" s="748" t="s">
        <v>1810</v>
      </c>
      <c r="F35" s="752"/>
      <c r="G35" s="752"/>
      <c r="H35" s="766">
        <v>0</v>
      </c>
      <c r="I35" s="752">
        <v>3</v>
      </c>
      <c r="J35" s="752">
        <v>233.25000000000006</v>
      </c>
      <c r="K35" s="766">
        <v>1</v>
      </c>
      <c r="L35" s="752">
        <v>3</v>
      </c>
      <c r="M35" s="753">
        <v>233.25000000000006</v>
      </c>
    </row>
    <row r="36" spans="1:13" ht="14.4" customHeight="1" x14ac:dyDescent="0.3">
      <c r="A36" s="747" t="s">
        <v>610</v>
      </c>
      <c r="B36" s="748" t="s">
        <v>1811</v>
      </c>
      <c r="C36" s="748" t="s">
        <v>1812</v>
      </c>
      <c r="D36" s="748" t="s">
        <v>1119</v>
      </c>
      <c r="E36" s="748" t="s">
        <v>1813</v>
      </c>
      <c r="F36" s="752"/>
      <c r="G36" s="752"/>
      <c r="H36" s="766">
        <v>0</v>
      </c>
      <c r="I36" s="752">
        <v>5</v>
      </c>
      <c r="J36" s="752">
        <v>837.70000000000027</v>
      </c>
      <c r="K36" s="766">
        <v>1</v>
      </c>
      <c r="L36" s="752">
        <v>5</v>
      </c>
      <c r="M36" s="753">
        <v>837.70000000000027</v>
      </c>
    </row>
    <row r="37" spans="1:13" ht="14.4" customHeight="1" x14ac:dyDescent="0.3">
      <c r="A37" s="747" t="s">
        <v>610</v>
      </c>
      <c r="B37" s="748" t="s">
        <v>1811</v>
      </c>
      <c r="C37" s="748" t="s">
        <v>1814</v>
      </c>
      <c r="D37" s="748" t="s">
        <v>1119</v>
      </c>
      <c r="E37" s="748" t="s">
        <v>1815</v>
      </c>
      <c r="F37" s="752"/>
      <c r="G37" s="752"/>
      <c r="H37" s="766">
        <v>0</v>
      </c>
      <c r="I37" s="752">
        <v>2</v>
      </c>
      <c r="J37" s="752">
        <v>227.6</v>
      </c>
      <c r="K37" s="766">
        <v>1</v>
      </c>
      <c r="L37" s="752">
        <v>2</v>
      </c>
      <c r="M37" s="753">
        <v>227.6</v>
      </c>
    </row>
    <row r="38" spans="1:13" ht="14.4" customHeight="1" x14ac:dyDescent="0.3">
      <c r="A38" s="747" t="s">
        <v>610</v>
      </c>
      <c r="B38" s="748" t="s">
        <v>1816</v>
      </c>
      <c r="C38" s="748" t="s">
        <v>1817</v>
      </c>
      <c r="D38" s="748" t="s">
        <v>1818</v>
      </c>
      <c r="E38" s="748" t="s">
        <v>1819</v>
      </c>
      <c r="F38" s="752"/>
      <c r="G38" s="752"/>
      <c r="H38" s="766">
        <v>0</v>
      </c>
      <c r="I38" s="752">
        <v>11</v>
      </c>
      <c r="J38" s="752">
        <v>5045.7</v>
      </c>
      <c r="K38" s="766">
        <v>1</v>
      </c>
      <c r="L38" s="752">
        <v>11</v>
      </c>
      <c r="M38" s="753">
        <v>5045.7</v>
      </c>
    </row>
    <row r="39" spans="1:13" ht="14.4" customHeight="1" x14ac:dyDescent="0.3">
      <c r="A39" s="747" t="s">
        <v>610</v>
      </c>
      <c r="B39" s="748" t="s">
        <v>1820</v>
      </c>
      <c r="C39" s="748" t="s">
        <v>1821</v>
      </c>
      <c r="D39" s="748" t="s">
        <v>1822</v>
      </c>
      <c r="E39" s="748" t="s">
        <v>1467</v>
      </c>
      <c r="F39" s="752"/>
      <c r="G39" s="752"/>
      <c r="H39" s="766">
        <v>0</v>
      </c>
      <c r="I39" s="752">
        <v>4</v>
      </c>
      <c r="J39" s="752">
        <v>507.7600000000001</v>
      </c>
      <c r="K39" s="766">
        <v>1</v>
      </c>
      <c r="L39" s="752">
        <v>4</v>
      </c>
      <c r="M39" s="753">
        <v>507.7600000000001</v>
      </c>
    </row>
    <row r="40" spans="1:13" ht="14.4" customHeight="1" x14ac:dyDescent="0.3">
      <c r="A40" s="747" t="s">
        <v>610</v>
      </c>
      <c r="B40" s="748" t="s">
        <v>1823</v>
      </c>
      <c r="C40" s="748" t="s">
        <v>1824</v>
      </c>
      <c r="D40" s="748" t="s">
        <v>1825</v>
      </c>
      <c r="E40" s="748" t="s">
        <v>1826</v>
      </c>
      <c r="F40" s="752"/>
      <c r="G40" s="752"/>
      <c r="H40" s="766">
        <v>0</v>
      </c>
      <c r="I40" s="752">
        <v>7</v>
      </c>
      <c r="J40" s="752">
        <v>3930.5699999999997</v>
      </c>
      <c r="K40" s="766">
        <v>1</v>
      </c>
      <c r="L40" s="752">
        <v>7</v>
      </c>
      <c r="M40" s="753">
        <v>3930.5699999999997</v>
      </c>
    </row>
    <row r="41" spans="1:13" ht="14.4" customHeight="1" x14ac:dyDescent="0.3">
      <c r="A41" s="747" t="s">
        <v>610</v>
      </c>
      <c r="B41" s="748" t="s">
        <v>1827</v>
      </c>
      <c r="C41" s="748" t="s">
        <v>1828</v>
      </c>
      <c r="D41" s="748" t="s">
        <v>1829</v>
      </c>
      <c r="E41" s="748" t="s">
        <v>1830</v>
      </c>
      <c r="F41" s="752"/>
      <c r="G41" s="752"/>
      <c r="H41" s="766">
        <v>0</v>
      </c>
      <c r="I41" s="752">
        <v>180</v>
      </c>
      <c r="J41" s="752">
        <v>9518.4000000000015</v>
      </c>
      <c r="K41" s="766">
        <v>1</v>
      </c>
      <c r="L41" s="752">
        <v>180</v>
      </c>
      <c r="M41" s="753">
        <v>9518.4000000000015</v>
      </c>
    </row>
    <row r="42" spans="1:13" ht="14.4" customHeight="1" x14ac:dyDescent="0.3">
      <c r="A42" s="747" t="s">
        <v>610</v>
      </c>
      <c r="B42" s="748" t="s">
        <v>1831</v>
      </c>
      <c r="C42" s="748" t="s">
        <v>1832</v>
      </c>
      <c r="D42" s="748" t="s">
        <v>1833</v>
      </c>
      <c r="E42" s="748" t="s">
        <v>1834</v>
      </c>
      <c r="F42" s="752"/>
      <c r="G42" s="752"/>
      <c r="H42" s="766">
        <v>0</v>
      </c>
      <c r="I42" s="752">
        <v>4</v>
      </c>
      <c r="J42" s="752">
        <v>594</v>
      </c>
      <c r="K42" s="766">
        <v>1</v>
      </c>
      <c r="L42" s="752">
        <v>4</v>
      </c>
      <c r="M42" s="753">
        <v>594</v>
      </c>
    </row>
    <row r="43" spans="1:13" ht="14.4" customHeight="1" x14ac:dyDescent="0.3">
      <c r="A43" s="747" t="s">
        <v>610</v>
      </c>
      <c r="B43" s="748" t="s">
        <v>1831</v>
      </c>
      <c r="C43" s="748" t="s">
        <v>1835</v>
      </c>
      <c r="D43" s="748" t="s">
        <v>1836</v>
      </c>
      <c r="E43" s="748" t="s">
        <v>1837</v>
      </c>
      <c r="F43" s="752"/>
      <c r="G43" s="752"/>
      <c r="H43" s="766">
        <v>0</v>
      </c>
      <c r="I43" s="752">
        <v>3</v>
      </c>
      <c r="J43" s="752">
        <v>6341.88</v>
      </c>
      <c r="K43" s="766">
        <v>1</v>
      </c>
      <c r="L43" s="752">
        <v>3</v>
      </c>
      <c r="M43" s="753">
        <v>6341.88</v>
      </c>
    </row>
    <row r="44" spans="1:13" ht="14.4" customHeight="1" x14ac:dyDescent="0.3">
      <c r="A44" s="747" t="s">
        <v>610</v>
      </c>
      <c r="B44" s="748" t="s">
        <v>1838</v>
      </c>
      <c r="C44" s="748" t="s">
        <v>1839</v>
      </c>
      <c r="D44" s="748" t="s">
        <v>1840</v>
      </c>
      <c r="E44" s="748" t="s">
        <v>1841</v>
      </c>
      <c r="F44" s="752"/>
      <c r="G44" s="752"/>
      <c r="H44" s="766">
        <v>0</v>
      </c>
      <c r="I44" s="752">
        <v>3</v>
      </c>
      <c r="J44" s="752">
        <v>20292.990000000002</v>
      </c>
      <c r="K44" s="766">
        <v>1</v>
      </c>
      <c r="L44" s="752">
        <v>3</v>
      </c>
      <c r="M44" s="753">
        <v>20292.990000000002</v>
      </c>
    </row>
    <row r="45" spans="1:13" ht="14.4" customHeight="1" x14ac:dyDescent="0.3">
      <c r="A45" s="747" t="s">
        <v>610</v>
      </c>
      <c r="B45" s="748" t="s">
        <v>1838</v>
      </c>
      <c r="C45" s="748" t="s">
        <v>1842</v>
      </c>
      <c r="D45" s="748" t="s">
        <v>1158</v>
      </c>
      <c r="E45" s="748" t="s">
        <v>1843</v>
      </c>
      <c r="F45" s="752"/>
      <c r="G45" s="752"/>
      <c r="H45" s="766">
        <v>0</v>
      </c>
      <c r="I45" s="752">
        <v>20</v>
      </c>
      <c r="J45" s="752">
        <v>2356.1999999999998</v>
      </c>
      <c r="K45" s="766">
        <v>1</v>
      </c>
      <c r="L45" s="752">
        <v>20</v>
      </c>
      <c r="M45" s="753">
        <v>2356.1999999999998</v>
      </c>
    </row>
    <row r="46" spans="1:13" ht="14.4" customHeight="1" x14ac:dyDescent="0.3">
      <c r="A46" s="747" t="s">
        <v>610</v>
      </c>
      <c r="B46" s="748" t="s">
        <v>1844</v>
      </c>
      <c r="C46" s="748" t="s">
        <v>1845</v>
      </c>
      <c r="D46" s="748" t="s">
        <v>1846</v>
      </c>
      <c r="E46" s="748" t="s">
        <v>1847</v>
      </c>
      <c r="F46" s="752"/>
      <c r="G46" s="752"/>
      <c r="H46" s="766">
        <v>0</v>
      </c>
      <c r="I46" s="752">
        <v>20</v>
      </c>
      <c r="J46" s="752">
        <v>22024.2</v>
      </c>
      <c r="K46" s="766">
        <v>1</v>
      </c>
      <c r="L46" s="752">
        <v>20</v>
      </c>
      <c r="M46" s="753">
        <v>22024.2</v>
      </c>
    </row>
    <row r="47" spans="1:13" ht="14.4" customHeight="1" x14ac:dyDescent="0.3">
      <c r="A47" s="747" t="s">
        <v>610</v>
      </c>
      <c r="B47" s="748" t="s">
        <v>1848</v>
      </c>
      <c r="C47" s="748" t="s">
        <v>1849</v>
      </c>
      <c r="D47" s="748" t="s">
        <v>652</v>
      </c>
      <c r="E47" s="748" t="s">
        <v>653</v>
      </c>
      <c r="F47" s="752"/>
      <c r="G47" s="752"/>
      <c r="H47" s="766">
        <v>0</v>
      </c>
      <c r="I47" s="752">
        <v>26</v>
      </c>
      <c r="J47" s="752">
        <v>7154.16</v>
      </c>
      <c r="K47" s="766">
        <v>1</v>
      </c>
      <c r="L47" s="752">
        <v>26</v>
      </c>
      <c r="M47" s="753">
        <v>7154.16</v>
      </c>
    </row>
    <row r="48" spans="1:13" ht="14.4" customHeight="1" x14ac:dyDescent="0.3">
      <c r="A48" s="747" t="s">
        <v>610</v>
      </c>
      <c r="B48" s="748" t="s">
        <v>1850</v>
      </c>
      <c r="C48" s="748" t="s">
        <v>1851</v>
      </c>
      <c r="D48" s="748" t="s">
        <v>1054</v>
      </c>
      <c r="E48" s="748" t="s">
        <v>1055</v>
      </c>
      <c r="F48" s="752"/>
      <c r="G48" s="752"/>
      <c r="H48" s="766">
        <v>0</v>
      </c>
      <c r="I48" s="752">
        <v>3</v>
      </c>
      <c r="J48" s="752">
        <v>6765.99</v>
      </c>
      <c r="K48" s="766">
        <v>1</v>
      </c>
      <c r="L48" s="752">
        <v>3</v>
      </c>
      <c r="M48" s="753">
        <v>6765.99</v>
      </c>
    </row>
    <row r="49" spans="1:13" ht="14.4" customHeight="1" x14ac:dyDescent="0.3">
      <c r="A49" s="747" t="s">
        <v>610</v>
      </c>
      <c r="B49" s="748" t="s">
        <v>1852</v>
      </c>
      <c r="C49" s="748" t="s">
        <v>1853</v>
      </c>
      <c r="D49" s="748" t="s">
        <v>1854</v>
      </c>
      <c r="E49" s="748" t="s">
        <v>1169</v>
      </c>
      <c r="F49" s="752"/>
      <c r="G49" s="752"/>
      <c r="H49" s="766">
        <v>0</v>
      </c>
      <c r="I49" s="752">
        <v>10.866065799999999</v>
      </c>
      <c r="J49" s="752">
        <v>1135.5037124534633</v>
      </c>
      <c r="K49" s="766">
        <v>1</v>
      </c>
      <c r="L49" s="752">
        <v>10.866065799999999</v>
      </c>
      <c r="M49" s="753">
        <v>1135.5037124534633</v>
      </c>
    </row>
    <row r="50" spans="1:13" ht="14.4" customHeight="1" x14ac:dyDescent="0.3">
      <c r="A50" s="747" t="s">
        <v>610</v>
      </c>
      <c r="B50" s="748" t="s">
        <v>1852</v>
      </c>
      <c r="C50" s="748" t="s">
        <v>1855</v>
      </c>
      <c r="D50" s="748" t="s">
        <v>1854</v>
      </c>
      <c r="E50" s="748" t="s">
        <v>1856</v>
      </c>
      <c r="F50" s="752"/>
      <c r="G50" s="752"/>
      <c r="H50" s="766">
        <v>0</v>
      </c>
      <c r="I50" s="752">
        <v>15.142446399999997</v>
      </c>
      <c r="J50" s="752">
        <v>2398.5704607943799</v>
      </c>
      <c r="K50" s="766">
        <v>1</v>
      </c>
      <c r="L50" s="752">
        <v>15.142446399999997</v>
      </c>
      <c r="M50" s="753">
        <v>2398.5704607943799</v>
      </c>
    </row>
    <row r="51" spans="1:13" ht="14.4" customHeight="1" x14ac:dyDescent="0.3">
      <c r="A51" s="747" t="s">
        <v>610</v>
      </c>
      <c r="B51" s="748" t="s">
        <v>1852</v>
      </c>
      <c r="C51" s="748" t="s">
        <v>1857</v>
      </c>
      <c r="D51" s="748" t="s">
        <v>1854</v>
      </c>
      <c r="E51" s="748" t="s">
        <v>1168</v>
      </c>
      <c r="F51" s="752"/>
      <c r="G51" s="752"/>
      <c r="H51" s="766">
        <v>0</v>
      </c>
      <c r="I51" s="752">
        <v>5.1220809999999997</v>
      </c>
      <c r="J51" s="752">
        <v>1662.1152845000001</v>
      </c>
      <c r="K51" s="766">
        <v>1</v>
      </c>
      <c r="L51" s="752">
        <v>5.1220809999999997</v>
      </c>
      <c r="M51" s="753">
        <v>1662.1152845000001</v>
      </c>
    </row>
    <row r="52" spans="1:13" ht="14.4" customHeight="1" x14ac:dyDescent="0.3">
      <c r="A52" s="747" t="s">
        <v>610</v>
      </c>
      <c r="B52" s="748" t="s">
        <v>1858</v>
      </c>
      <c r="C52" s="748" t="s">
        <v>1859</v>
      </c>
      <c r="D52" s="748" t="s">
        <v>758</v>
      </c>
      <c r="E52" s="748" t="s">
        <v>759</v>
      </c>
      <c r="F52" s="752"/>
      <c r="G52" s="752"/>
      <c r="H52" s="766">
        <v>0</v>
      </c>
      <c r="I52" s="752">
        <v>93.603180600000002</v>
      </c>
      <c r="J52" s="752">
        <v>6826.4865595041338</v>
      </c>
      <c r="K52" s="766">
        <v>1</v>
      </c>
      <c r="L52" s="752">
        <v>93.603180600000002</v>
      </c>
      <c r="M52" s="753">
        <v>6826.4865595041338</v>
      </c>
    </row>
    <row r="53" spans="1:13" ht="14.4" customHeight="1" x14ac:dyDescent="0.3">
      <c r="A53" s="747" t="s">
        <v>610</v>
      </c>
      <c r="B53" s="748" t="s">
        <v>1858</v>
      </c>
      <c r="C53" s="748" t="s">
        <v>1860</v>
      </c>
      <c r="D53" s="748" t="s">
        <v>758</v>
      </c>
      <c r="E53" s="748" t="s">
        <v>760</v>
      </c>
      <c r="F53" s="752"/>
      <c r="G53" s="752"/>
      <c r="H53" s="766">
        <v>0</v>
      </c>
      <c r="I53" s="752">
        <v>35.486270199999993</v>
      </c>
      <c r="J53" s="752">
        <v>7564.9796546474645</v>
      </c>
      <c r="K53" s="766">
        <v>1</v>
      </c>
      <c r="L53" s="752">
        <v>35.486270199999993</v>
      </c>
      <c r="M53" s="753">
        <v>7564.9796546474645</v>
      </c>
    </row>
    <row r="54" spans="1:13" ht="14.4" customHeight="1" x14ac:dyDescent="0.3">
      <c r="A54" s="747" t="s">
        <v>610</v>
      </c>
      <c r="B54" s="748" t="s">
        <v>1861</v>
      </c>
      <c r="C54" s="748" t="s">
        <v>1862</v>
      </c>
      <c r="D54" s="748" t="s">
        <v>1063</v>
      </c>
      <c r="E54" s="748" t="s">
        <v>1863</v>
      </c>
      <c r="F54" s="752"/>
      <c r="G54" s="752"/>
      <c r="H54" s="766">
        <v>0</v>
      </c>
      <c r="I54" s="752">
        <v>11</v>
      </c>
      <c r="J54" s="752">
        <v>3389.3309999999997</v>
      </c>
      <c r="K54" s="766">
        <v>1</v>
      </c>
      <c r="L54" s="752">
        <v>11</v>
      </c>
      <c r="M54" s="753">
        <v>3389.3309999999997</v>
      </c>
    </row>
    <row r="55" spans="1:13" ht="14.4" customHeight="1" x14ac:dyDescent="0.3">
      <c r="A55" s="747" t="s">
        <v>610</v>
      </c>
      <c r="B55" s="748" t="s">
        <v>1864</v>
      </c>
      <c r="C55" s="748" t="s">
        <v>1865</v>
      </c>
      <c r="D55" s="748" t="s">
        <v>1163</v>
      </c>
      <c r="E55" s="748" t="s">
        <v>1165</v>
      </c>
      <c r="F55" s="752"/>
      <c r="G55" s="752"/>
      <c r="H55" s="766">
        <v>0</v>
      </c>
      <c r="I55" s="752">
        <v>10.195499999999999</v>
      </c>
      <c r="J55" s="752">
        <v>55901.394271872923</v>
      </c>
      <c r="K55" s="766">
        <v>1</v>
      </c>
      <c r="L55" s="752">
        <v>10.195499999999999</v>
      </c>
      <c r="M55" s="753">
        <v>55901.394271872923</v>
      </c>
    </row>
    <row r="56" spans="1:13" ht="14.4" customHeight="1" x14ac:dyDescent="0.3">
      <c r="A56" s="747" t="s">
        <v>610</v>
      </c>
      <c r="B56" s="748" t="s">
        <v>1864</v>
      </c>
      <c r="C56" s="748" t="s">
        <v>1866</v>
      </c>
      <c r="D56" s="748" t="s">
        <v>1163</v>
      </c>
      <c r="E56" s="748" t="s">
        <v>1164</v>
      </c>
      <c r="F56" s="752"/>
      <c r="G56" s="752"/>
      <c r="H56" s="766">
        <v>0</v>
      </c>
      <c r="I56" s="752">
        <v>3</v>
      </c>
      <c r="J56" s="752">
        <v>61035.121368108819</v>
      </c>
      <c r="K56" s="766">
        <v>1</v>
      </c>
      <c r="L56" s="752">
        <v>3</v>
      </c>
      <c r="M56" s="753">
        <v>61035.121368108819</v>
      </c>
    </row>
    <row r="57" spans="1:13" ht="14.4" customHeight="1" x14ac:dyDescent="0.3">
      <c r="A57" s="747" t="s">
        <v>610</v>
      </c>
      <c r="B57" s="748" t="s">
        <v>1867</v>
      </c>
      <c r="C57" s="748" t="s">
        <v>1868</v>
      </c>
      <c r="D57" s="748" t="s">
        <v>1869</v>
      </c>
      <c r="E57" s="748" t="s">
        <v>1870</v>
      </c>
      <c r="F57" s="752"/>
      <c r="G57" s="752"/>
      <c r="H57" s="766">
        <v>0</v>
      </c>
      <c r="I57" s="752">
        <v>5</v>
      </c>
      <c r="J57" s="752">
        <v>2883.6000000000004</v>
      </c>
      <c r="K57" s="766">
        <v>1</v>
      </c>
      <c r="L57" s="752">
        <v>5</v>
      </c>
      <c r="M57" s="753">
        <v>2883.6000000000004</v>
      </c>
    </row>
    <row r="58" spans="1:13" ht="14.4" customHeight="1" x14ac:dyDescent="0.3">
      <c r="A58" s="747" t="s">
        <v>610</v>
      </c>
      <c r="B58" s="748" t="s">
        <v>1867</v>
      </c>
      <c r="C58" s="748" t="s">
        <v>1871</v>
      </c>
      <c r="D58" s="748" t="s">
        <v>1869</v>
      </c>
      <c r="E58" s="748" t="s">
        <v>1872</v>
      </c>
      <c r="F58" s="752"/>
      <c r="G58" s="752"/>
      <c r="H58" s="766">
        <v>0</v>
      </c>
      <c r="I58" s="752">
        <v>45</v>
      </c>
      <c r="J58" s="752">
        <v>24011.1</v>
      </c>
      <c r="K58" s="766">
        <v>1</v>
      </c>
      <c r="L58" s="752">
        <v>45</v>
      </c>
      <c r="M58" s="753">
        <v>24011.1</v>
      </c>
    </row>
    <row r="59" spans="1:13" ht="14.4" customHeight="1" x14ac:dyDescent="0.3">
      <c r="A59" s="747" t="s">
        <v>610</v>
      </c>
      <c r="B59" s="748" t="s">
        <v>1873</v>
      </c>
      <c r="C59" s="748" t="s">
        <v>1874</v>
      </c>
      <c r="D59" s="748" t="s">
        <v>675</v>
      </c>
      <c r="E59" s="748" t="s">
        <v>676</v>
      </c>
      <c r="F59" s="752"/>
      <c r="G59" s="752"/>
      <c r="H59" s="766">
        <v>0</v>
      </c>
      <c r="I59" s="752">
        <v>2</v>
      </c>
      <c r="J59" s="752">
        <v>108.97999999999996</v>
      </c>
      <c r="K59" s="766">
        <v>1</v>
      </c>
      <c r="L59" s="752">
        <v>2</v>
      </c>
      <c r="M59" s="753">
        <v>108.97999999999996</v>
      </c>
    </row>
    <row r="60" spans="1:13" ht="14.4" customHeight="1" x14ac:dyDescent="0.3">
      <c r="A60" s="747" t="s">
        <v>610</v>
      </c>
      <c r="B60" s="748" t="s">
        <v>1873</v>
      </c>
      <c r="C60" s="748" t="s">
        <v>1875</v>
      </c>
      <c r="D60" s="748" t="s">
        <v>675</v>
      </c>
      <c r="E60" s="748" t="s">
        <v>677</v>
      </c>
      <c r="F60" s="752"/>
      <c r="G60" s="752"/>
      <c r="H60" s="766">
        <v>0</v>
      </c>
      <c r="I60" s="752">
        <v>8</v>
      </c>
      <c r="J60" s="752">
        <v>387.44000000000005</v>
      </c>
      <c r="K60" s="766">
        <v>1</v>
      </c>
      <c r="L60" s="752">
        <v>8</v>
      </c>
      <c r="M60" s="753">
        <v>387.44000000000005</v>
      </c>
    </row>
    <row r="61" spans="1:13" ht="14.4" customHeight="1" x14ac:dyDescent="0.3">
      <c r="A61" s="747" t="s">
        <v>610</v>
      </c>
      <c r="B61" s="748" t="s">
        <v>1873</v>
      </c>
      <c r="C61" s="748" t="s">
        <v>1876</v>
      </c>
      <c r="D61" s="748" t="s">
        <v>1877</v>
      </c>
      <c r="E61" s="748" t="s">
        <v>1878</v>
      </c>
      <c r="F61" s="752">
        <v>5</v>
      </c>
      <c r="G61" s="752">
        <v>133.69999999999999</v>
      </c>
      <c r="H61" s="766">
        <v>1</v>
      </c>
      <c r="I61" s="752"/>
      <c r="J61" s="752"/>
      <c r="K61" s="766">
        <v>0</v>
      </c>
      <c r="L61" s="752">
        <v>5</v>
      </c>
      <c r="M61" s="753">
        <v>133.69999999999999</v>
      </c>
    </row>
    <row r="62" spans="1:13" ht="14.4" customHeight="1" x14ac:dyDescent="0.3">
      <c r="A62" s="747" t="s">
        <v>610</v>
      </c>
      <c r="B62" s="748" t="s">
        <v>1879</v>
      </c>
      <c r="C62" s="748" t="s">
        <v>1880</v>
      </c>
      <c r="D62" s="748" t="s">
        <v>1881</v>
      </c>
      <c r="E62" s="748" t="s">
        <v>1882</v>
      </c>
      <c r="F62" s="752">
        <v>6</v>
      </c>
      <c r="G62" s="752">
        <v>1040.28</v>
      </c>
      <c r="H62" s="766">
        <v>1</v>
      </c>
      <c r="I62" s="752"/>
      <c r="J62" s="752"/>
      <c r="K62" s="766">
        <v>0</v>
      </c>
      <c r="L62" s="752">
        <v>6</v>
      </c>
      <c r="M62" s="753">
        <v>1040.28</v>
      </c>
    </row>
    <row r="63" spans="1:13" ht="14.4" customHeight="1" x14ac:dyDescent="0.3">
      <c r="A63" s="747" t="s">
        <v>610</v>
      </c>
      <c r="B63" s="748" t="s">
        <v>1879</v>
      </c>
      <c r="C63" s="748" t="s">
        <v>1883</v>
      </c>
      <c r="D63" s="748" t="s">
        <v>1881</v>
      </c>
      <c r="E63" s="748" t="s">
        <v>1884</v>
      </c>
      <c r="F63" s="752">
        <v>3</v>
      </c>
      <c r="G63" s="752">
        <v>1106.67</v>
      </c>
      <c r="H63" s="766">
        <v>1</v>
      </c>
      <c r="I63" s="752"/>
      <c r="J63" s="752"/>
      <c r="K63" s="766">
        <v>0</v>
      </c>
      <c r="L63" s="752">
        <v>3</v>
      </c>
      <c r="M63" s="753">
        <v>1106.67</v>
      </c>
    </row>
    <row r="64" spans="1:13" ht="14.4" customHeight="1" x14ac:dyDescent="0.3">
      <c r="A64" s="747" t="s">
        <v>610</v>
      </c>
      <c r="B64" s="748" t="s">
        <v>1879</v>
      </c>
      <c r="C64" s="748" t="s">
        <v>1885</v>
      </c>
      <c r="D64" s="748" t="s">
        <v>1881</v>
      </c>
      <c r="E64" s="748" t="s">
        <v>1886</v>
      </c>
      <c r="F64" s="752">
        <v>2</v>
      </c>
      <c r="G64" s="752">
        <v>1549.02</v>
      </c>
      <c r="H64" s="766">
        <v>1</v>
      </c>
      <c r="I64" s="752"/>
      <c r="J64" s="752"/>
      <c r="K64" s="766">
        <v>0</v>
      </c>
      <c r="L64" s="752">
        <v>2</v>
      </c>
      <c r="M64" s="753">
        <v>1549.02</v>
      </c>
    </row>
    <row r="65" spans="1:13" ht="14.4" customHeight="1" x14ac:dyDescent="0.3">
      <c r="A65" s="747" t="s">
        <v>610</v>
      </c>
      <c r="B65" s="748" t="s">
        <v>1887</v>
      </c>
      <c r="C65" s="748" t="s">
        <v>1888</v>
      </c>
      <c r="D65" s="748" t="s">
        <v>1036</v>
      </c>
      <c r="E65" s="748" t="s">
        <v>1889</v>
      </c>
      <c r="F65" s="752"/>
      <c r="G65" s="752"/>
      <c r="H65" s="766">
        <v>0</v>
      </c>
      <c r="I65" s="752">
        <v>6</v>
      </c>
      <c r="J65" s="752">
        <v>484.32</v>
      </c>
      <c r="K65" s="766">
        <v>1</v>
      </c>
      <c r="L65" s="752">
        <v>6</v>
      </c>
      <c r="M65" s="753">
        <v>484.32</v>
      </c>
    </row>
    <row r="66" spans="1:13" ht="14.4" customHeight="1" x14ac:dyDescent="0.3">
      <c r="A66" s="747" t="s">
        <v>610</v>
      </c>
      <c r="B66" s="748" t="s">
        <v>1890</v>
      </c>
      <c r="C66" s="748" t="s">
        <v>1891</v>
      </c>
      <c r="D66" s="748" t="s">
        <v>956</v>
      </c>
      <c r="E66" s="748" t="s">
        <v>957</v>
      </c>
      <c r="F66" s="752"/>
      <c r="G66" s="752"/>
      <c r="H66" s="766">
        <v>0</v>
      </c>
      <c r="I66" s="752">
        <v>9</v>
      </c>
      <c r="J66" s="752">
        <v>301.23</v>
      </c>
      <c r="K66" s="766">
        <v>1</v>
      </c>
      <c r="L66" s="752">
        <v>9</v>
      </c>
      <c r="M66" s="753">
        <v>301.23</v>
      </c>
    </row>
    <row r="67" spans="1:13" ht="14.4" customHeight="1" x14ac:dyDescent="0.3">
      <c r="A67" s="747" t="s">
        <v>610</v>
      </c>
      <c r="B67" s="748" t="s">
        <v>1890</v>
      </c>
      <c r="C67" s="748" t="s">
        <v>1892</v>
      </c>
      <c r="D67" s="748" t="s">
        <v>956</v>
      </c>
      <c r="E67" s="748" t="s">
        <v>1893</v>
      </c>
      <c r="F67" s="752"/>
      <c r="G67" s="752"/>
      <c r="H67" s="766">
        <v>0</v>
      </c>
      <c r="I67" s="752">
        <v>9</v>
      </c>
      <c r="J67" s="752">
        <v>455.7600000000001</v>
      </c>
      <c r="K67" s="766">
        <v>1</v>
      </c>
      <c r="L67" s="752">
        <v>9</v>
      </c>
      <c r="M67" s="753">
        <v>455.7600000000001</v>
      </c>
    </row>
    <row r="68" spans="1:13" ht="14.4" customHeight="1" x14ac:dyDescent="0.3">
      <c r="A68" s="747" t="s">
        <v>610</v>
      </c>
      <c r="B68" s="748" t="s">
        <v>1894</v>
      </c>
      <c r="C68" s="748" t="s">
        <v>1895</v>
      </c>
      <c r="D68" s="748" t="s">
        <v>1896</v>
      </c>
      <c r="E68" s="748" t="s">
        <v>1897</v>
      </c>
      <c r="F68" s="752"/>
      <c r="G68" s="752"/>
      <c r="H68" s="766">
        <v>0</v>
      </c>
      <c r="I68" s="752">
        <v>1</v>
      </c>
      <c r="J68" s="752">
        <v>19.579999999999998</v>
      </c>
      <c r="K68" s="766">
        <v>1</v>
      </c>
      <c r="L68" s="752">
        <v>1</v>
      </c>
      <c r="M68" s="753">
        <v>19.579999999999998</v>
      </c>
    </row>
    <row r="69" spans="1:13" ht="14.4" customHeight="1" x14ac:dyDescent="0.3">
      <c r="A69" s="747" t="s">
        <v>610</v>
      </c>
      <c r="B69" s="748" t="s">
        <v>1898</v>
      </c>
      <c r="C69" s="748" t="s">
        <v>1899</v>
      </c>
      <c r="D69" s="748" t="s">
        <v>1900</v>
      </c>
      <c r="E69" s="748" t="s">
        <v>1901</v>
      </c>
      <c r="F69" s="752"/>
      <c r="G69" s="752"/>
      <c r="H69" s="766">
        <v>0</v>
      </c>
      <c r="I69" s="752">
        <v>1</v>
      </c>
      <c r="J69" s="752">
        <v>104.14000000000001</v>
      </c>
      <c r="K69" s="766">
        <v>1</v>
      </c>
      <c r="L69" s="752">
        <v>1</v>
      </c>
      <c r="M69" s="753">
        <v>104.14000000000001</v>
      </c>
    </row>
    <row r="70" spans="1:13" ht="14.4" customHeight="1" x14ac:dyDescent="0.3">
      <c r="A70" s="747" t="s">
        <v>610</v>
      </c>
      <c r="B70" s="748" t="s">
        <v>1902</v>
      </c>
      <c r="C70" s="748" t="s">
        <v>1903</v>
      </c>
      <c r="D70" s="748" t="s">
        <v>1904</v>
      </c>
      <c r="E70" s="748" t="s">
        <v>1905</v>
      </c>
      <c r="F70" s="752"/>
      <c r="G70" s="752"/>
      <c r="H70" s="766">
        <v>0</v>
      </c>
      <c r="I70" s="752">
        <v>1</v>
      </c>
      <c r="J70" s="752">
        <v>81.200000000000045</v>
      </c>
      <c r="K70" s="766">
        <v>1</v>
      </c>
      <c r="L70" s="752">
        <v>1</v>
      </c>
      <c r="M70" s="753">
        <v>81.200000000000045</v>
      </c>
    </row>
    <row r="71" spans="1:13" ht="14.4" customHeight="1" x14ac:dyDescent="0.3">
      <c r="A71" s="747" t="s">
        <v>610</v>
      </c>
      <c r="B71" s="748" t="s">
        <v>1906</v>
      </c>
      <c r="C71" s="748" t="s">
        <v>1907</v>
      </c>
      <c r="D71" s="748" t="s">
        <v>1908</v>
      </c>
      <c r="E71" s="748" t="s">
        <v>1909</v>
      </c>
      <c r="F71" s="752"/>
      <c r="G71" s="752"/>
      <c r="H71" s="766">
        <v>0</v>
      </c>
      <c r="I71" s="752">
        <v>1</v>
      </c>
      <c r="J71" s="752">
        <v>1272.1500000000001</v>
      </c>
      <c r="K71" s="766">
        <v>1</v>
      </c>
      <c r="L71" s="752">
        <v>1</v>
      </c>
      <c r="M71" s="753">
        <v>1272.1500000000001</v>
      </c>
    </row>
    <row r="72" spans="1:13" ht="14.4" customHeight="1" x14ac:dyDescent="0.3">
      <c r="A72" s="747" t="s">
        <v>610</v>
      </c>
      <c r="B72" s="748" t="s">
        <v>1910</v>
      </c>
      <c r="C72" s="748" t="s">
        <v>1911</v>
      </c>
      <c r="D72" s="748" t="s">
        <v>939</v>
      </c>
      <c r="E72" s="748" t="s">
        <v>1912</v>
      </c>
      <c r="F72" s="752"/>
      <c r="G72" s="752"/>
      <c r="H72" s="766">
        <v>0</v>
      </c>
      <c r="I72" s="752">
        <v>2</v>
      </c>
      <c r="J72" s="752">
        <v>248.65000000000003</v>
      </c>
      <c r="K72" s="766">
        <v>1</v>
      </c>
      <c r="L72" s="752">
        <v>2</v>
      </c>
      <c r="M72" s="753">
        <v>248.65000000000003</v>
      </c>
    </row>
    <row r="73" spans="1:13" ht="14.4" customHeight="1" x14ac:dyDescent="0.3">
      <c r="A73" s="747" t="s">
        <v>610</v>
      </c>
      <c r="B73" s="748" t="s">
        <v>1913</v>
      </c>
      <c r="C73" s="748" t="s">
        <v>1914</v>
      </c>
      <c r="D73" s="748" t="s">
        <v>1076</v>
      </c>
      <c r="E73" s="748" t="s">
        <v>1075</v>
      </c>
      <c r="F73" s="752"/>
      <c r="G73" s="752"/>
      <c r="H73" s="766">
        <v>0</v>
      </c>
      <c r="I73" s="752">
        <v>6</v>
      </c>
      <c r="J73" s="752">
        <v>988.38000000000011</v>
      </c>
      <c r="K73" s="766">
        <v>1</v>
      </c>
      <c r="L73" s="752">
        <v>6</v>
      </c>
      <c r="M73" s="753">
        <v>988.38000000000011</v>
      </c>
    </row>
    <row r="74" spans="1:13" ht="14.4" customHeight="1" x14ac:dyDescent="0.3">
      <c r="A74" s="747" t="s">
        <v>610</v>
      </c>
      <c r="B74" s="748" t="s">
        <v>1913</v>
      </c>
      <c r="C74" s="748" t="s">
        <v>1915</v>
      </c>
      <c r="D74" s="748" t="s">
        <v>1077</v>
      </c>
      <c r="E74" s="748" t="s">
        <v>1075</v>
      </c>
      <c r="F74" s="752"/>
      <c r="G74" s="752"/>
      <c r="H74" s="766">
        <v>0</v>
      </c>
      <c r="I74" s="752">
        <v>5</v>
      </c>
      <c r="J74" s="752">
        <v>823.65</v>
      </c>
      <c r="K74" s="766">
        <v>1</v>
      </c>
      <c r="L74" s="752">
        <v>5</v>
      </c>
      <c r="M74" s="753">
        <v>823.65</v>
      </c>
    </row>
    <row r="75" spans="1:13" ht="14.4" customHeight="1" x14ac:dyDescent="0.3">
      <c r="A75" s="747" t="s">
        <v>610</v>
      </c>
      <c r="B75" s="748" t="s">
        <v>1913</v>
      </c>
      <c r="C75" s="748" t="s">
        <v>1916</v>
      </c>
      <c r="D75" s="748" t="s">
        <v>1079</v>
      </c>
      <c r="E75" s="748" t="s">
        <v>1080</v>
      </c>
      <c r="F75" s="752"/>
      <c r="G75" s="752"/>
      <c r="H75" s="766">
        <v>0</v>
      </c>
      <c r="I75" s="752">
        <v>19</v>
      </c>
      <c r="J75" s="752">
        <v>777.48</v>
      </c>
      <c r="K75" s="766">
        <v>1</v>
      </c>
      <c r="L75" s="752">
        <v>19</v>
      </c>
      <c r="M75" s="753">
        <v>777.48</v>
      </c>
    </row>
    <row r="76" spans="1:13" ht="14.4" customHeight="1" x14ac:dyDescent="0.3">
      <c r="A76" s="747" t="s">
        <v>610</v>
      </c>
      <c r="B76" s="748" t="s">
        <v>1913</v>
      </c>
      <c r="C76" s="748" t="s">
        <v>1917</v>
      </c>
      <c r="D76" s="748" t="s">
        <v>1081</v>
      </c>
      <c r="E76" s="748" t="s">
        <v>1080</v>
      </c>
      <c r="F76" s="752"/>
      <c r="G76" s="752"/>
      <c r="H76" s="766">
        <v>0</v>
      </c>
      <c r="I76" s="752">
        <v>17</v>
      </c>
      <c r="J76" s="752">
        <v>695.6400000000001</v>
      </c>
      <c r="K76" s="766">
        <v>1</v>
      </c>
      <c r="L76" s="752">
        <v>17</v>
      </c>
      <c r="M76" s="753">
        <v>695.6400000000001</v>
      </c>
    </row>
    <row r="77" spans="1:13" ht="14.4" customHeight="1" x14ac:dyDescent="0.3">
      <c r="A77" s="747" t="s">
        <v>610</v>
      </c>
      <c r="B77" s="748" t="s">
        <v>1913</v>
      </c>
      <c r="C77" s="748" t="s">
        <v>1918</v>
      </c>
      <c r="D77" s="748" t="s">
        <v>1086</v>
      </c>
      <c r="E77" s="748" t="s">
        <v>1083</v>
      </c>
      <c r="F77" s="752"/>
      <c r="G77" s="752"/>
      <c r="H77" s="766">
        <v>0</v>
      </c>
      <c r="I77" s="752">
        <v>1</v>
      </c>
      <c r="J77" s="752">
        <v>131.25</v>
      </c>
      <c r="K77" s="766">
        <v>1</v>
      </c>
      <c r="L77" s="752">
        <v>1</v>
      </c>
      <c r="M77" s="753">
        <v>131.25</v>
      </c>
    </row>
    <row r="78" spans="1:13" ht="14.4" customHeight="1" x14ac:dyDescent="0.3">
      <c r="A78" s="747" t="s">
        <v>610</v>
      </c>
      <c r="B78" s="748" t="s">
        <v>1913</v>
      </c>
      <c r="C78" s="748" t="s">
        <v>1919</v>
      </c>
      <c r="D78" s="748" t="s">
        <v>1085</v>
      </c>
      <c r="E78" s="748" t="s">
        <v>1083</v>
      </c>
      <c r="F78" s="752"/>
      <c r="G78" s="752"/>
      <c r="H78" s="766">
        <v>0</v>
      </c>
      <c r="I78" s="752">
        <v>2</v>
      </c>
      <c r="J78" s="752">
        <v>262.5</v>
      </c>
      <c r="K78" s="766">
        <v>1</v>
      </c>
      <c r="L78" s="752">
        <v>2</v>
      </c>
      <c r="M78" s="753">
        <v>262.5</v>
      </c>
    </row>
    <row r="79" spans="1:13" ht="14.4" customHeight="1" x14ac:dyDescent="0.3">
      <c r="A79" s="747" t="s">
        <v>610</v>
      </c>
      <c r="B79" s="748" t="s">
        <v>1913</v>
      </c>
      <c r="C79" s="748" t="s">
        <v>1920</v>
      </c>
      <c r="D79" s="748" t="s">
        <v>1082</v>
      </c>
      <c r="E79" s="748" t="s">
        <v>1083</v>
      </c>
      <c r="F79" s="752"/>
      <c r="G79" s="752"/>
      <c r="H79" s="766">
        <v>0</v>
      </c>
      <c r="I79" s="752">
        <v>2</v>
      </c>
      <c r="J79" s="752">
        <v>262.5</v>
      </c>
      <c r="K79" s="766">
        <v>1</v>
      </c>
      <c r="L79" s="752">
        <v>2</v>
      </c>
      <c r="M79" s="753">
        <v>262.5</v>
      </c>
    </row>
    <row r="80" spans="1:13" ht="14.4" customHeight="1" x14ac:dyDescent="0.3">
      <c r="A80" s="747" t="s">
        <v>610</v>
      </c>
      <c r="B80" s="748" t="s">
        <v>1913</v>
      </c>
      <c r="C80" s="748" t="s">
        <v>1921</v>
      </c>
      <c r="D80" s="748" t="s">
        <v>1084</v>
      </c>
      <c r="E80" s="748" t="s">
        <v>1083</v>
      </c>
      <c r="F80" s="752"/>
      <c r="G80" s="752"/>
      <c r="H80" s="766">
        <v>0</v>
      </c>
      <c r="I80" s="752">
        <v>3</v>
      </c>
      <c r="J80" s="752">
        <v>393.75</v>
      </c>
      <c r="K80" s="766">
        <v>1</v>
      </c>
      <c r="L80" s="752">
        <v>3</v>
      </c>
      <c r="M80" s="753">
        <v>393.75</v>
      </c>
    </row>
    <row r="81" spans="1:13" ht="14.4" customHeight="1" x14ac:dyDescent="0.3">
      <c r="A81" s="747" t="s">
        <v>610</v>
      </c>
      <c r="B81" s="748" t="s">
        <v>1913</v>
      </c>
      <c r="C81" s="748" t="s">
        <v>1922</v>
      </c>
      <c r="D81" s="748" t="s">
        <v>1078</v>
      </c>
      <c r="E81" s="748" t="s">
        <v>1075</v>
      </c>
      <c r="F81" s="752"/>
      <c r="G81" s="752"/>
      <c r="H81" s="766">
        <v>0</v>
      </c>
      <c r="I81" s="752">
        <v>7</v>
      </c>
      <c r="J81" s="752">
        <v>1145.6899999999996</v>
      </c>
      <c r="K81" s="766">
        <v>1</v>
      </c>
      <c r="L81" s="752">
        <v>7</v>
      </c>
      <c r="M81" s="753">
        <v>1145.6899999999996</v>
      </c>
    </row>
    <row r="82" spans="1:13" ht="14.4" customHeight="1" x14ac:dyDescent="0.3">
      <c r="A82" s="747" t="s">
        <v>610</v>
      </c>
      <c r="B82" s="748" t="s">
        <v>1913</v>
      </c>
      <c r="C82" s="748" t="s">
        <v>1923</v>
      </c>
      <c r="D82" s="748" t="s">
        <v>1090</v>
      </c>
      <c r="E82" s="748" t="s">
        <v>1075</v>
      </c>
      <c r="F82" s="752"/>
      <c r="G82" s="752"/>
      <c r="H82" s="766">
        <v>0</v>
      </c>
      <c r="I82" s="752">
        <v>8</v>
      </c>
      <c r="J82" s="752">
        <v>981.52</v>
      </c>
      <c r="K82" s="766">
        <v>1</v>
      </c>
      <c r="L82" s="752">
        <v>8</v>
      </c>
      <c r="M82" s="753">
        <v>981.52</v>
      </c>
    </row>
    <row r="83" spans="1:13" ht="14.4" customHeight="1" x14ac:dyDescent="0.3">
      <c r="A83" s="747" t="s">
        <v>610</v>
      </c>
      <c r="B83" s="748" t="s">
        <v>1913</v>
      </c>
      <c r="C83" s="748" t="s">
        <v>1924</v>
      </c>
      <c r="D83" s="748" t="s">
        <v>1088</v>
      </c>
      <c r="E83" s="748" t="s">
        <v>1075</v>
      </c>
      <c r="F83" s="752"/>
      <c r="G83" s="752"/>
      <c r="H83" s="766">
        <v>0</v>
      </c>
      <c r="I83" s="752">
        <v>9</v>
      </c>
      <c r="J83" s="752">
        <v>1104.21</v>
      </c>
      <c r="K83" s="766">
        <v>1</v>
      </c>
      <c r="L83" s="752">
        <v>9</v>
      </c>
      <c r="M83" s="753">
        <v>1104.21</v>
      </c>
    </row>
    <row r="84" spans="1:13" ht="14.4" customHeight="1" x14ac:dyDescent="0.3">
      <c r="A84" s="747" t="s">
        <v>610</v>
      </c>
      <c r="B84" s="748" t="s">
        <v>1913</v>
      </c>
      <c r="C84" s="748" t="s">
        <v>1925</v>
      </c>
      <c r="D84" s="748" t="s">
        <v>1089</v>
      </c>
      <c r="E84" s="748" t="s">
        <v>1080</v>
      </c>
      <c r="F84" s="752"/>
      <c r="G84" s="752"/>
      <c r="H84" s="766">
        <v>0</v>
      </c>
      <c r="I84" s="752">
        <v>16</v>
      </c>
      <c r="J84" s="752">
        <v>490.72</v>
      </c>
      <c r="K84" s="766">
        <v>1</v>
      </c>
      <c r="L84" s="752">
        <v>16</v>
      </c>
      <c r="M84" s="753">
        <v>490.72</v>
      </c>
    </row>
    <row r="85" spans="1:13" ht="14.4" customHeight="1" x14ac:dyDescent="0.3">
      <c r="A85" s="747" t="s">
        <v>610</v>
      </c>
      <c r="B85" s="748" t="s">
        <v>1913</v>
      </c>
      <c r="C85" s="748" t="s">
        <v>1926</v>
      </c>
      <c r="D85" s="748" t="s">
        <v>1087</v>
      </c>
      <c r="E85" s="748" t="s">
        <v>1080</v>
      </c>
      <c r="F85" s="752"/>
      <c r="G85" s="752"/>
      <c r="H85" s="766">
        <v>0</v>
      </c>
      <c r="I85" s="752">
        <v>24</v>
      </c>
      <c r="J85" s="752">
        <v>736.08</v>
      </c>
      <c r="K85" s="766">
        <v>1</v>
      </c>
      <c r="L85" s="752">
        <v>24</v>
      </c>
      <c r="M85" s="753">
        <v>736.08</v>
      </c>
    </row>
    <row r="86" spans="1:13" ht="14.4" customHeight="1" x14ac:dyDescent="0.3">
      <c r="A86" s="747" t="s">
        <v>615</v>
      </c>
      <c r="B86" s="748" t="s">
        <v>1724</v>
      </c>
      <c r="C86" s="748" t="s">
        <v>1728</v>
      </c>
      <c r="D86" s="748" t="s">
        <v>1729</v>
      </c>
      <c r="E86" s="748" t="s">
        <v>1730</v>
      </c>
      <c r="F86" s="752"/>
      <c r="G86" s="752"/>
      <c r="H86" s="766">
        <v>0</v>
      </c>
      <c r="I86" s="752">
        <v>11</v>
      </c>
      <c r="J86" s="752">
        <v>3012.9000000000005</v>
      </c>
      <c r="K86" s="766">
        <v>1</v>
      </c>
      <c r="L86" s="752">
        <v>11</v>
      </c>
      <c r="M86" s="753">
        <v>3012.9000000000005</v>
      </c>
    </row>
    <row r="87" spans="1:13" ht="14.4" customHeight="1" x14ac:dyDescent="0.3">
      <c r="A87" s="747" t="s">
        <v>615</v>
      </c>
      <c r="B87" s="748" t="s">
        <v>1804</v>
      </c>
      <c r="C87" s="748" t="s">
        <v>1805</v>
      </c>
      <c r="D87" s="748" t="s">
        <v>1006</v>
      </c>
      <c r="E87" s="748" t="s">
        <v>1806</v>
      </c>
      <c r="F87" s="752"/>
      <c r="G87" s="752"/>
      <c r="H87" s="766">
        <v>0</v>
      </c>
      <c r="I87" s="752">
        <v>40</v>
      </c>
      <c r="J87" s="752">
        <v>2598.4499999999998</v>
      </c>
      <c r="K87" s="766">
        <v>1</v>
      </c>
      <c r="L87" s="752">
        <v>40</v>
      </c>
      <c r="M87" s="753">
        <v>2598.4499999999998</v>
      </c>
    </row>
    <row r="88" spans="1:13" ht="14.4" customHeight="1" x14ac:dyDescent="0.3">
      <c r="A88" s="747" t="s">
        <v>615</v>
      </c>
      <c r="B88" s="748" t="s">
        <v>1927</v>
      </c>
      <c r="C88" s="748" t="s">
        <v>1928</v>
      </c>
      <c r="D88" s="748" t="s">
        <v>1929</v>
      </c>
      <c r="E88" s="748" t="s">
        <v>1930</v>
      </c>
      <c r="F88" s="752"/>
      <c r="G88" s="752"/>
      <c r="H88" s="766">
        <v>0</v>
      </c>
      <c r="I88" s="752">
        <v>2</v>
      </c>
      <c r="J88" s="752">
        <v>628.54</v>
      </c>
      <c r="K88" s="766">
        <v>1</v>
      </c>
      <c r="L88" s="752">
        <v>2</v>
      </c>
      <c r="M88" s="753">
        <v>628.54</v>
      </c>
    </row>
    <row r="89" spans="1:13" ht="14.4" customHeight="1" x14ac:dyDescent="0.3">
      <c r="A89" s="747" t="s">
        <v>615</v>
      </c>
      <c r="B89" s="748" t="s">
        <v>1838</v>
      </c>
      <c r="C89" s="748" t="s">
        <v>1839</v>
      </c>
      <c r="D89" s="748" t="s">
        <v>1840</v>
      </c>
      <c r="E89" s="748" t="s">
        <v>1841</v>
      </c>
      <c r="F89" s="752"/>
      <c r="G89" s="752"/>
      <c r="H89" s="766">
        <v>0</v>
      </c>
      <c r="I89" s="752">
        <v>3</v>
      </c>
      <c r="J89" s="752">
        <v>20295</v>
      </c>
      <c r="K89" s="766">
        <v>1</v>
      </c>
      <c r="L89" s="752">
        <v>3</v>
      </c>
      <c r="M89" s="753">
        <v>20295</v>
      </c>
    </row>
    <row r="90" spans="1:13" ht="14.4" customHeight="1" x14ac:dyDescent="0.3">
      <c r="A90" s="747" t="s">
        <v>615</v>
      </c>
      <c r="B90" s="748" t="s">
        <v>1852</v>
      </c>
      <c r="C90" s="748" t="s">
        <v>1853</v>
      </c>
      <c r="D90" s="748" t="s">
        <v>1854</v>
      </c>
      <c r="E90" s="748" t="s">
        <v>1169</v>
      </c>
      <c r="F90" s="752"/>
      <c r="G90" s="752"/>
      <c r="H90" s="766">
        <v>0</v>
      </c>
      <c r="I90" s="752">
        <v>3.7452930999999996</v>
      </c>
      <c r="J90" s="752">
        <v>391.38344304070466</v>
      </c>
      <c r="K90" s="766">
        <v>1</v>
      </c>
      <c r="L90" s="752">
        <v>3.7452930999999996</v>
      </c>
      <c r="M90" s="753">
        <v>391.38344304070466</v>
      </c>
    </row>
    <row r="91" spans="1:13" ht="14.4" customHeight="1" x14ac:dyDescent="0.3">
      <c r="A91" s="747" t="s">
        <v>615</v>
      </c>
      <c r="B91" s="748" t="s">
        <v>1852</v>
      </c>
      <c r="C91" s="748" t="s">
        <v>1855</v>
      </c>
      <c r="D91" s="748" t="s">
        <v>1854</v>
      </c>
      <c r="E91" s="748" t="s">
        <v>1856</v>
      </c>
      <c r="F91" s="752"/>
      <c r="G91" s="752"/>
      <c r="H91" s="766">
        <v>0</v>
      </c>
      <c r="I91" s="752">
        <v>6.3610203999999992</v>
      </c>
      <c r="J91" s="752">
        <v>1007.5877067074689</v>
      </c>
      <c r="K91" s="766">
        <v>1</v>
      </c>
      <c r="L91" s="752">
        <v>6.3610203999999992</v>
      </c>
      <c r="M91" s="753">
        <v>1007.5877067074689</v>
      </c>
    </row>
    <row r="92" spans="1:13" ht="14.4" customHeight="1" x14ac:dyDescent="0.3">
      <c r="A92" s="747" t="s">
        <v>615</v>
      </c>
      <c r="B92" s="748" t="s">
        <v>1852</v>
      </c>
      <c r="C92" s="748" t="s">
        <v>1857</v>
      </c>
      <c r="D92" s="748" t="s">
        <v>1854</v>
      </c>
      <c r="E92" s="748" t="s">
        <v>1168</v>
      </c>
      <c r="F92" s="752"/>
      <c r="G92" s="752"/>
      <c r="H92" s="766">
        <v>0</v>
      </c>
      <c r="I92" s="752">
        <v>3.2160000000000002</v>
      </c>
      <c r="J92" s="752">
        <v>1043.5920000000001</v>
      </c>
      <c r="K92" s="766">
        <v>1</v>
      </c>
      <c r="L92" s="752">
        <v>3.2160000000000002</v>
      </c>
      <c r="M92" s="753">
        <v>1043.5920000000001</v>
      </c>
    </row>
    <row r="93" spans="1:13" ht="14.4" customHeight="1" x14ac:dyDescent="0.3">
      <c r="A93" s="747" t="s">
        <v>615</v>
      </c>
      <c r="B93" s="748" t="s">
        <v>1858</v>
      </c>
      <c r="C93" s="748" t="s">
        <v>1859</v>
      </c>
      <c r="D93" s="748" t="s">
        <v>758</v>
      </c>
      <c r="E93" s="748" t="s">
        <v>759</v>
      </c>
      <c r="F93" s="752"/>
      <c r="G93" s="752"/>
      <c r="H93" s="766">
        <v>0</v>
      </c>
      <c r="I93" s="752">
        <v>89.119656200000009</v>
      </c>
      <c r="J93" s="752">
        <v>6499.5039459968757</v>
      </c>
      <c r="K93" s="766">
        <v>1</v>
      </c>
      <c r="L93" s="752">
        <v>89.119656200000009</v>
      </c>
      <c r="M93" s="753">
        <v>6499.5039459968757</v>
      </c>
    </row>
    <row r="94" spans="1:13" ht="14.4" customHeight="1" x14ac:dyDescent="0.3">
      <c r="A94" s="747" t="s">
        <v>615</v>
      </c>
      <c r="B94" s="748" t="s">
        <v>1858</v>
      </c>
      <c r="C94" s="748" t="s">
        <v>1860</v>
      </c>
      <c r="D94" s="748" t="s">
        <v>758</v>
      </c>
      <c r="E94" s="748" t="s">
        <v>760</v>
      </c>
      <c r="F94" s="752"/>
      <c r="G94" s="752"/>
      <c r="H94" s="766">
        <v>0</v>
      </c>
      <c r="I94" s="752">
        <v>28.654</v>
      </c>
      <c r="J94" s="752">
        <v>6108.469130909004</v>
      </c>
      <c r="K94" s="766">
        <v>1</v>
      </c>
      <c r="L94" s="752">
        <v>28.654</v>
      </c>
      <c r="M94" s="753">
        <v>6108.469130909004</v>
      </c>
    </row>
    <row r="95" spans="1:13" ht="14.4" customHeight="1" x14ac:dyDescent="0.3">
      <c r="A95" s="747" t="s">
        <v>615</v>
      </c>
      <c r="B95" s="748" t="s">
        <v>1864</v>
      </c>
      <c r="C95" s="748" t="s">
        <v>1865</v>
      </c>
      <c r="D95" s="748" t="s">
        <v>1163</v>
      </c>
      <c r="E95" s="748" t="s">
        <v>1165</v>
      </c>
      <c r="F95" s="752"/>
      <c r="G95" s="752"/>
      <c r="H95" s="766">
        <v>0</v>
      </c>
      <c r="I95" s="752">
        <v>3.8145802</v>
      </c>
      <c r="J95" s="752">
        <v>19410.129700130528</v>
      </c>
      <c r="K95" s="766">
        <v>1</v>
      </c>
      <c r="L95" s="752">
        <v>3.8145802</v>
      </c>
      <c r="M95" s="753">
        <v>19410.129700130528</v>
      </c>
    </row>
    <row r="96" spans="1:13" ht="14.4" customHeight="1" x14ac:dyDescent="0.3">
      <c r="A96" s="747" t="s">
        <v>615</v>
      </c>
      <c r="B96" s="748" t="s">
        <v>1864</v>
      </c>
      <c r="C96" s="748" t="s">
        <v>1866</v>
      </c>
      <c r="D96" s="748" t="s">
        <v>1163</v>
      </c>
      <c r="E96" s="748" t="s">
        <v>1164</v>
      </c>
      <c r="F96" s="752"/>
      <c r="G96" s="752"/>
      <c r="H96" s="766">
        <v>0</v>
      </c>
      <c r="I96" s="752">
        <v>7</v>
      </c>
      <c r="J96" s="752">
        <v>105489.02417585546</v>
      </c>
      <c r="K96" s="766">
        <v>1</v>
      </c>
      <c r="L96" s="752">
        <v>7</v>
      </c>
      <c r="M96" s="753">
        <v>105489.02417585546</v>
      </c>
    </row>
    <row r="97" spans="1:13" ht="14.4" customHeight="1" x14ac:dyDescent="0.3">
      <c r="A97" s="747" t="s">
        <v>615</v>
      </c>
      <c r="B97" s="748" t="s">
        <v>1931</v>
      </c>
      <c r="C97" s="748" t="s">
        <v>1932</v>
      </c>
      <c r="D97" s="748" t="s">
        <v>1933</v>
      </c>
      <c r="E97" s="748" t="s">
        <v>1934</v>
      </c>
      <c r="F97" s="752"/>
      <c r="G97" s="752"/>
      <c r="H97" s="766">
        <v>0</v>
      </c>
      <c r="I97" s="752">
        <v>15</v>
      </c>
      <c r="J97" s="752">
        <v>795734.25</v>
      </c>
      <c r="K97" s="766">
        <v>1</v>
      </c>
      <c r="L97" s="752">
        <v>15</v>
      </c>
      <c r="M97" s="753">
        <v>795734.25</v>
      </c>
    </row>
    <row r="98" spans="1:13" ht="14.4" customHeight="1" x14ac:dyDescent="0.3">
      <c r="A98" s="747" t="s">
        <v>615</v>
      </c>
      <c r="B98" s="748" t="s">
        <v>1931</v>
      </c>
      <c r="C98" s="748" t="s">
        <v>1935</v>
      </c>
      <c r="D98" s="748" t="s">
        <v>1933</v>
      </c>
      <c r="E98" s="748" t="s">
        <v>1936</v>
      </c>
      <c r="F98" s="752"/>
      <c r="G98" s="752"/>
      <c r="H98" s="766">
        <v>0</v>
      </c>
      <c r="I98" s="752">
        <v>9</v>
      </c>
      <c r="J98" s="752">
        <v>849800.8</v>
      </c>
      <c r="K98" s="766">
        <v>1</v>
      </c>
      <c r="L98" s="752">
        <v>9</v>
      </c>
      <c r="M98" s="753">
        <v>849800.8</v>
      </c>
    </row>
    <row r="99" spans="1:13" ht="14.4" customHeight="1" x14ac:dyDescent="0.3">
      <c r="A99" s="747" t="s">
        <v>615</v>
      </c>
      <c r="B99" s="748" t="s">
        <v>1867</v>
      </c>
      <c r="C99" s="748" t="s">
        <v>1868</v>
      </c>
      <c r="D99" s="748" t="s">
        <v>1869</v>
      </c>
      <c r="E99" s="748" t="s">
        <v>1870</v>
      </c>
      <c r="F99" s="752"/>
      <c r="G99" s="752"/>
      <c r="H99" s="766">
        <v>0</v>
      </c>
      <c r="I99" s="752">
        <v>115</v>
      </c>
      <c r="J99" s="752">
        <v>66322.800000000017</v>
      </c>
      <c r="K99" s="766">
        <v>1</v>
      </c>
      <c r="L99" s="752">
        <v>115</v>
      </c>
      <c r="M99" s="753">
        <v>66322.800000000017</v>
      </c>
    </row>
    <row r="100" spans="1:13" ht="14.4" customHeight="1" x14ac:dyDescent="0.3">
      <c r="A100" s="747" t="s">
        <v>615</v>
      </c>
      <c r="B100" s="748" t="s">
        <v>1867</v>
      </c>
      <c r="C100" s="748" t="s">
        <v>1871</v>
      </c>
      <c r="D100" s="748" t="s">
        <v>1869</v>
      </c>
      <c r="E100" s="748" t="s">
        <v>1872</v>
      </c>
      <c r="F100" s="752"/>
      <c r="G100" s="752"/>
      <c r="H100" s="766">
        <v>0</v>
      </c>
      <c r="I100" s="752">
        <v>105</v>
      </c>
      <c r="J100" s="752">
        <v>56025.899999999994</v>
      </c>
      <c r="K100" s="766">
        <v>1</v>
      </c>
      <c r="L100" s="752">
        <v>105</v>
      </c>
      <c r="M100" s="753">
        <v>56025.899999999994</v>
      </c>
    </row>
    <row r="101" spans="1:13" ht="14.4" customHeight="1" x14ac:dyDescent="0.3">
      <c r="A101" s="747" t="s">
        <v>615</v>
      </c>
      <c r="B101" s="748" t="s">
        <v>1937</v>
      </c>
      <c r="C101" s="748" t="s">
        <v>1938</v>
      </c>
      <c r="D101" s="748" t="s">
        <v>1208</v>
      </c>
      <c r="E101" s="748" t="s">
        <v>1209</v>
      </c>
      <c r="F101" s="752"/>
      <c r="G101" s="752"/>
      <c r="H101" s="766">
        <v>0</v>
      </c>
      <c r="I101" s="752">
        <v>6</v>
      </c>
      <c r="J101" s="752">
        <v>66516.12</v>
      </c>
      <c r="K101" s="766">
        <v>1</v>
      </c>
      <c r="L101" s="752">
        <v>6</v>
      </c>
      <c r="M101" s="753">
        <v>66516.12</v>
      </c>
    </row>
    <row r="102" spans="1:13" ht="14.4" customHeight="1" x14ac:dyDescent="0.3">
      <c r="A102" s="747" t="s">
        <v>615</v>
      </c>
      <c r="B102" s="748" t="s">
        <v>1939</v>
      </c>
      <c r="C102" s="748" t="s">
        <v>1940</v>
      </c>
      <c r="D102" s="748" t="s">
        <v>1941</v>
      </c>
      <c r="E102" s="748" t="s">
        <v>1942</v>
      </c>
      <c r="F102" s="752"/>
      <c r="G102" s="752"/>
      <c r="H102" s="766">
        <v>0</v>
      </c>
      <c r="I102" s="752">
        <v>70</v>
      </c>
      <c r="J102" s="752">
        <v>60088.698180331565</v>
      </c>
      <c r="K102" s="766">
        <v>1</v>
      </c>
      <c r="L102" s="752">
        <v>70</v>
      </c>
      <c r="M102" s="753">
        <v>60088.698180331565</v>
      </c>
    </row>
    <row r="103" spans="1:13" ht="14.4" customHeight="1" x14ac:dyDescent="0.3">
      <c r="A103" s="747" t="s">
        <v>615</v>
      </c>
      <c r="B103" s="748" t="s">
        <v>1890</v>
      </c>
      <c r="C103" s="748" t="s">
        <v>1891</v>
      </c>
      <c r="D103" s="748" t="s">
        <v>956</v>
      </c>
      <c r="E103" s="748" t="s">
        <v>957</v>
      </c>
      <c r="F103" s="752"/>
      <c r="G103" s="752"/>
      <c r="H103" s="766">
        <v>0</v>
      </c>
      <c r="I103" s="752">
        <v>4</v>
      </c>
      <c r="J103" s="752">
        <v>133.88</v>
      </c>
      <c r="K103" s="766">
        <v>1</v>
      </c>
      <c r="L103" s="752">
        <v>4</v>
      </c>
      <c r="M103" s="753">
        <v>133.88</v>
      </c>
    </row>
    <row r="104" spans="1:13" ht="14.4" customHeight="1" x14ac:dyDescent="0.3">
      <c r="A104" s="747" t="s">
        <v>615</v>
      </c>
      <c r="B104" s="748" t="s">
        <v>1890</v>
      </c>
      <c r="C104" s="748" t="s">
        <v>1892</v>
      </c>
      <c r="D104" s="748" t="s">
        <v>956</v>
      </c>
      <c r="E104" s="748" t="s">
        <v>1893</v>
      </c>
      <c r="F104" s="752"/>
      <c r="G104" s="752"/>
      <c r="H104" s="766">
        <v>0</v>
      </c>
      <c r="I104" s="752">
        <v>10</v>
      </c>
      <c r="J104" s="752">
        <v>506.39999999999992</v>
      </c>
      <c r="K104" s="766">
        <v>1</v>
      </c>
      <c r="L104" s="752">
        <v>10</v>
      </c>
      <c r="M104" s="753">
        <v>506.39999999999992</v>
      </c>
    </row>
    <row r="105" spans="1:13" ht="14.4" customHeight="1" x14ac:dyDescent="0.3">
      <c r="A105" s="747" t="s">
        <v>615</v>
      </c>
      <c r="B105" s="748" t="s">
        <v>1902</v>
      </c>
      <c r="C105" s="748" t="s">
        <v>1943</v>
      </c>
      <c r="D105" s="748" t="s">
        <v>1216</v>
      </c>
      <c r="E105" s="748" t="s">
        <v>1944</v>
      </c>
      <c r="F105" s="752"/>
      <c r="G105" s="752"/>
      <c r="H105" s="766">
        <v>0</v>
      </c>
      <c r="I105" s="752">
        <v>1</v>
      </c>
      <c r="J105" s="752">
        <v>49.820000000000022</v>
      </c>
      <c r="K105" s="766">
        <v>1</v>
      </c>
      <c r="L105" s="752">
        <v>1</v>
      </c>
      <c r="M105" s="753">
        <v>49.820000000000022</v>
      </c>
    </row>
    <row r="106" spans="1:13" ht="14.4" customHeight="1" x14ac:dyDescent="0.3">
      <c r="A106" s="747" t="s">
        <v>615</v>
      </c>
      <c r="B106" s="748" t="s">
        <v>1945</v>
      </c>
      <c r="C106" s="748" t="s">
        <v>1946</v>
      </c>
      <c r="D106" s="748" t="s">
        <v>1221</v>
      </c>
      <c r="E106" s="748" t="s">
        <v>1483</v>
      </c>
      <c r="F106" s="752"/>
      <c r="G106" s="752"/>
      <c r="H106" s="766">
        <v>0</v>
      </c>
      <c r="I106" s="752">
        <v>10</v>
      </c>
      <c r="J106" s="752">
        <v>298.50000000000006</v>
      </c>
      <c r="K106" s="766">
        <v>1</v>
      </c>
      <c r="L106" s="752">
        <v>10</v>
      </c>
      <c r="M106" s="753">
        <v>298.50000000000006</v>
      </c>
    </row>
    <row r="107" spans="1:13" ht="14.4" customHeight="1" x14ac:dyDescent="0.3">
      <c r="A107" s="747" t="s">
        <v>618</v>
      </c>
      <c r="B107" s="748" t="s">
        <v>1721</v>
      </c>
      <c r="C107" s="748" t="s">
        <v>1722</v>
      </c>
      <c r="D107" s="748" t="s">
        <v>730</v>
      </c>
      <c r="E107" s="748" t="s">
        <v>1723</v>
      </c>
      <c r="F107" s="752"/>
      <c r="G107" s="752"/>
      <c r="H107" s="766">
        <v>0</v>
      </c>
      <c r="I107" s="752">
        <v>180</v>
      </c>
      <c r="J107" s="752">
        <v>2984.7000000000003</v>
      </c>
      <c r="K107" s="766">
        <v>1</v>
      </c>
      <c r="L107" s="752">
        <v>180</v>
      </c>
      <c r="M107" s="753">
        <v>2984.7000000000003</v>
      </c>
    </row>
    <row r="108" spans="1:13" ht="14.4" customHeight="1" x14ac:dyDescent="0.3">
      <c r="A108" s="747" t="s">
        <v>618</v>
      </c>
      <c r="B108" s="748" t="s">
        <v>1724</v>
      </c>
      <c r="C108" s="748" t="s">
        <v>1725</v>
      </c>
      <c r="D108" s="748" t="s">
        <v>1726</v>
      </c>
      <c r="E108" s="748" t="s">
        <v>1727</v>
      </c>
      <c r="F108" s="752"/>
      <c r="G108" s="752"/>
      <c r="H108" s="766">
        <v>0</v>
      </c>
      <c r="I108" s="752">
        <v>2</v>
      </c>
      <c r="J108" s="752">
        <v>679.12000000000012</v>
      </c>
      <c r="K108" s="766">
        <v>1</v>
      </c>
      <c r="L108" s="752">
        <v>2</v>
      </c>
      <c r="M108" s="753">
        <v>679.12000000000012</v>
      </c>
    </row>
    <row r="109" spans="1:13" ht="14.4" customHeight="1" x14ac:dyDescent="0.3">
      <c r="A109" s="747" t="s">
        <v>618</v>
      </c>
      <c r="B109" s="748" t="s">
        <v>1724</v>
      </c>
      <c r="C109" s="748" t="s">
        <v>1728</v>
      </c>
      <c r="D109" s="748" t="s">
        <v>1729</v>
      </c>
      <c r="E109" s="748" t="s">
        <v>1730</v>
      </c>
      <c r="F109" s="752"/>
      <c r="G109" s="752"/>
      <c r="H109" s="766">
        <v>0</v>
      </c>
      <c r="I109" s="752">
        <v>13</v>
      </c>
      <c r="J109" s="752">
        <v>3560.7000000000007</v>
      </c>
      <c r="K109" s="766">
        <v>1</v>
      </c>
      <c r="L109" s="752">
        <v>13</v>
      </c>
      <c r="M109" s="753">
        <v>3560.7000000000007</v>
      </c>
    </row>
    <row r="110" spans="1:13" ht="14.4" customHeight="1" x14ac:dyDescent="0.3">
      <c r="A110" s="747" t="s">
        <v>618</v>
      </c>
      <c r="B110" s="748" t="s">
        <v>1735</v>
      </c>
      <c r="C110" s="748" t="s">
        <v>1736</v>
      </c>
      <c r="D110" s="748" t="s">
        <v>820</v>
      </c>
      <c r="E110" s="748" t="s">
        <v>1737</v>
      </c>
      <c r="F110" s="752"/>
      <c r="G110" s="752"/>
      <c r="H110" s="766">
        <v>0</v>
      </c>
      <c r="I110" s="752">
        <v>2</v>
      </c>
      <c r="J110" s="752">
        <v>6599.9999999999991</v>
      </c>
      <c r="K110" s="766">
        <v>1</v>
      </c>
      <c r="L110" s="752">
        <v>2</v>
      </c>
      <c r="M110" s="753">
        <v>6599.9999999999991</v>
      </c>
    </row>
    <row r="111" spans="1:13" ht="14.4" customHeight="1" x14ac:dyDescent="0.3">
      <c r="A111" s="747" t="s">
        <v>618</v>
      </c>
      <c r="B111" s="748" t="s">
        <v>1735</v>
      </c>
      <c r="C111" s="748" t="s">
        <v>1738</v>
      </c>
      <c r="D111" s="748" t="s">
        <v>827</v>
      </c>
      <c r="E111" s="748" t="s">
        <v>1739</v>
      </c>
      <c r="F111" s="752"/>
      <c r="G111" s="752"/>
      <c r="H111" s="766">
        <v>0</v>
      </c>
      <c r="I111" s="752">
        <v>2</v>
      </c>
      <c r="J111" s="752">
        <v>2212.5199999999991</v>
      </c>
      <c r="K111" s="766">
        <v>1</v>
      </c>
      <c r="L111" s="752">
        <v>2</v>
      </c>
      <c r="M111" s="753">
        <v>2212.5199999999991</v>
      </c>
    </row>
    <row r="112" spans="1:13" ht="14.4" customHeight="1" x14ac:dyDescent="0.3">
      <c r="A112" s="747" t="s">
        <v>618</v>
      </c>
      <c r="B112" s="748" t="s">
        <v>1735</v>
      </c>
      <c r="C112" s="748" t="s">
        <v>1742</v>
      </c>
      <c r="D112" s="748" t="s">
        <v>822</v>
      </c>
      <c r="E112" s="748" t="s">
        <v>1743</v>
      </c>
      <c r="F112" s="752"/>
      <c r="G112" s="752"/>
      <c r="H112" s="766">
        <v>0</v>
      </c>
      <c r="I112" s="752">
        <v>3</v>
      </c>
      <c r="J112" s="752">
        <v>2163.6000000000004</v>
      </c>
      <c r="K112" s="766">
        <v>1</v>
      </c>
      <c r="L112" s="752">
        <v>3</v>
      </c>
      <c r="M112" s="753">
        <v>2163.6000000000004</v>
      </c>
    </row>
    <row r="113" spans="1:13" ht="14.4" customHeight="1" x14ac:dyDescent="0.3">
      <c r="A113" s="747" t="s">
        <v>618</v>
      </c>
      <c r="B113" s="748" t="s">
        <v>1735</v>
      </c>
      <c r="C113" s="748" t="s">
        <v>1744</v>
      </c>
      <c r="D113" s="748" t="s">
        <v>822</v>
      </c>
      <c r="E113" s="748" t="s">
        <v>1745</v>
      </c>
      <c r="F113" s="752"/>
      <c r="G113" s="752"/>
      <c r="H113" s="766">
        <v>0</v>
      </c>
      <c r="I113" s="752">
        <v>9</v>
      </c>
      <c r="J113" s="752">
        <v>2446.65</v>
      </c>
      <c r="K113" s="766">
        <v>1</v>
      </c>
      <c r="L113" s="752">
        <v>9</v>
      </c>
      <c r="M113" s="753">
        <v>2446.65</v>
      </c>
    </row>
    <row r="114" spans="1:13" ht="14.4" customHeight="1" x14ac:dyDescent="0.3">
      <c r="A114" s="747" t="s">
        <v>618</v>
      </c>
      <c r="B114" s="748" t="s">
        <v>1735</v>
      </c>
      <c r="C114" s="748" t="s">
        <v>1746</v>
      </c>
      <c r="D114" s="748" t="s">
        <v>822</v>
      </c>
      <c r="E114" s="748" t="s">
        <v>1747</v>
      </c>
      <c r="F114" s="752"/>
      <c r="G114" s="752"/>
      <c r="H114" s="766">
        <v>0</v>
      </c>
      <c r="I114" s="752">
        <v>15</v>
      </c>
      <c r="J114" s="752">
        <v>9459.9000000000015</v>
      </c>
      <c r="K114" s="766">
        <v>1</v>
      </c>
      <c r="L114" s="752">
        <v>15</v>
      </c>
      <c r="M114" s="753">
        <v>9459.9000000000015</v>
      </c>
    </row>
    <row r="115" spans="1:13" ht="14.4" customHeight="1" x14ac:dyDescent="0.3">
      <c r="A115" s="747" t="s">
        <v>618</v>
      </c>
      <c r="B115" s="748" t="s">
        <v>1735</v>
      </c>
      <c r="C115" s="748" t="s">
        <v>1748</v>
      </c>
      <c r="D115" s="748" t="s">
        <v>822</v>
      </c>
      <c r="E115" s="748" t="s">
        <v>1749</v>
      </c>
      <c r="F115" s="752"/>
      <c r="G115" s="752"/>
      <c r="H115" s="766">
        <v>0</v>
      </c>
      <c r="I115" s="752">
        <v>24</v>
      </c>
      <c r="J115" s="752">
        <v>9814.8000000000029</v>
      </c>
      <c r="K115" s="766">
        <v>1</v>
      </c>
      <c r="L115" s="752">
        <v>24</v>
      </c>
      <c r="M115" s="753">
        <v>9814.8000000000029</v>
      </c>
    </row>
    <row r="116" spans="1:13" ht="14.4" customHeight="1" x14ac:dyDescent="0.3">
      <c r="A116" s="747" t="s">
        <v>618</v>
      </c>
      <c r="B116" s="748" t="s">
        <v>1750</v>
      </c>
      <c r="C116" s="748" t="s">
        <v>1751</v>
      </c>
      <c r="D116" s="748" t="s">
        <v>1752</v>
      </c>
      <c r="E116" s="748" t="s">
        <v>1753</v>
      </c>
      <c r="F116" s="752"/>
      <c r="G116" s="752"/>
      <c r="H116" s="766">
        <v>0</v>
      </c>
      <c r="I116" s="752">
        <v>2</v>
      </c>
      <c r="J116" s="752">
        <v>139.1</v>
      </c>
      <c r="K116" s="766">
        <v>1</v>
      </c>
      <c r="L116" s="752">
        <v>2</v>
      </c>
      <c r="M116" s="753">
        <v>139.1</v>
      </c>
    </row>
    <row r="117" spans="1:13" ht="14.4" customHeight="1" x14ac:dyDescent="0.3">
      <c r="A117" s="747" t="s">
        <v>618</v>
      </c>
      <c r="B117" s="748" t="s">
        <v>1754</v>
      </c>
      <c r="C117" s="748" t="s">
        <v>1947</v>
      </c>
      <c r="D117" s="748" t="s">
        <v>732</v>
      </c>
      <c r="E117" s="748" t="s">
        <v>1948</v>
      </c>
      <c r="F117" s="752"/>
      <c r="G117" s="752"/>
      <c r="H117" s="766">
        <v>0</v>
      </c>
      <c r="I117" s="752">
        <v>8</v>
      </c>
      <c r="J117" s="752">
        <v>1027.5200000000002</v>
      </c>
      <c r="K117" s="766">
        <v>1</v>
      </c>
      <c r="L117" s="752">
        <v>8</v>
      </c>
      <c r="M117" s="753">
        <v>1027.5200000000002</v>
      </c>
    </row>
    <row r="118" spans="1:13" ht="14.4" customHeight="1" x14ac:dyDescent="0.3">
      <c r="A118" s="747" t="s">
        <v>618</v>
      </c>
      <c r="B118" s="748" t="s">
        <v>1754</v>
      </c>
      <c r="C118" s="748" t="s">
        <v>1949</v>
      </c>
      <c r="D118" s="748" t="s">
        <v>732</v>
      </c>
      <c r="E118" s="748" t="s">
        <v>1950</v>
      </c>
      <c r="F118" s="752"/>
      <c r="G118" s="752"/>
      <c r="H118" s="766">
        <v>0</v>
      </c>
      <c r="I118" s="752">
        <v>2</v>
      </c>
      <c r="J118" s="752">
        <v>89.32</v>
      </c>
      <c r="K118" s="766">
        <v>1</v>
      </c>
      <c r="L118" s="752">
        <v>2</v>
      </c>
      <c r="M118" s="753">
        <v>89.32</v>
      </c>
    </row>
    <row r="119" spans="1:13" ht="14.4" customHeight="1" x14ac:dyDescent="0.3">
      <c r="A119" s="747" t="s">
        <v>618</v>
      </c>
      <c r="B119" s="748" t="s">
        <v>1951</v>
      </c>
      <c r="C119" s="748" t="s">
        <v>1952</v>
      </c>
      <c r="D119" s="748" t="s">
        <v>1953</v>
      </c>
      <c r="E119" s="748" t="s">
        <v>1954</v>
      </c>
      <c r="F119" s="752"/>
      <c r="G119" s="752"/>
      <c r="H119" s="766">
        <v>0</v>
      </c>
      <c r="I119" s="752">
        <v>1</v>
      </c>
      <c r="J119" s="752">
        <v>97.77</v>
      </c>
      <c r="K119" s="766">
        <v>1</v>
      </c>
      <c r="L119" s="752">
        <v>1</v>
      </c>
      <c r="M119" s="753">
        <v>97.77</v>
      </c>
    </row>
    <row r="120" spans="1:13" ht="14.4" customHeight="1" x14ac:dyDescent="0.3">
      <c r="A120" s="747" t="s">
        <v>618</v>
      </c>
      <c r="B120" s="748" t="s">
        <v>1757</v>
      </c>
      <c r="C120" s="748" t="s">
        <v>1758</v>
      </c>
      <c r="D120" s="748" t="s">
        <v>831</v>
      </c>
      <c r="E120" s="748" t="s">
        <v>832</v>
      </c>
      <c r="F120" s="752"/>
      <c r="G120" s="752"/>
      <c r="H120" s="766">
        <v>0</v>
      </c>
      <c r="I120" s="752">
        <v>2</v>
      </c>
      <c r="J120" s="752">
        <v>80.780000000000015</v>
      </c>
      <c r="K120" s="766">
        <v>1</v>
      </c>
      <c r="L120" s="752">
        <v>2</v>
      </c>
      <c r="M120" s="753">
        <v>80.780000000000015</v>
      </c>
    </row>
    <row r="121" spans="1:13" ht="14.4" customHeight="1" x14ac:dyDescent="0.3">
      <c r="A121" s="747" t="s">
        <v>618</v>
      </c>
      <c r="B121" s="748" t="s">
        <v>1761</v>
      </c>
      <c r="C121" s="748" t="s">
        <v>1762</v>
      </c>
      <c r="D121" s="748" t="s">
        <v>854</v>
      </c>
      <c r="E121" s="748" t="s">
        <v>1763</v>
      </c>
      <c r="F121" s="752"/>
      <c r="G121" s="752"/>
      <c r="H121" s="766">
        <v>0</v>
      </c>
      <c r="I121" s="752">
        <v>6</v>
      </c>
      <c r="J121" s="752">
        <v>238.16999999999996</v>
      </c>
      <c r="K121" s="766">
        <v>1</v>
      </c>
      <c r="L121" s="752">
        <v>6</v>
      </c>
      <c r="M121" s="753">
        <v>238.16999999999996</v>
      </c>
    </row>
    <row r="122" spans="1:13" ht="14.4" customHeight="1" x14ac:dyDescent="0.3">
      <c r="A122" s="747" t="s">
        <v>618</v>
      </c>
      <c r="B122" s="748" t="s">
        <v>1955</v>
      </c>
      <c r="C122" s="748" t="s">
        <v>1956</v>
      </c>
      <c r="D122" s="748" t="s">
        <v>698</v>
      </c>
      <c r="E122" s="748" t="s">
        <v>700</v>
      </c>
      <c r="F122" s="752"/>
      <c r="G122" s="752"/>
      <c r="H122" s="766">
        <v>0</v>
      </c>
      <c r="I122" s="752">
        <v>2</v>
      </c>
      <c r="J122" s="752">
        <v>144.66</v>
      </c>
      <c r="K122" s="766">
        <v>1</v>
      </c>
      <c r="L122" s="752">
        <v>2</v>
      </c>
      <c r="M122" s="753">
        <v>144.66</v>
      </c>
    </row>
    <row r="123" spans="1:13" ht="14.4" customHeight="1" x14ac:dyDescent="0.3">
      <c r="A123" s="747" t="s">
        <v>618</v>
      </c>
      <c r="B123" s="748" t="s">
        <v>1957</v>
      </c>
      <c r="C123" s="748" t="s">
        <v>1958</v>
      </c>
      <c r="D123" s="748" t="s">
        <v>1482</v>
      </c>
      <c r="E123" s="748" t="s">
        <v>1780</v>
      </c>
      <c r="F123" s="752"/>
      <c r="G123" s="752"/>
      <c r="H123" s="766">
        <v>0</v>
      </c>
      <c r="I123" s="752">
        <v>1</v>
      </c>
      <c r="J123" s="752">
        <v>26.150000000000006</v>
      </c>
      <c r="K123" s="766">
        <v>1</v>
      </c>
      <c r="L123" s="752">
        <v>1</v>
      </c>
      <c r="M123" s="753">
        <v>26.150000000000006</v>
      </c>
    </row>
    <row r="124" spans="1:13" ht="14.4" customHeight="1" x14ac:dyDescent="0.3">
      <c r="A124" s="747" t="s">
        <v>618</v>
      </c>
      <c r="B124" s="748" t="s">
        <v>1957</v>
      </c>
      <c r="C124" s="748" t="s">
        <v>1959</v>
      </c>
      <c r="D124" s="748" t="s">
        <v>1482</v>
      </c>
      <c r="E124" s="748" t="s">
        <v>1960</v>
      </c>
      <c r="F124" s="752"/>
      <c r="G124" s="752"/>
      <c r="H124" s="766">
        <v>0</v>
      </c>
      <c r="I124" s="752">
        <v>1</v>
      </c>
      <c r="J124" s="752">
        <v>174.45</v>
      </c>
      <c r="K124" s="766">
        <v>1</v>
      </c>
      <c r="L124" s="752">
        <v>1</v>
      </c>
      <c r="M124" s="753">
        <v>174.45</v>
      </c>
    </row>
    <row r="125" spans="1:13" ht="14.4" customHeight="1" x14ac:dyDescent="0.3">
      <c r="A125" s="747" t="s">
        <v>618</v>
      </c>
      <c r="B125" s="748" t="s">
        <v>1768</v>
      </c>
      <c r="C125" s="748" t="s">
        <v>1769</v>
      </c>
      <c r="D125" s="748" t="s">
        <v>1770</v>
      </c>
      <c r="E125" s="748" t="s">
        <v>1771</v>
      </c>
      <c r="F125" s="752"/>
      <c r="G125" s="752"/>
      <c r="H125" s="766">
        <v>0</v>
      </c>
      <c r="I125" s="752">
        <v>3</v>
      </c>
      <c r="J125" s="752">
        <v>25.979999999999997</v>
      </c>
      <c r="K125" s="766">
        <v>1</v>
      </c>
      <c r="L125" s="752">
        <v>3</v>
      </c>
      <c r="M125" s="753">
        <v>25.979999999999997</v>
      </c>
    </row>
    <row r="126" spans="1:13" ht="14.4" customHeight="1" x14ac:dyDescent="0.3">
      <c r="A126" s="747" t="s">
        <v>618</v>
      </c>
      <c r="B126" s="748" t="s">
        <v>1961</v>
      </c>
      <c r="C126" s="748" t="s">
        <v>1962</v>
      </c>
      <c r="D126" s="748" t="s">
        <v>1963</v>
      </c>
      <c r="E126" s="748" t="s">
        <v>1964</v>
      </c>
      <c r="F126" s="752"/>
      <c r="G126" s="752"/>
      <c r="H126" s="766">
        <v>0</v>
      </c>
      <c r="I126" s="752">
        <v>1</v>
      </c>
      <c r="J126" s="752">
        <v>32.97</v>
      </c>
      <c r="K126" s="766">
        <v>1</v>
      </c>
      <c r="L126" s="752">
        <v>1</v>
      </c>
      <c r="M126" s="753">
        <v>32.97</v>
      </c>
    </row>
    <row r="127" spans="1:13" ht="14.4" customHeight="1" x14ac:dyDescent="0.3">
      <c r="A127" s="747" t="s">
        <v>618</v>
      </c>
      <c r="B127" s="748" t="s">
        <v>1778</v>
      </c>
      <c r="C127" s="748" t="s">
        <v>1779</v>
      </c>
      <c r="D127" s="748" t="s">
        <v>989</v>
      </c>
      <c r="E127" s="748" t="s">
        <v>1780</v>
      </c>
      <c r="F127" s="752"/>
      <c r="G127" s="752"/>
      <c r="H127" s="766">
        <v>0</v>
      </c>
      <c r="I127" s="752">
        <v>3</v>
      </c>
      <c r="J127" s="752">
        <v>258.26</v>
      </c>
      <c r="K127" s="766">
        <v>1</v>
      </c>
      <c r="L127" s="752">
        <v>3</v>
      </c>
      <c r="M127" s="753">
        <v>258.26</v>
      </c>
    </row>
    <row r="128" spans="1:13" ht="14.4" customHeight="1" x14ac:dyDescent="0.3">
      <c r="A128" s="747" t="s">
        <v>618</v>
      </c>
      <c r="B128" s="748" t="s">
        <v>1778</v>
      </c>
      <c r="C128" s="748" t="s">
        <v>1965</v>
      </c>
      <c r="D128" s="748" t="s">
        <v>989</v>
      </c>
      <c r="E128" s="748" t="s">
        <v>1966</v>
      </c>
      <c r="F128" s="752"/>
      <c r="G128" s="752"/>
      <c r="H128" s="766">
        <v>0</v>
      </c>
      <c r="I128" s="752">
        <v>1</v>
      </c>
      <c r="J128" s="752">
        <v>219.57000000000008</v>
      </c>
      <c r="K128" s="766">
        <v>1</v>
      </c>
      <c r="L128" s="752">
        <v>1</v>
      </c>
      <c r="M128" s="753">
        <v>219.57000000000008</v>
      </c>
    </row>
    <row r="129" spans="1:13" ht="14.4" customHeight="1" x14ac:dyDescent="0.3">
      <c r="A129" s="747" t="s">
        <v>618</v>
      </c>
      <c r="B129" s="748" t="s">
        <v>1778</v>
      </c>
      <c r="C129" s="748" t="s">
        <v>1967</v>
      </c>
      <c r="D129" s="748" t="s">
        <v>1968</v>
      </c>
      <c r="E129" s="748" t="s">
        <v>1969</v>
      </c>
      <c r="F129" s="752"/>
      <c r="G129" s="752"/>
      <c r="H129" s="766">
        <v>0</v>
      </c>
      <c r="I129" s="752">
        <v>1</v>
      </c>
      <c r="J129" s="752">
        <v>66.19</v>
      </c>
      <c r="K129" s="766">
        <v>1</v>
      </c>
      <c r="L129" s="752">
        <v>1</v>
      </c>
      <c r="M129" s="753">
        <v>66.19</v>
      </c>
    </row>
    <row r="130" spans="1:13" ht="14.4" customHeight="1" x14ac:dyDescent="0.3">
      <c r="A130" s="747" t="s">
        <v>618</v>
      </c>
      <c r="B130" s="748" t="s">
        <v>1781</v>
      </c>
      <c r="C130" s="748" t="s">
        <v>1970</v>
      </c>
      <c r="D130" s="748" t="s">
        <v>1783</v>
      </c>
      <c r="E130" s="748" t="s">
        <v>1971</v>
      </c>
      <c r="F130" s="752"/>
      <c r="G130" s="752"/>
      <c r="H130" s="766">
        <v>0</v>
      </c>
      <c r="I130" s="752">
        <v>3</v>
      </c>
      <c r="J130" s="752">
        <v>639.72</v>
      </c>
      <c r="K130" s="766">
        <v>1</v>
      </c>
      <c r="L130" s="752">
        <v>3</v>
      </c>
      <c r="M130" s="753">
        <v>639.72</v>
      </c>
    </row>
    <row r="131" spans="1:13" ht="14.4" customHeight="1" x14ac:dyDescent="0.3">
      <c r="A131" s="747" t="s">
        <v>618</v>
      </c>
      <c r="B131" s="748" t="s">
        <v>1785</v>
      </c>
      <c r="C131" s="748" t="s">
        <v>1972</v>
      </c>
      <c r="D131" s="748" t="s">
        <v>1787</v>
      </c>
      <c r="E131" s="748" t="s">
        <v>1973</v>
      </c>
      <c r="F131" s="752"/>
      <c r="G131" s="752"/>
      <c r="H131" s="766">
        <v>0</v>
      </c>
      <c r="I131" s="752">
        <v>1</v>
      </c>
      <c r="J131" s="752">
        <v>140.72</v>
      </c>
      <c r="K131" s="766">
        <v>1</v>
      </c>
      <c r="L131" s="752">
        <v>1</v>
      </c>
      <c r="M131" s="753">
        <v>140.72</v>
      </c>
    </row>
    <row r="132" spans="1:13" ht="14.4" customHeight="1" x14ac:dyDescent="0.3">
      <c r="A132" s="747" t="s">
        <v>618</v>
      </c>
      <c r="B132" s="748" t="s">
        <v>1789</v>
      </c>
      <c r="C132" s="748" t="s">
        <v>1790</v>
      </c>
      <c r="D132" s="748" t="s">
        <v>1791</v>
      </c>
      <c r="E132" s="748" t="s">
        <v>1792</v>
      </c>
      <c r="F132" s="752"/>
      <c r="G132" s="752"/>
      <c r="H132" s="766">
        <v>0</v>
      </c>
      <c r="I132" s="752">
        <v>1</v>
      </c>
      <c r="J132" s="752">
        <v>12.869999999999996</v>
      </c>
      <c r="K132" s="766">
        <v>1</v>
      </c>
      <c r="L132" s="752">
        <v>1</v>
      </c>
      <c r="M132" s="753">
        <v>12.869999999999996</v>
      </c>
    </row>
    <row r="133" spans="1:13" ht="14.4" customHeight="1" x14ac:dyDescent="0.3">
      <c r="A133" s="747" t="s">
        <v>618</v>
      </c>
      <c r="B133" s="748" t="s">
        <v>1974</v>
      </c>
      <c r="C133" s="748" t="s">
        <v>1975</v>
      </c>
      <c r="D133" s="748" t="s">
        <v>1976</v>
      </c>
      <c r="E133" s="748" t="s">
        <v>1977</v>
      </c>
      <c r="F133" s="752"/>
      <c r="G133" s="752"/>
      <c r="H133" s="766">
        <v>0</v>
      </c>
      <c r="I133" s="752">
        <v>1</v>
      </c>
      <c r="J133" s="752">
        <v>176.91</v>
      </c>
      <c r="K133" s="766">
        <v>1</v>
      </c>
      <c r="L133" s="752">
        <v>1</v>
      </c>
      <c r="M133" s="753">
        <v>176.91</v>
      </c>
    </row>
    <row r="134" spans="1:13" ht="14.4" customHeight="1" x14ac:dyDescent="0.3">
      <c r="A134" s="747" t="s">
        <v>618</v>
      </c>
      <c r="B134" s="748" t="s">
        <v>1978</v>
      </c>
      <c r="C134" s="748" t="s">
        <v>1979</v>
      </c>
      <c r="D134" s="748" t="s">
        <v>1980</v>
      </c>
      <c r="E134" s="748" t="s">
        <v>1981</v>
      </c>
      <c r="F134" s="752"/>
      <c r="G134" s="752"/>
      <c r="H134" s="766">
        <v>0</v>
      </c>
      <c r="I134" s="752">
        <v>2</v>
      </c>
      <c r="J134" s="752">
        <v>231.22000000000006</v>
      </c>
      <c r="K134" s="766">
        <v>1</v>
      </c>
      <c r="L134" s="752">
        <v>2</v>
      </c>
      <c r="M134" s="753">
        <v>231.22000000000006</v>
      </c>
    </row>
    <row r="135" spans="1:13" ht="14.4" customHeight="1" x14ac:dyDescent="0.3">
      <c r="A135" s="747" t="s">
        <v>618</v>
      </c>
      <c r="B135" s="748" t="s">
        <v>1795</v>
      </c>
      <c r="C135" s="748" t="s">
        <v>1982</v>
      </c>
      <c r="D135" s="748" t="s">
        <v>1797</v>
      </c>
      <c r="E135" s="748" t="s">
        <v>1983</v>
      </c>
      <c r="F135" s="752"/>
      <c r="G135" s="752"/>
      <c r="H135" s="766">
        <v>0</v>
      </c>
      <c r="I135" s="752">
        <v>1</v>
      </c>
      <c r="J135" s="752">
        <v>106.71000000000002</v>
      </c>
      <c r="K135" s="766">
        <v>1</v>
      </c>
      <c r="L135" s="752">
        <v>1</v>
      </c>
      <c r="M135" s="753">
        <v>106.71000000000002</v>
      </c>
    </row>
    <row r="136" spans="1:13" ht="14.4" customHeight="1" x14ac:dyDescent="0.3">
      <c r="A136" s="747" t="s">
        <v>618</v>
      </c>
      <c r="B136" s="748" t="s">
        <v>1795</v>
      </c>
      <c r="C136" s="748" t="s">
        <v>1984</v>
      </c>
      <c r="D136" s="748" t="s">
        <v>1797</v>
      </c>
      <c r="E136" s="748" t="s">
        <v>1985</v>
      </c>
      <c r="F136" s="752"/>
      <c r="G136" s="752"/>
      <c r="H136" s="766">
        <v>0</v>
      </c>
      <c r="I136" s="752">
        <v>2</v>
      </c>
      <c r="J136" s="752">
        <v>649.44000000000017</v>
      </c>
      <c r="K136" s="766">
        <v>1</v>
      </c>
      <c r="L136" s="752">
        <v>2</v>
      </c>
      <c r="M136" s="753">
        <v>649.44000000000017</v>
      </c>
    </row>
    <row r="137" spans="1:13" ht="14.4" customHeight="1" x14ac:dyDescent="0.3">
      <c r="A137" s="747" t="s">
        <v>618</v>
      </c>
      <c r="B137" s="748" t="s">
        <v>1795</v>
      </c>
      <c r="C137" s="748" t="s">
        <v>1986</v>
      </c>
      <c r="D137" s="748" t="s">
        <v>1797</v>
      </c>
      <c r="E137" s="748" t="s">
        <v>1987</v>
      </c>
      <c r="F137" s="752"/>
      <c r="G137" s="752"/>
      <c r="H137" s="766">
        <v>0</v>
      </c>
      <c r="I137" s="752">
        <v>1</v>
      </c>
      <c r="J137" s="752">
        <v>34.690000000000012</v>
      </c>
      <c r="K137" s="766">
        <v>1</v>
      </c>
      <c r="L137" s="752">
        <v>1</v>
      </c>
      <c r="M137" s="753">
        <v>34.690000000000012</v>
      </c>
    </row>
    <row r="138" spans="1:13" ht="14.4" customHeight="1" x14ac:dyDescent="0.3">
      <c r="A138" s="747" t="s">
        <v>618</v>
      </c>
      <c r="B138" s="748" t="s">
        <v>1795</v>
      </c>
      <c r="C138" s="748" t="s">
        <v>1799</v>
      </c>
      <c r="D138" s="748" t="s">
        <v>1797</v>
      </c>
      <c r="E138" s="748" t="s">
        <v>1800</v>
      </c>
      <c r="F138" s="752"/>
      <c r="G138" s="752"/>
      <c r="H138" s="766">
        <v>0</v>
      </c>
      <c r="I138" s="752">
        <v>2</v>
      </c>
      <c r="J138" s="752">
        <v>418.64</v>
      </c>
      <c r="K138" s="766">
        <v>1</v>
      </c>
      <c r="L138" s="752">
        <v>2</v>
      </c>
      <c r="M138" s="753">
        <v>418.64</v>
      </c>
    </row>
    <row r="139" spans="1:13" ht="14.4" customHeight="1" x14ac:dyDescent="0.3">
      <c r="A139" s="747" t="s">
        <v>618</v>
      </c>
      <c r="B139" s="748" t="s">
        <v>1804</v>
      </c>
      <c r="C139" s="748" t="s">
        <v>1805</v>
      </c>
      <c r="D139" s="748" t="s">
        <v>1006</v>
      </c>
      <c r="E139" s="748" t="s">
        <v>1806</v>
      </c>
      <c r="F139" s="752"/>
      <c r="G139" s="752"/>
      <c r="H139" s="766">
        <v>0</v>
      </c>
      <c r="I139" s="752">
        <v>60</v>
      </c>
      <c r="J139" s="752">
        <v>3897.7999999999997</v>
      </c>
      <c r="K139" s="766">
        <v>1</v>
      </c>
      <c r="L139" s="752">
        <v>60</v>
      </c>
      <c r="M139" s="753">
        <v>3897.7999999999997</v>
      </c>
    </row>
    <row r="140" spans="1:13" ht="14.4" customHeight="1" x14ac:dyDescent="0.3">
      <c r="A140" s="747" t="s">
        <v>618</v>
      </c>
      <c r="B140" s="748" t="s">
        <v>1807</v>
      </c>
      <c r="C140" s="748" t="s">
        <v>1988</v>
      </c>
      <c r="D140" s="748" t="s">
        <v>1809</v>
      </c>
      <c r="E140" s="748" t="s">
        <v>1989</v>
      </c>
      <c r="F140" s="752"/>
      <c r="G140" s="752"/>
      <c r="H140" s="766">
        <v>0</v>
      </c>
      <c r="I140" s="752">
        <v>1</v>
      </c>
      <c r="J140" s="752">
        <v>92.2</v>
      </c>
      <c r="K140" s="766">
        <v>1</v>
      </c>
      <c r="L140" s="752">
        <v>1</v>
      </c>
      <c r="M140" s="753">
        <v>92.2</v>
      </c>
    </row>
    <row r="141" spans="1:13" ht="14.4" customHeight="1" x14ac:dyDescent="0.3">
      <c r="A141" s="747" t="s">
        <v>618</v>
      </c>
      <c r="B141" s="748" t="s">
        <v>1807</v>
      </c>
      <c r="C141" s="748" t="s">
        <v>1990</v>
      </c>
      <c r="D141" s="748" t="s">
        <v>1991</v>
      </c>
      <c r="E141" s="748" t="s">
        <v>1992</v>
      </c>
      <c r="F141" s="752"/>
      <c r="G141" s="752"/>
      <c r="H141" s="766">
        <v>0</v>
      </c>
      <c r="I141" s="752">
        <v>1</v>
      </c>
      <c r="J141" s="752">
        <v>49.38</v>
      </c>
      <c r="K141" s="766">
        <v>1</v>
      </c>
      <c r="L141" s="752">
        <v>1</v>
      </c>
      <c r="M141" s="753">
        <v>49.38</v>
      </c>
    </row>
    <row r="142" spans="1:13" ht="14.4" customHeight="1" x14ac:dyDescent="0.3">
      <c r="A142" s="747" t="s">
        <v>618</v>
      </c>
      <c r="B142" s="748" t="s">
        <v>1993</v>
      </c>
      <c r="C142" s="748" t="s">
        <v>1994</v>
      </c>
      <c r="D142" s="748" t="s">
        <v>1995</v>
      </c>
      <c r="E142" s="748" t="s">
        <v>1996</v>
      </c>
      <c r="F142" s="752"/>
      <c r="G142" s="752"/>
      <c r="H142" s="766">
        <v>0</v>
      </c>
      <c r="I142" s="752">
        <v>1</v>
      </c>
      <c r="J142" s="752">
        <v>3071.15</v>
      </c>
      <c r="K142" s="766">
        <v>1</v>
      </c>
      <c r="L142" s="752">
        <v>1</v>
      </c>
      <c r="M142" s="753">
        <v>3071.15</v>
      </c>
    </row>
    <row r="143" spans="1:13" ht="14.4" customHeight="1" x14ac:dyDescent="0.3">
      <c r="A143" s="747" t="s">
        <v>618</v>
      </c>
      <c r="B143" s="748" t="s">
        <v>1811</v>
      </c>
      <c r="C143" s="748" t="s">
        <v>1812</v>
      </c>
      <c r="D143" s="748" t="s">
        <v>1119</v>
      </c>
      <c r="E143" s="748" t="s">
        <v>1813</v>
      </c>
      <c r="F143" s="752"/>
      <c r="G143" s="752"/>
      <c r="H143" s="766">
        <v>0</v>
      </c>
      <c r="I143" s="752">
        <v>5</v>
      </c>
      <c r="J143" s="752">
        <v>837.74</v>
      </c>
      <c r="K143" s="766">
        <v>1</v>
      </c>
      <c r="L143" s="752">
        <v>5</v>
      </c>
      <c r="M143" s="753">
        <v>837.74</v>
      </c>
    </row>
    <row r="144" spans="1:13" ht="14.4" customHeight="1" x14ac:dyDescent="0.3">
      <c r="A144" s="747" t="s">
        <v>618</v>
      </c>
      <c r="B144" s="748" t="s">
        <v>1816</v>
      </c>
      <c r="C144" s="748" t="s">
        <v>1817</v>
      </c>
      <c r="D144" s="748" t="s">
        <v>1818</v>
      </c>
      <c r="E144" s="748" t="s">
        <v>1819</v>
      </c>
      <c r="F144" s="752"/>
      <c r="G144" s="752"/>
      <c r="H144" s="766">
        <v>0</v>
      </c>
      <c r="I144" s="752">
        <v>58</v>
      </c>
      <c r="J144" s="752">
        <v>26604.6</v>
      </c>
      <c r="K144" s="766">
        <v>1</v>
      </c>
      <c r="L144" s="752">
        <v>58</v>
      </c>
      <c r="M144" s="753">
        <v>26604.6</v>
      </c>
    </row>
    <row r="145" spans="1:13" ht="14.4" customHeight="1" x14ac:dyDescent="0.3">
      <c r="A145" s="747" t="s">
        <v>618</v>
      </c>
      <c r="B145" s="748" t="s">
        <v>1820</v>
      </c>
      <c r="C145" s="748" t="s">
        <v>1821</v>
      </c>
      <c r="D145" s="748" t="s">
        <v>1822</v>
      </c>
      <c r="E145" s="748" t="s">
        <v>1467</v>
      </c>
      <c r="F145" s="752"/>
      <c r="G145" s="752"/>
      <c r="H145" s="766">
        <v>0</v>
      </c>
      <c r="I145" s="752">
        <v>2</v>
      </c>
      <c r="J145" s="752">
        <v>253.88000000000005</v>
      </c>
      <c r="K145" s="766">
        <v>1</v>
      </c>
      <c r="L145" s="752">
        <v>2</v>
      </c>
      <c r="M145" s="753">
        <v>253.88000000000005</v>
      </c>
    </row>
    <row r="146" spans="1:13" ht="14.4" customHeight="1" x14ac:dyDescent="0.3">
      <c r="A146" s="747" t="s">
        <v>618</v>
      </c>
      <c r="B146" s="748" t="s">
        <v>1997</v>
      </c>
      <c r="C146" s="748" t="s">
        <v>1998</v>
      </c>
      <c r="D146" s="748" t="s">
        <v>1999</v>
      </c>
      <c r="E146" s="748" t="s">
        <v>2000</v>
      </c>
      <c r="F146" s="752">
        <v>17</v>
      </c>
      <c r="G146" s="752">
        <v>18980.5</v>
      </c>
      <c r="H146" s="766">
        <v>1</v>
      </c>
      <c r="I146" s="752"/>
      <c r="J146" s="752"/>
      <c r="K146" s="766">
        <v>0</v>
      </c>
      <c r="L146" s="752">
        <v>17</v>
      </c>
      <c r="M146" s="753">
        <v>18980.5</v>
      </c>
    </row>
    <row r="147" spans="1:13" ht="14.4" customHeight="1" x14ac:dyDescent="0.3">
      <c r="A147" s="747" t="s">
        <v>618</v>
      </c>
      <c r="B147" s="748" t="s">
        <v>1997</v>
      </c>
      <c r="C147" s="748" t="s">
        <v>2001</v>
      </c>
      <c r="D147" s="748" t="s">
        <v>2002</v>
      </c>
      <c r="E147" s="748" t="s">
        <v>2000</v>
      </c>
      <c r="F147" s="752"/>
      <c r="G147" s="752"/>
      <c r="H147" s="766">
        <v>0</v>
      </c>
      <c r="I147" s="752">
        <v>14</v>
      </c>
      <c r="J147" s="752">
        <v>12859</v>
      </c>
      <c r="K147" s="766">
        <v>1</v>
      </c>
      <c r="L147" s="752">
        <v>14</v>
      </c>
      <c r="M147" s="753">
        <v>12859</v>
      </c>
    </row>
    <row r="148" spans="1:13" ht="14.4" customHeight="1" x14ac:dyDescent="0.3">
      <c r="A148" s="747" t="s">
        <v>618</v>
      </c>
      <c r="B148" s="748" t="s">
        <v>2003</v>
      </c>
      <c r="C148" s="748" t="s">
        <v>2004</v>
      </c>
      <c r="D148" s="748" t="s">
        <v>2005</v>
      </c>
      <c r="E148" s="748" t="s">
        <v>2006</v>
      </c>
      <c r="F148" s="752"/>
      <c r="G148" s="752"/>
      <c r="H148" s="766">
        <v>0</v>
      </c>
      <c r="I148" s="752">
        <v>2</v>
      </c>
      <c r="J148" s="752">
        <v>154.08000000000001</v>
      </c>
      <c r="K148" s="766">
        <v>1</v>
      </c>
      <c r="L148" s="752">
        <v>2</v>
      </c>
      <c r="M148" s="753">
        <v>154.08000000000001</v>
      </c>
    </row>
    <row r="149" spans="1:13" ht="14.4" customHeight="1" x14ac:dyDescent="0.3">
      <c r="A149" s="747" t="s">
        <v>618</v>
      </c>
      <c r="B149" s="748" t="s">
        <v>1823</v>
      </c>
      <c r="C149" s="748" t="s">
        <v>1824</v>
      </c>
      <c r="D149" s="748" t="s">
        <v>1825</v>
      </c>
      <c r="E149" s="748" t="s">
        <v>1826</v>
      </c>
      <c r="F149" s="752"/>
      <c r="G149" s="752"/>
      <c r="H149" s="766">
        <v>0</v>
      </c>
      <c r="I149" s="752">
        <v>26</v>
      </c>
      <c r="J149" s="752">
        <v>14599.260000000002</v>
      </c>
      <c r="K149" s="766">
        <v>1</v>
      </c>
      <c r="L149" s="752">
        <v>26</v>
      </c>
      <c r="M149" s="753">
        <v>14599.260000000002</v>
      </c>
    </row>
    <row r="150" spans="1:13" ht="14.4" customHeight="1" x14ac:dyDescent="0.3">
      <c r="A150" s="747" t="s">
        <v>618</v>
      </c>
      <c r="B150" s="748" t="s">
        <v>1827</v>
      </c>
      <c r="C150" s="748" t="s">
        <v>1828</v>
      </c>
      <c r="D150" s="748" t="s">
        <v>1829</v>
      </c>
      <c r="E150" s="748" t="s">
        <v>1830</v>
      </c>
      <c r="F150" s="752"/>
      <c r="G150" s="752"/>
      <c r="H150" s="766">
        <v>0</v>
      </c>
      <c r="I150" s="752">
        <v>250</v>
      </c>
      <c r="J150" s="752">
        <v>13220</v>
      </c>
      <c r="K150" s="766">
        <v>1</v>
      </c>
      <c r="L150" s="752">
        <v>250</v>
      </c>
      <c r="M150" s="753">
        <v>13220</v>
      </c>
    </row>
    <row r="151" spans="1:13" ht="14.4" customHeight="1" x14ac:dyDescent="0.3">
      <c r="A151" s="747" t="s">
        <v>618</v>
      </c>
      <c r="B151" s="748" t="s">
        <v>2007</v>
      </c>
      <c r="C151" s="748" t="s">
        <v>2008</v>
      </c>
      <c r="D151" s="748" t="s">
        <v>2009</v>
      </c>
      <c r="E151" s="748" t="s">
        <v>2010</v>
      </c>
      <c r="F151" s="752"/>
      <c r="G151" s="752"/>
      <c r="H151" s="766">
        <v>0</v>
      </c>
      <c r="I151" s="752">
        <v>15</v>
      </c>
      <c r="J151" s="752">
        <v>5600.476999999999</v>
      </c>
      <c r="K151" s="766">
        <v>1</v>
      </c>
      <c r="L151" s="752">
        <v>15</v>
      </c>
      <c r="M151" s="753">
        <v>5600.476999999999</v>
      </c>
    </row>
    <row r="152" spans="1:13" ht="14.4" customHeight="1" x14ac:dyDescent="0.3">
      <c r="A152" s="747" t="s">
        <v>618</v>
      </c>
      <c r="B152" s="748" t="s">
        <v>1831</v>
      </c>
      <c r="C152" s="748" t="s">
        <v>1832</v>
      </c>
      <c r="D152" s="748" t="s">
        <v>1833</v>
      </c>
      <c r="E152" s="748" t="s">
        <v>1834</v>
      </c>
      <c r="F152" s="752"/>
      <c r="G152" s="752"/>
      <c r="H152" s="766">
        <v>0</v>
      </c>
      <c r="I152" s="752">
        <v>1</v>
      </c>
      <c r="J152" s="752">
        <v>148.5</v>
      </c>
      <c r="K152" s="766">
        <v>1</v>
      </c>
      <c r="L152" s="752">
        <v>1</v>
      </c>
      <c r="M152" s="753">
        <v>148.5</v>
      </c>
    </row>
    <row r="153" spans="1:13" ht="14.4" customHeight="1" x14ac:dyDescent="0.3">
      <c r="A153" s="747" t="s">
        <v>618</v>
      </c>
      <c r="B153" s="748" t="s">
        <v>1831</v>
      </c>
      <c r="C153" s="748" t="s">
        <v>1835</v>
      </c>
      <c r="D153" s="748" t="s">
        <v>1836</v>
      </c>
      <c r="E153" s="748" t="s">
        <v>1837</v>
      </c>
      <c r="F153" s="752"/>
      <c r="G153" s="752"/>
      <c r="H153" s="766">
        <v>0</v>
      </c>
      <c r="I153" s="752">
        <v>14</v>
      </c>
      <c r="J153" s="752">
        <v>29593.760000000002</v>
      </c>
      <c r="K153" s="766">
        <v>1</v>
      </c>
      <c r="L153" s="752">
        <v>14</v>
      </c>
      <c r="M153" s="753">
        <v>29593.760000000002</v>
      </c>
    </row>
    <row r="154" spans="1:13" ht="14.4" customHeight="1" x14ac:dyDescent="0.3">
      <c r="A154" s="747" t="s">
        <v>618</v>
      </c>
      <c r="B154" s="748" t="s">
        <v>1838</v>
      </c>
      <c r="C154" s="748" t="s">
        <v>1839</v>
      </c>
      <c r="D154" s="748" t="s">
        <v>1840</v>
      </c>
      <c r="E154" s="748" t="s">
        <v>1841</v>
      </c>
      <c r="F154" s="752"/>
      <c r="G154" s="752"/>
      <c r="H154" s="766">
        <v>0</v>
      </c>
      <c r="I154" s="752">
        <v>18</v>
      </c>
      <c r="J154" s="752">
        <v>121767.98999999999</v>
      </c>
      <c r="K154" s="766">
        <v>1</v>
      </c>
      <c r="L154" s="752">
        <v>18</v>
      </c>
      <c r="M154" s="753">
        <v>121767.98999999999</v>
      </c>
    </row>
    <row r="155" spans="1:13" ht="14.4" customHeight="1" x14ac:dyDescent="0.3">
      <c r="A155" s="747" t="s">
        <v>618</v>
      </c>
      <c r="B155" s="748" t="s">
        <v>1838</v>
      </c>
      <c r="C155" s="748" t="s">
        <v>1842</v>
      </c>
      <c r="D155" s="748" t="s">
        <v>1158</v>
      </c>
      <c r="E155" s="748" t="s">
        <v>1843</v>
      </c>
      <c r="F155" s="752"/>
      <c r="G155" s="752"/>
      <c r="H155" s="766">
        <v>0</v>
      </c>
      <c r="I155" s="752">
        <v>10</v>
      </c>
      <c r="J155" s="752">
        <v>1178.0999999999999</v>
      </c>
      <c r="K155" s="766">
        <v>1</v>
      </c>
      <c r="L155" s="752">
        <v>10</v>
      </c>
      <c r="M155" s="753">
        <v>1178.0999999999999</v>
      </c>
    </row>
    <row r="156" spans="1:13" ht="14.4" customHeight="1" x14ac:dyDescent="0.3">
      <c r="A156" s="747" t="s">
        <v>618</v>
      </c>
      <c r="B156" s="748" t="s">
        <v>2011</v>
      </c>
      <c r="C156" s="748" t="s">
        <v>2012</v>
      </c>
      <c r="D156" s="748" t="s">
        <v>2013</v>
      </c>
      <c r="E156" s="748" t="s">
        <v>2014</v>
      </c>
      <c r="F156" s="752"/>
      <c r="G156" s="752"/>
      <c r="H156" s="766">
        <v>0</v>
      </c>
      <c r="I156" s="752">
        <v>17</v>
      </c>
      <c r="J156" s="752">
        <v>179527.31</v>
      </c>
      <c r="K156" s="766">
        <v>1</v>
      </c>
      <c r="L156" s="752">
        <v>17</v>
      </c>
      <c r="M156" s="753">
        <v>179527.31</v>
      </c>
    </row>
    <row r="157" spans="1:13" ht="14.4" customHeight="1" x14ac:dyDescent="0.3">
      <c r="A157" s="747" t="s">
        <v>618</v>
      </c>
      <c r="B157" s="748" t="s">
        <v>1844</v>
      </c>
      <c r="C157" s="748" t="s">
        <v>1845</v>
      </c>
      <c r="D157" s="748" t="s">
        <v>1846</v>
      </c>
      <c r="E157" s="748" t="s">
        <v>1847</v>
      </c>
      <c r="F157" s="752"/>
      <c r="G157" s="752"/>
      <c r="H157" s="766">
        <v>0</v>
      </c>
      <c r="I157" s="752">
        <v>170</v>
      </c>
      <c r="J157" s="752">
        <v>187205.7</v>
      </c>
      <c r="K157" s="766">
        <v>1</v>
      </c>
      <c r="L157" s="752">
        <v>170</v>
      </c>
      <c r="M157" s="753">
        <v>187205.7</v>
      </c>
    </row>
    <row r="158" spans="1:13" ht="14.4" customHeight="1" x14ac:dyDescent="0.3">
      <c r="A158" s="747" t="s">
        <v>618</v>
      </c>
      <c r="B158" s="748" t="s">
        <v>1848</v>
      </c>
      <c r="C158" s="748" t="s">
        <v>1849</v>
      </c>
      <c r="D158" s="748" t="s">
        <v>652</v>
      </c>
      <c r="E158" s="748" t="s">
        <v>653</v>
      </c>
      <c r="F158" s="752"/>
      <c r="G158" s="752"/>
      <c r="H158" s="766">
        <v>0</v>
      </c>
      <c r="I158" s="752">
        <v>56</v>
      </c>
      <c r="J158" s="752">
        <v>15008.52</v>
      </c>
      <c r="K158" s="766">
        <v>1</v>
      </c>
      <c r="L158" s="752">
        <v>56</v>
      </c>
      <c r="M158" s="753">
        <v>15008.52</v>
      </c>
    </row>
    <row r="159" spans="1:13" ht="14.4" customHeight="1" x14ac:dyDescent="0.3">
      <c r="A159" s="747" t="s">
        <v>618</v>
      </c>
      <c r="B159" s="748" t="s">
        <v>2015</v>
      </c>
      <c r="C159" s="748" t="s">
        <v>2016</v>
      </c>
      <c r="D159" s="748" t="s">
        <v>2017</v>
      </c>
      <c r="E159" s="748" t="s">
        <v>2018</v>
      </c>
      <c r="F159" s="752"/>
      <c r="G159" s="752"/>
      <c r="H159" s="766">
        <v>0</v>
      </c>
      <c r="I159" s="752">
        <v>15</v>
      </c>
      <c r="J159" s="752">
        <v>3306</v>
      </c>
      <c r="K159" s="766">
        <v>1</v>
      </c>
      <c r="L159" s="752">
        <v>15</v>
      </c>
      <c r="M159" s="753">
        <v>3306</v>
      </c>
    </row>
    <row r="160" spans="1:13" ht="14.4" customHeight="1" x14ac:dyDescent="0.3">
      <c r="A160" s="747" t="s">
        <v>618</v>
      </c>
      <c r="B160" s="748" t="s">
        <v>1852</v>
      </c>
      <c r="C160" s="748" t="s">
        <v>1853</v>
      </c>
      <c r="D160" s="748" t="s">
        <v>1854</v>
      </c>
      <c r="E160" s="748" t="s">
        <v>1169</v>
      </c>
      <c r="F160" s="752"/>
      <c r="G160" s="752"/>
      <c r="H160" s="766">
        <v>0</v>
      </c>
      <c r="I160" s="752">
        <v>4.4064332999999998</v>
      </c>
      <c r="J160" s="752">
        <v>460.47216572311009</v>
      </c>
      <c r="K160" s="766">
        <v>1</v>
      </c>
      <c r="L160" s="752">
        <v>4.4064332999999998</v>
      </c>
      <c r="M160" s="753">
        <v>460.47216572311009</v>
      </c>
    </row>
    <row r="161" spans="1:13" ht="14.4" customHeight="1" x14ac:dyDescent="0.3">
      <c r="A161" s="747" t="s">
        <v>618</v>
      </c>
      <c r="B161" s="748" t="s">
        <v>1852</v>
      </c>
      <c r="C161" s="748" t="s">
        <v>1855</v>
      </c>
      <c r="D161" s="748" t="s">
        <v>1854</v>
      </c>
      <c r="E161" s="748" t="s">
        <v>1856</v>
      </c>
      <c r="F161" s="752"/>
      <c r="G161" s="752"/>
      <c r="H161" s="766">
        <v>0</v>
      </c>
      <c r="I161" s="752">
        <v>11.041211299999999</v>
      </c>
      <c r="J161" s="752">
        <v>1748.9283773376224</v>
      </c>
      <c r="K161" s="766">
        <v>1</v>
      </c>
      <c r="L161" s="752">
        <v>11.041211299999999</v>
      </c>
      <c r="M161" s="753">
        <v>1748.9283773376224</v>
      </c>
    </row>
    <row r="162" spans="1:13" ht="14.4" customHeight="1" x14ac:dyDescent="0.3">
      <c r="A162" s="747" t="s">
        <v>618</v>
      </c>
      <c r="B162" s="748" t="s">
        <v>1852</v>
      </c>
      <c r="C162" s="748" t="s">
        <v>1857</v>
      </c>
      <c r="D162" s="748" t="s">
        <v>1854</v>
      </c>
      <c r="E162" s="748" t="s">
        <v>1168</v>
      </c>
      <c r="F162" s="752"/>
      <c r="G162" s="752"/>
      <c r="H162" s="766">
        <v>0</v>
      </c>
      <c r="I162" s="752">
        <v>2</v>
      </c>
      <c r="J162" s="752">
        <v>649.00000000000011</v>
      </c>
      <c r="K162" s="766">
        <v>1</v>
      </c>
      <c r="L162" s="752">
        <v>2</v>
      </c>
      <c r="M162" s="753">
        <v>649.00000000000011</v>
      </c>
    </row>
    <row r="163" spans="1:13" ht="14.4" customHeight="1" x14ac:dyDescent="0.3">
      <c r="A163" s="747" t="s">
        <v>618</v>
      </c>
      <c r="B163" s="748" t="s">
        <v>1858</v>
      </c>
      <c r="C163" s="748" t="s">
        <v>1859</v>
      </c>
      <c r="D163" s="748" t="s">
        <v>758</v>
      </c>
      <c r="E163" s="748" t="s">
        <v>759</v>
      </c>
      <c r="F163" s="752"/>
      <c r="G163" s="752"/>
      <c r="H163" s="766">
        <v>0</v>
      </c>
      <c r="I163" s="752">
        <v>7.5750000000000002</v>
      </c>
      <c r="J163" s="752">
        <v>552.44558591281418</v>
      </c>
      <c r="K163" s="766">
        <v>1</v>
      </c>
      <c r="L163" s="752">
        <v>7.5750000000000002</v>
      </c>
      <c r="M163" s="753">
        <v>552.44558591281418</v>
      </c>
    </row>
    <row r="164" spans="1:13" ht="14.4" customHeight="1" x14ac:dyDescent="0.3">
      <c r="A164" s="747" t="s">
        <v>618</v>
      </c>
      <c r="B164" s="748" t="s">
        <v>1858</v>
      </c>
      <c r="C164" s="748" t="s">
        <v>1860</v>
      </c>
      <c r="D164" s="748" t="s">
        <v>758</v>
      </c>
      <c r="E164" s="748" t="s">
        <v>760</v>
      </c>
      <c r="F164" s="752"/>
      <c r="G164" s="752"/>
      <c r="H164" s="766">
        <v>0</v>
      </c>
      <c r="I164" s="752">
        <v>4.0679999999999996</v>
      </c>
      <c r="J164" s="752">
        <v>867.22053482970637</v>
      </c>
      <c r="K164" s="766">
        <v>1</v>
      </c>
      <c r="L164" s="752">
        <v>4.0679999999999996</v>
      </c>
      <c r="M164" s="753">
        <v>867.22053482970637</v>
      </c>
    </row>
    <row r="165" spans="1:13" ht="14.4" customHeight="1" x14ac:dyDescent="0.3">
      <c r="A165" s="747" t="s">
        <v>618</v>
      </c>
      <c r="B165" s="748" t="s">
        <v>1861</v>
      </c>
      <c r="C165" s="748" t="s">
        <v>1862</v>
      </c>
      <c r="D165" s="748" t="s">
        <v>1063</v>
      </c>
      <c r="E165" s="748" t="s">
        <v>1863</v>
      </c>
      <c r="F165" s="752"/>
      <c r="G165" s="752"/>
      <c r="H165" s="766">
        <v>0</v>
      </c>
      <c r="I165" s="752">
        <v>12</v>
      </c>
      <c r="J165" s="752">
        <v>3697.4557010397903</v>
      </c>
      <c r="K165" s="766">
        <v>1</v>
      </c>
      <c r="L165" s="752">
        <v>12</v>
      </c>
      <c r="M165" s="753">
        <v>3697.4557010397903</v>
      </c>
    </row>
    <row r="166" spans="1:13" ht="14.4" customHeight="1" x14ac:dyDescent="0.3">
      <c r="A166" s="747" t="s">
        <v>618</v>
      </c>
      <c r="B166" s="748" t="s">
        <v>1867</v>
      </c>
      <c r="C166" s="748" t="s">
        <v>1868</v>
      </c>
      <c r="D166" s="748" t="s">
        <v>1869</v>
      </c>
      <c r="E166" s="748" t="s">
        <v>1870</v>
      </c>
      <c r="F166" s="752"/>
      <c r="G166" s="752"/>
      <c r="H166" s="766">
        <v>0</v>
      </c>
      <c r="I166" s="752">
        <v>11</v>
      </c>
      <c r="J166" s="752">
        <v>6343.92</v>
      </c>
      <c r="K166" s="766">
        <v>1</v>
      </c>
      <c r="L166" s="752">
        <v>11</v>
      </c>
      <c r="M166" s="753">
        <v>6343.92</v>
      </c>
    </row>
    <row r="167" spans="1:13" ht="14.4" customHeight="1" x14ac:dyDescent="0.3">
      <c r="A167" s="747" t="s">
        <v>618</v>
      </c>
      <c r="B167" s="748" t="s">
        <v>1867</v>
      </c>
      <c r="C167" s="748" t="s">
        <v>1871</v>
      </c>
      <c r="D167" s="748" t="s">
        <v>1869</v>
      </c>
      <c r="E167" s="748" t="s">
        <v>1872</v>
      </c>
      <c r="F167" s="752"/>
      <c r="G167" s="752"/>
      <c r="H167" s="766">
        <v>0</v>
      </c>
      <c r="I167" s="752">
        <v>28</v>
      </c>
      <c r="J167" s="752">
        <v>14940.240000000002</v>
      </c>
      <c r="K167" s="766">
        <v>1</v>
      </c>
      <c r="L167" s="752">
        <v>28</v>
      </c>
      <c r="M167" s="753">
        <v>14940.240000000002</v>
      </c>
    </row>
    <row r="168" spans="1:13" ht="14.4" customHeight="1" x14ac:dyDescent="0.3">
      <c r="A168" s="747" t="s">
        <v>618</v>
      </c>
      <c r="B168" s="748" t="s">
        <v>2019</v>
      </c>
      <c r="C168" s="748" t="s">
        <v>2020</v>
      </c>
      <c r="D168" s="748" t="s">
        <v>2021</v>
      </c>
      <c r="E168" s="748" t="s">
        <v>2022</v>
      </c>
      <c r="F168" s="752"/>
      <c r="G168" s="752"/>
      <c r="H168" s="766">
        <v>0</v>
      </c>
      <c r="I168" s="752">
        <v>1</v>
      </c>
      <c r="J168" s="752">
        <v>52.47</v>
      </c>
      <c r="K168" s="766">
        <v>1</v>
      </c>
      <c r="L168" s="752">
        <v>1</v>
      </c>
      <c r="M168" s="753">
        <v>52.47</v>
      </c>
    </row>
    <row r="169" spans="1:13" ht="14.4" customHeight="1" x14ac:dyDescent="0.3">
      <c r="A169" s="747" t="s">
        <v>618</v>
      </c>
      <c r="B169" s="748" t="s">
        <v>1873</v>
      </c>
      <c r="C169" s="748" t="s">
        <v>1875</v>
      </c>
      <c r="D169" s="748" t="s">
        <v>675</v>
      </c>
      <c r="E169" s="748" t="s">
        <v>677</v>
      </c>
      <c r="F169" s="752"/>
      <c r="G169" s="752"/>
      <c r="H169" s="766">
        <v>0</v>
      </c>
      <c r="I169" s="752">
        <v>4</v>
      </c>
      <c r="J169" s="752">
        <v>193.46000000000004</v>
      </c>
      <c r="K169" s="766">
        <v>1</v>
      </c>
      <c r="L169" s="752">
        <v>4</v>
      </c>
      <c r="M169" s="753">
        <v>193.46000000000004</v>
      </c>
    </row>
    <row r="170" spans="1:13" ht="14.4" customHeight="1" x14ac:dyDescent="0.3">
      <c r="A170" s="747" t="s">
        <v>618</v>
      </c>
      <c r="B170" s="748" t="s">
        <v>1887</v>
      </c>
      <c r="C170" s="748" t="s">
        <v>1888</v>
      </c>
      <c r="D170" s="748" t="s">
        <v>1036</v>
      </c>
      <c r="E170" s="748" t="s">
        <v>1889</v>
      </c>
      <c r="F170" s="752"/>
      <c r="G170" s="752"/>
      <c r="H170" s="766">
        <v>0</v>
      </c>
      <c r="I170" s="752">
        <v>12</v>
      </c>
      <c r="J170" s="752">
        <v>969.4</v>
      </c>
      <c r="K170" s="766">
        <v>1</v>
      </c>
      <c r="L170" s="752">
        <v>12</v>
      </c>
      <c r="M170" s="753">
        <v>969.4</v>
      </c>
    </row>
    <row r="171" spans="1:13" ht="14.4" customHeight="1" x14ac:dyDescent="0.3">
      <c r="A171" s="747" t="s">
        <v>618</v>
      </c>
      <c r="B171" s="748" t="s">
        <v>1890</v>
      </c>
      <c r="C171" s="748" t="s">
        <v>2023</v>
      </c>
      <c r="D171" s="748" t="s">
        <v>1372</v>
      </c>
      <c r="E171" s="748" t="s">
        <v>1373</v>
      </c>
      <c r="F171" s="752">
        <v>2</v>
      </c>
      <c r="G171" s="752">
        <v>391.3</v>
      </c>
      <c r="H171" s="766">
        <v>1</v>
      </c>
      <c r="I171" s="752"/>
      <c r="J171" s="752"/>
      <c r="K171" s="766">
        <v>0</v>
      </c>
      <c r="L171" s="752">
        <v>2</v>
      </c>
      <c r="M171" s="753">
        <v>391.3</v>
      </c>
    </row>
    <row r="172" spans="1:13" ht="14.4" customHeight="1" x14ac:dyDescent="0.3">
      <c r="A172" s="747" t="s">
        <v>618</v>
      </c>
      <c r="B172" s="748" t="s">
        <v>1890</v>
      </c>
      <c r="C172" s="748" t="s">
        <v>1891</v>
      </c>
      <c r="D172" s="748" t="s">
        <v>956</v>
      </c>
      <c r="E172" s="748" t="s">
        <v>957</v>
      </c>
      <c r="F172" s="752"/>
      <c r="G172" s="752"/>
      <c r="H172" s="766">
        <v>0</v>
      </c>
      <c r="I172" s="752">
        <v>7</v>
      </c>
      <c r="J172" s="752">
        <v>234.29</v>
      </c>
      <c r="K172" s="766">
        <v>1</v>
      </c>
      <c r="L172" s="752">
        <v>7</v>
      </c>
      <c r="M172" s="753">
        <v>234.29</v>
      </c>
    </row>
    <row r="173" spans="1:13" ht="14.4" customHeight="1" x14ac:dyDescent="0.3">
      <c r="A173" s="747" t="s">
        <v>618</v>
      </c>
      <c r="B173" s="748" t="s">
        <v>1890</v>
      </c>
      <c r="C173" s="748" t="s">
        <v>1892</v>
      </c>
      <c r="D173" s="748" t="s">
        <v>956</v>
      </c>
      <c r="E173" s="748" t="s">
        <v>1893</v>
      </c>
      <c r="F173" s="752"/>
      <c r="G173" s="752"/>
      <c r="H173" s="766">
        <v>0</v>
      </c>
      <c r="I173" s="752">
        <v>11</v>
      </c>
      <c r="J173" s="752">
        <v>557.04000000000019</v>
      </c>
      <c r="K173" s="766">
        <v>1</v>
      </c>
      <c r="L173" s="752">
        <v>11</v>
      </c>
      <c r="M173" s="753">
        <v>557.04000000000019</v>
      </c>
    </row>
    <row r="174" spans="1:13" ht="14.4" customHeight="1" x14ac:dyDescent="0.3">
      <c r="A174" s="747" t="s">
        <v>618</v>
      </c>
      <c r="B174" s="748" t="s">
        <v>2024</v>
      </c>
      <c r="C174" s="748" t="s">
        <v>2025</v>
      </c>
      <c r="D174" s="748" t="s">
        <v>2026</v>
      </c>
      <c r="E174" s="748" t="s">
        <v>2027</v>
      </c>
      <c r="F174" s="752"/>
      <c r="G174" s="752"/>
      <c r="H174" s="766">
        <v>0</v>
      </c>
      <c r="I174" s="752">
        <v>2</v>
      </c>
      <c r="J174" s="752">
        <v>451.00000000000011</v>
      </c>
      <c r="K174" s="766">
        <v>1</v>
      </c>
      <c r="L174" s="752">
        <v>2</v>
      </c>
      <c r="M174" s="753">
        <v>451.00000000000011</v>
      </c>
    </row>
    <row r="175" spans="1:13" ht="14.4" customHeight="1" x14ac:dyDescent="0.3">
      <c r="A175" s="747" t="s">
        <v>618</v>
      </c>
      <c r="B175" s="748" t="s">
        <v>2028</v>
      </c>
      <c r="C175" s="748" t="s">
        <v>2029</v>
      </c>
      <c r="D175" s="748" t="s">
        <v>2030</v>
      </c>
      <c r="E175" s="748" t="s">
        <v>2031</v>
      </c>
      <c r="F175" s="752"/>
      <c r="G175" s="752"/>
      <c r="H175" s="766">
        <v>0</v>
      </c>
      <c r="I175" s="752">
        <v>1</v>
      </c>
      <c r="J175" s="752">
        <v>125.39</v>
      </c>
      <c r="K175" s="766">
        <v>1</v>
      </c>
      <c r="L175" s="752">
        <v>1</v>
      </c>
      <c r="M175" s="753">
        <v>125.39</v>
      </c>
    </row>
    <row r="176" spans="1:13" ht="14.4" customHeight="1" x14ac:dyDescent="0.3">
      <c r="A176" s="747" t="s">
        <v>618</v>
      </c>
      <c r="B176" s="748" t="s">
        <v>2032</v>
      </c>
      <c r="C176" s="748" t="s">
        <v>2033</v>
      </c>
      <c r="D176" s="748" t="s">
        <v>1440</v>
      </c>
      <c r="E176" s="748" t="s">
        <v>2034</v>
      </c>
      <c r="F176" s="752"/>
      <c r="G176" s="752"/>
      <c r="H176" s="766">
        <v>0</v>
      </c>
      <c r="I176" s="752">
        <v>8</v>
      </c>
      <c r="J176" s="752">
        <v>365.47999999999996</v>
      </c>
      <c r="K176" s="766">
        <v>1</v>
      </c>
      <c r="L176" s="752">
        <v>8</v>
      </c>
      <c r="M176" s="753">
        <v>365.47999999999996</v>
      </c>
    </row>
    <row r="177" spans="1:13" ht="14.4" customHeight="1" x14ac:dyDescent="0.3">
      <c r="A177" s="747" t="s">
        <v>618</v>
      </c>
      <c r="B177" s="748" t="s">
        <v>2035</v>
      </c>
      <c r="C177" s="748" t="s">
        <v>2036</v>
      </c>
      <c r="D177" s="748" t="s">
        <v>2037</v>
      </c>
      <c r="E177" s="748" t="s">
        <v>2038</v>
      </c>
      <c r="F177" s="752"/>
      <c r="G177" s="752"/>
      <c r="H177" s="766">
        <v>0</v>
      </c>
      <c r="I177" s="752">
        <v>1</v>
      </c>
      <c r="J177" s="752">
        <v>138.52000000000004</v>
      </c>
      <c r="K177" s="766">
        <v>1</v>
      </c>
      <c r="L177" s="752">
        <v>1</v>
      </c>
      <c r="M177" s="753">
        <v>138.52000000000004</v>
      </c>
    </row>
    <row r="178" spans="1:13" ht="14.4" customHeight="1" x14ac:dyDescent="0.3">
      <c r="A178" s="747" t="s">
        <v>618</v>
      </c>
      <c r="B178" s="748" t="s">
        <v>1898</v>
      </c>
      <c r="C178" s="748" t="s">
        <v>1899</v>
      </c>
      <c r="D178" s="748" t="s">
        <v>1900</v>
      </c>
      <c r="E178" s="748" t="s">
        <v>1901</v>
      </c>
      <c r="F178" s="752"/>
      <c r="G178" s="752"/>
      <c r="H178" s="766">
        <v>0</v>
      </c>
      <c r="I178" s="752">
        <v>2</v>
      </c>
      <c r="J178" s="752">
        <v>210.32000000000002</v>
      </c>
      <c r="K178" s="766">
        <v>1</v>
      </c>
      <c r="L178" s="752">
        <v>2</v>
      </c>
      <c r="M178" s="753">
        <v>210.32000000000002</v>
      </c>
    </row>
    <row r="179" spans="1:13" ht="14.4" customHeight="1" x14ac:dyDescent="0.3">
      <c r="A179" s="747" t="s">
        <v>618</v>
      </c>
      <c r="B179" s="748" t="s">
        <v>1902</v>
      </c>
      <c r="C179" s="748" t="s">
        <v>1943</v>
      </c>
      <c r="D179" s="748" t="s">
        <v>1216</v>
      </c>
      <c r="E179" s="748" t="s">
        <v>1944</v>
      </c>
      <c r="F179" s="752"/>
      <c r="G179" s="752"/>
      <c r="H179" s="766">
        <v>0</v>
      </c>
      <c r="I179" s="752">
        <v>1</v>
      </c>
      <c r="J179" s="752">
        <v>49.820000000000014</v>
      </c>
      <c r="K179" s="766">
        <v>1</v>
      </c>
      <c r="L179" s="752">
        <v>1</v>
      </c>
      <c r="M179" s="753">
        <v>49.820000000000014</v>
      </c>
    </row>
    <row r="180" spans="1:13" ht="14.4" customHeight="1" x14ac:dyDescent="0.3">
      <c r="A180" s="747" t="s">
        <v>618</v>
      </c>
      <c r="B180" s="748" t="s">
        <v>1945</v>
      </c>
      <c r="C180" s="748" t="s">
        <v>2039</v>
      </c>
      <c r="D180" s="748" t="s">
        <v>1221</v>
      </c>
      <c r="E180" s="748" t="s">
        <v>2040</v>
      </c>
      <c r="F180" s="752"/>
      <c r="G180" s="752"/>
      <c r="H180" s="766">
        <v>0</v>
      </c>
      <c r="I180" s="752">
        <v>6</v>
      </c>
      <c r="J180" s="752">
        <v>450.03</v>
      </c>
      <c r="K180" s="766">
        <v>1</v>
      </c>
      <c r="L180" s="752">
        <v>6</v>
      </c>
      <c r="M180" s="753">
        <v>450.03</v>
      </c>
    </row>
    <row r="181" spans="1:13" ht="14.4" customHeight="1" x14ac:dyDescent="0.3">
      <c r="A181" s="747" t="s">
        <v>618</v>
      </c>
      <c r="B181" s="748" t="s">
        <v>1945</v>
      </c>
      <c r="C181" s="748" t="s">
        <v>2041</v>
      </c>
      <c r="D181" s="748" t="s">
        <v>1221</v>
      </c>
      <c r="E181" s="748" t="s">
        <v>2042</v>
      </c>
      <c r="F181" s="752"/>
      <c r="G181" s="752"/>
      <c r="H181" s="766">
        <v>0</v>
      </c>
      <c r="I181" s="752">
        <v>2</v>
      </c>
      <c r="J181" s="752">
        <v>199.72</v>
      </c>
      <c r="K181" s="766">
        <v>1</v>
      </c>
      <c r="L181" s="752">
        <v>2</v>
      </c>
      <c r="M181" s="753">
        <v>199.72</v>
      </c>
    </row>
    <row r="182" spans="1:13" ht="14.4" customHeight="1" x14ac:dyDescent="0.3">
      <c r="A182" s="747" t="s">
        <v>618</v>
      </c>
      <c r="B182" s="748" t="s">
        <v>2043</v>
      </c>
      <c r="C182" s="748" t="s">
        <v>2044</v>
      </c>
      <c r="D182" s="748" t="s">
        <v>2045</v>
      </c>
      <c r="E182" s="748" t="s">
        <v>2046</v>
      </c>
      <c r="F182" s="752"/>
      <c r="G182" s="752"/>
      <c r="H182" s="766">
        <v>0</v>
      </c>
      <c r="I182" s="752">
        <v>2</v>
      </c>
      <c r="J182" s="752">
        <v>86.660000000000011</v>
      </c>
      <c r="K182" s="766">
        <v>1</v>
      </c>
      <c r="L182" s="752">
        <v>2</v>
      </c>
      <c r="M182" s="753">
        <v>86.660000000000011</v>
      </c>
    </row>
    <row r="183" spans="1:13" ht="14.4" customHeight="1" x14ac:dyDescent="0.3">
      <c r="A183" s="747" t="s">
        <v>618</v>
      </c>
      <c r="B183" s="748" t="s">
        <v>1913</v>
      </c>
      <c r="C183" s="748" t="s">
        <v>2047</v>
      </c>
      <c r="D183" s="748" t="s">
        <v>1451</v>
      </c>
      <c r="E183" s="748" t="s">
        <v>1083</v>
      </c>
      <c r="F183" s="752"/>
      <c r="G183" s="752"/>
      <c r="H183" s="766">
        <v>0</v>
      </c>
      <c r="I183" s="752">
        <v>3</v>
      </c>
      <c r="J183" s="752">
        <v>406.79999999999995</v>
      </c>
      <c r="K183" s="766">
        <v>1</v>
      </c>
      <c r="L183" s="752">
        <v>3</v>
      </c>
      <c r="M183" s="753">
        <v>406.79999999999995</v>
      </c>
    </row>
    <row r="184" spans="1:13" ht="14.4" customHeight="1" x14ac:dyDescent="0.3">
      <c r="A184" s="747" t="s">
        <v>618</v>
      </c>
      <c r="B184" s="748" t="s">
        <v>1913</v>
      </c>
      <c r="C184" s="748" t="s">
        <v>2048</v>
      </c>
      <c r="D184" s="748" t="s">
        <v>1452</v>
      </c>
      <c r="E184" s="748" t="s">
        <v>2049</v>
      </c>
      <c r="F184" s="752"/>
      <c r="G184" s="752"/>
      <c r="H184" s="766">
        <v>0</v>
      </c>
      <c r="I184" s="752">
        <v>1</v>
      </c>
      <c r="J184" s="752">
        <v>111.95000000000003</v>
      </c>
      <c r="K184" s="766">
        <v>1</v>
      </c>
      <c r="L184" s="752">
        <v>1</v>
      </c>
      <c r="M184" s="753">
        <v>111.95000000000003</v>
      </c>
    </row>
    <row r="185" spans="1:13" ht="14.4" customHeight="1" x14ac:dyDescent="0.3">
      <c r="A185" s="747" t="s">
        <v>618</v>
      </c>
      <c r="B185" s="748" t="s">
        <v>1913</v>
      </c>
      <c r="C185" s="748" t="s">
        <v>2050</v>
      </c>
      <c r="D185" s="748" t="s">
        <v>1456</v>
      </c>
      <c r="E185" s="748" t="s">
        <v>2049</v>
      </c>
      <c r="F185" s="752"/>
      <c r="G185" s="752"/>
      <c r="H185" s="766">
        <v>0</v>
      </c>
      <c r="I185" s="752">
        <v>4</v>
      </c>
      <c r="J185" s="752">
        <v>447.8</v>
      </c>
      <c r="K185" s="766">
        <v>1</v>
      </c>
      <c r="L185" s="752">
        <v>4</v>
      </c>
      <c r="M185" s="753">
        <v>447.8</v>
      </c>
    </row>
    <row r="186" spans="1:13" ht="14.4" customHeight="1" x14ac:dyDescent="0.3">
      <c r="A186" s="747" t="s">
        <v>618</v>
      </c>
      <c r="B186" s="748" t="s">
        <v>1913</v>
      </c>
      <c r="C186" s="748" t="s">
        <v>2051</v>
      </c>
      <c r="D186" s="748" t="s">
        <v>2052</v>
      </c>
      <c r="E186" s="748" t="s">
        <v>2049</v>
      </c>
      <c r="F186" s="752"/>
      <c r="G186" s="752"/>
      <c r="H186" s="766">
        <v>0</v>
      </c>
      <c r="I186" s="752">
        <v>1</v>
      </c>
      <c r="J186" s="752">
        <v>111.95000000000003</v>
      </c>
      <c r="K186" s="766">
        <v>1</v>
      </c>
      <c r="L186" s="752">
        <v>1</v>
      </c>
      <c r="M186" s="753">
        <v>111.95000000000003</v>
      </c>
    </row>
    <row r="187" spans="1:13" ht="14.4" customHeight="1" x14ac:dyDescent="0.3">
      <c r="A187" s="747" t="s">
        <v>618</v>
      </c>
      <c r="B187" s="748" t="s">
        <v>1913</v>
      </c>
      <c r="C187" s="748" t="s">
        <v>2053</v>
      </c>
      <c r="D187" s="748" t="s">
        <v>2054</v>
      </c>
      <c r="E187" s="748" t="s">
        <v>1450</v>
      </c>
      <c r="F187" s="752"/>
      <c r="G187" s="752"/>
      <c r="H187" s="766">
        <v>0</v>
      </c>
      <c r="I187" s="752">
        <v>1</v>
      </c>
      <c r="J187" s="752">
        <v>179.26</v>
      </c>
      <c r="K187" s="766">
        <v>1</v>
      </c>
      <c r="L187" s="752">
        <v>1</v>
      </c>
      <c r="M187" s="753">
        <v>179.26</v>
      </c>
    </row>
    <row r="188" spans="1:13" ht="14.4" customHeight="1" x14ac:dyDescent="0.3">
      <c r="A188" s="747" t="s">
        <v>618</v>
      </c>
      <c r="B188" s="748" t="s">
        <v>1913</v>
      </c>
      <c r="C188" s="748" t="s">
        <v>2055</v>
      </c>
      <c r="D188" s="748" t="s">
        <v>1457</v>
      </c>
      <c r="E188" s="748" t="s">
        <v>1075</v>
      </c>
      <c r="F188" s="752"/>
      <c r="G188" s="752"/>
      <c r="H188" s="766">
        <v>0</v>
      </c>
      <c r="I188" s="752">
        <v>3</v>
      </c>
      <c r="J188" s="752">
        <v>389.90999999999997</v>
      </c>
      <c r="K188" s="766">
        <v>1</v>
      </c>
      <c r="L188" s="752">
        <v>3</v>
      </c>
      <c r="M188" s="753">
        <v>389.90999999999997</v>
      </c>
    </row>
    <row r="189" spans="1:13" ht="14.4" customHeight="1" x14ac:dyDescent="0.3">
      <c r="A189" s="747" t="s">
        <v>618</v>
      </c>
      <c r="B189" s="748" t="s">
        <v>1913</v>
      </c>
      <c r="C189" s="748" t="s">
        <v>1925</v>
      </c>
      <c r="D189" s="748" t="s">
        <v>1089</v>
      </c>
      <c r="E189" s="748" t="s">
        <v>1080</v>
      </c>
      <c r="F189" s="752"/>
      <c r="G189" s="752"/>
      <c r="H189" s="766">
        <v>0</v>
      </c>
      <c r="I189" s="752">
        <v>4</v>
      </c>
      <c r="J189" s="752">
        <v>122.68</v>
      </c>
      <c r="K189" s="766">
        <v>1</v>
      </c>
      <c r="L189" s="752">
        <v>4</v>
      </c>
      <c r="M189" s="753">
        <v>122.68</v>
      </c>
    </row>
    <row r="190" spans="1:13" ht="14.4" customHeight="1" x14ac:dyDescent="0.3">
      <c r="A190" s="747" t="s">
        <v>618</v>
      </c>
      <c r="B190" s="748" t="s">
        <v>1913</v>
      </c>
      <c r="C190" s="748" t="s">
        <v>1926</v>
      </c>
      <c r="D190" s="748" t="s">
        <v>1087</v>
      </c>
      <c r="E190" s="748" t="s">
        <v>1080</v>
      </c>
      <c r="F190" s="752"/>
      <c r="G190" s="752"/>
      <c r="H190" s="766">
        <v>0</v>
      </c>
      <c r="I190" s="752">
        <v>4</v>
      </c>
      <c r="J190" s="752">
        <v>122.68000000000004</v>
      </c>
      <c r="K190" s="766">
        <v>1</v>
      </c>
      <c r="L190" s="752">
        <v>4</v>
      </c>
      <c r="M190" s="753">
        <v>122.68000000000004</v>
      </c>
    </row>
    <row r="191" spans="1:13" ht="14.4" customHeight="1" x14ac:dyDescent="0.3">
      <c r="A191" s="747" t="s">
        <v>621</v>
      </c>
      <c r="B191" s="748" t="s">
        <v>1721</v>
      </c>
      <c r="C191" s="748" t="s">
        <v>1722</v>
      </c>
      <c r="D191" s="748" t="s">
        <v>730</v>
      </c>
      <c r="E191" s="748" t="s">
        <v>1723</v>
      </c>
      <c r="F191" s="752"/>
      <c r="G191" s="752"/>
      <c r="H191" s="766">
        <v>0</v>
      </c>
      <c r="I191" s="752">
        <v>420</v>
      </c>
      <c r="J191" s="752">
        <v>6964.6</v>
      </c>
      <c r="K191" s="766">
        <v>1</v>
      </c>
      <c r="L191" s="752">
        <v>420</v>
      </c>
      <c r="M191" s="753">
        <v>6964.6</v>
      </c>
    </row>
    <row r="192" spans="1:13" ht="14.4" customHeight="1" x14ac:dyDescent="0.3">
      <c r="A192" s="747" t="s">
        <v>621</v>
      </c>
      <c r="B192" s="748" t="s">
        <v>1721</v>
      </c>
      <c r="C192" s="748" t="s">
        <v>2056</v>
      </c>
      <c r="D192" s="748" t="s">
        <v>2057</v>
      </c>
      <c r="E192" s="748" t="s">
        <v>2058</v>
      </c>
      <c r="F192" s="752"/>
      <c r="G192" s="752"/>
      <c r="H192" s="766">
        <v>0</v>
      </c>
      <c r="I192" s="752">
        <v>2</v>
      </c>
      <c r="J192" s="752">
        <v>52.97999999999999</v>
      </c>
      <c r="K192" s="766">
        <v>1</v>
      </c>
      <c r="L192" s="752">
        <v>2</v>
      </c>
      <c r="M192" s="753">
        <v>52.97999999999999</v>
      </c>
    </row>
    <row r="193" spans="1:13" ht="14.4" customHeight="1" x14ac:dyDescent="0.3">
      <c r="A193" s="747" t="s">
        <v>621</v>
      </c>
      <c r="B193" s="748" t="s">
        <v>1721</v>
      </c>
      <c r="C193" s="748" t="s">
        <v>2059</v>
      </c>
      <c r="D193" s="748" t="s">
        <v>2057</v>
      </c>
      <c r="E193" s="748" t="s">
        <v>2060</v>
      </c>
      <c r="F193" s="752"/>
      <c r="G193" s="752"/>
      <c r="H193" s="766">
        <v>0</v>
      </c>
      <c r="I193" s="752">
        <v>1</v>
      </c>
      <c r="J193" s="752">
        <v>85.75</v>
      </c>
      <c r="K193" s="766">
        <v>1</v>
      </c>
      <c r="L193" s="752">
        <v>1</v>
      </c>
      <c r="M193" s="753">
        <v>85.75</v>
      </c>
    </row>
    <row r="194" spans="1:13" ht="14.4" customHeight="1" x14ac:dyDescent="0.3">
      <c r="A194" s="747" t="s">
        <v>621</v>
      </c>
      <c r="B194" s="748" t="s">
        <v>2061</v>
      </c>
      <c r="C194" s="748" t="s">
        <v>2062</v>
      </c>
      <c r="D194" s="748" t="s">
        <v>2063</v>
      </c>
      <c r="E194" s="748" t="s">
        <v>2064</v>
      </c>
      <c r="F194" s="752"/>
      <c r="G194" s="752"/>
      <c r="H194" s="766">
        <v>0</v>
      </c>
      <c r="I194" s="752">
        <v>1</v>
      </c>
      <c r="J194" s="752">
        <v>123.31000000000004</v>
      </c>
      <c r="K194" s="766">
        <v>1</v>
      </c>
      <c r="L194" s="752">
        <v>1</v>
      </c>
      <c r="M194" s="753">
        <v>123.31000000000004</v>
      </c>
    </row>
    <row r="195" spans="1:13" ht="14.4" customHeight="1" x14ac:dyDescent="0.3">
      <c r="A195" s="747" t="s">
        <v>621</v>
      </c>
      <c r="B195" s="748" t="s">
        <v>1724</v>
      </c>
      <c r="C195" s="748" t="s">
        <v>1728</v>
      </c>
      <c r="D195" s="748" t="s">
        <v>1729</v>
      </c>
      <c r="E195" s="748" t="s">
        <v>1730</v>
      </c>
      <c r="F195" s="752"/>
      <c r="G195" s="752"/>
      <c r="H195" s="766">
        <v>0</v>
      </c>
      <c r="I195" s="752">
        <v>6</v>
      </c>
      <c r="J195" s="752">
        <v>1643.4</v>
      </c>
      <c r="K195" s="766">
        <v>1</v>
      </c>
      <c r="L195" s="752">
        <v>6</v>
      </c>
      <c r="M195" s="753">
        <v>1643.4</v>
      </c>
    </row>
    <row r="196" spans="1:13" ht="14.4" customHeight="1" x14ac:dyDescent="0.3">
      <c r="A196" s="747" t="s">
        <v>621</v>
      </c>
      <c r="B196" s="748" t="s">
        <v>2065</v>
      </c>
      <c r="C196" s="748" t="s">
        <v>2066</v>
      </c>
      <c r="D196" s="748" t="s">
        <v>1520</v>
      </c>
      <c r="E196" s="748" t="s">
        <v>2067</v>
      </c>
      <c r="F196" s="752"/>
      <c r="G196" s="752"/>
      <c r="H196" s="766">
        <v>0</v>
      </c>
      <c r="I196" s="752">
        <v>1</v>
      </c>
      <c r="J196" s="752">
        <v>103.76999999999998</v>
      </c>
      <c r="K196" s="766">
        <v>1</v>
      </c>
      <c r="L196" s="752">
        <v>1</v>
      </c>
      <c r="M196" s="753">
        <v>103.76999999999998</v>
      </c>
    </row>
    <row r="197" spans="1:13" ht="14.4" customHeight="1" x14ac:dyDescent="0.3">
      <c r="A197" s="747" t="s">
        <v>621</v>
      </c>
      <c r="B197" s="748" t="s">
        <v>1735</v>
      </c>
      <c r="C197" s="748" t="s">
        <v>1740</v>
      </c>
      <c r="D197" s="748" t="s">
        <v>827</v>
      </c>
      <c r="E197" s="748" t="s">
        <v>1741</v>
      </c>
      <c r="F197" s="752"/>
      <c r="G197" s="752"/>
      <c r="H197" s="766">
        <v>0</v>
      </c>
      <c r="I197" s="752">
        <v>1</v>
      </c>
      <c r="J197" s="752">
        <v>1501.02</v>
      </c>
      <c r="K197" s="766">
        <v>1</v>
      </c>
      <c r="L197" s="752">
        <v>1</v>
      </c>
      <c r="M197" s="753">
        <v>1501.02</v>
      </c>
    </row>
    <row r="198" spans="1:13" ht="14.4" customHeight="1" x14ac:dyDescent="0.3">
      <c r="A198" s="747" t="s">
        <v>621</v>
      </c>
      <c r="B198" s="748" t="s">
        <v>1735</v>
      </c>
      <c r="C198" s="748" t="s">
        <v>1744</v>
      </c>
      <c r="D198" s="748" t="s">
        <v>822</v>
      </c>
      <c r="E198" s="748" t="s">
        <v>1745</v>
      </c>
      <c r="F198" s="752"/>
      <c r="G198" s="752"/>
      <c r="H198" s="766">
        <v>0</v>
      </c>
      <c r="I198" s="752">
        <v>12</v>
      </c>
      <c r="J198" s="752">
        <v>3262.2000000000003</v>
      </c>
      <c r="K198" s="766">
        <v>1</v>
      </c>
      <c r="L198" s="752">
        <v>12</v>
      </c>
      <c r="M198" s="753">
        <v>3262.2000000000003</v>
      </c>
    </row>
    <row r="199" spans="1:13" ht="14.4" customHeight="1" x14ac:dyDescent="0.3">
      <c r="A199" s="747" t="s">
        <v>621</v>
      </c>
      <c r="B199" s="748" t="s">
        <v>1735</v>
      </c>
      <c r="C199" s="748" t="s">
        <v>1746</v>
      </c>
      <c r="D199" s="748" t="s">
        <v>822</v>
      </c>
      <c r="E199" s="748" t="s">
        <v>1747</v>
      </c>
      <c r="F199" s="752"/>
      <c r="G199" s="752"/>
      <c r="H199" s="766">
        <v>0</v>
      </c>
      <c r="I199" s="752">
        <v>6</v>
      </c>
      <c r="J199" s="752">
        <v>3783.9600000000005</v>
      </c>
      <c r="K199" s="766">
        <v>1</v>
      </c>
      <c r="L199" s="752">
        <v>6</v>
      </c>
      <c r="M199" s="753">
        <v>3783.9600000000005</v>
      </c>
    </row>
    <row r="200" spans="1:13" ht="14.4" customHeight="1" x14ac:dyDescent="0.3">
      <c r="A200" s="747" t="s">
        <v>621</v>
      </c>
      <c r="B200" s="748" t="s">
        <v>1735</v>
      </c>
      <c r="C200" s="748" t="s">
        <v>1748</v>
      </c>
      <c r="D200" s="748" t="s">
        <v>822</v>
      </c>
      <c r="E200" s="748" t="s">
        <v>1749</v>
      </c>
      <c r="F200" s="752"/>
      <c r="G200" s="752"/>
      <c r="H200" s="766">
        <v>0</v>
      </c>
      <c r="I200" s="752">
        <v>10</v>
      </c>
      <c r="J200" s="752">
        <v>4089.5</v>
      </c>
      <c r="K200" s="766">
        <v>1</v>
      </c>
      <c r="L200" s="752">
        <v>10</v>
      </c>
      <c r="M200" s="753">
        <v>4089.5</v>
      </c>
    </row>
    <row r="201" spans="1:13" ht="14.4" customHeight="1" x14ac:dyDescent="0.3">
      <c r="A201" s="747" t="s">
        <v>621</v>
      </c>
      <c r="B201" s="748" t="s">
        <v>1757</v>
      </c>
      <c r="C201" s="748" t="s">
        <v>1758</v>
      </c>
      <c r="D201" s="748" t="s">
        <v>831</v>
      </c>
      <c r="E201" s="748" t="s">
        <v>832</v>
      </c>
      <c r="F201" s="752"/>
      <c r="G201" s="752"/>
      <c r="H201" s="766">
        <v>0</v>
      </c>
      <c r="I201" s="752">
        <v>4</v>
      </c>
      <c r="J201" s="752">
        <v>161.56000000000003</v>
      </c>
      <c r="K201" s="766">
        <v>1</v>
      </c>
      <c r="L201" s="752">
        <v>4</v>
      </c>
      <c r="M201" s="753">
        <v>161.56000000000003</v>
      </c>
    </row>
    <row r="202" spans="1:13" ht="14.4" customHeight="1" x14ac:dyDescent="0.3">
      <c r="A202" s="747" t="s">
        <v>621</v>
      </c>
      <c r="B202" s="748" t="s">
        <v>1955</v>
      </c>
      <c r="C202" s="748" t="s">
        <v>1956</v>
      </c>
      <c r="D202" s="748" t="s">
        <v>698</v>
      </c>
      <c r="E202" s="748" t="s">
        <v>700</v>
      </c>
      <c r="F202" s="752"/>
      <c r="G202" s="752"/>
      <c r="H202" s="766">
        <v>0</v>
      </c>
      <c r="I202" s="752">
        <v>1</v>
      </c>
      <c r="J202" s="752">
        <v>72.34</v>
      </c>
      <c r="K202" s="766">
        <v>1</v>
      </c>
      <c r="L202" s="752">
        <v>1</v>
      </c>
      <c r="M202" s="753">
        <v>72.34</v>
      </c>
    </row>
    <row r="203" spans="1:13" ht="14.4" customHeight="1" x14ac:dyDescent="0.3">
      <c r="A203" s="747" t="s">
        <v>621</v>
      </c>
      <c r="B203" s="748" t="s">
        <v>1957</v>
      </c>
      <c r="C203" s="748" t="s">
        <v>2068</v>
      </c>
      <c r="D203" s="748" t="s">
        <v>1482</v>
      </c>
      <c r="E203" s="748" t="s">
        <v>1483</v>
      </c>
      <c r="F203" s="752"/>
      <c r="G203" s="752"/>
      <c r="H203" s="766">
        <v>0</v>
      </c>
      <c r="I203" s="752">
        <v>1</v>
      </c>
      <c r="J203" s="752">
        <v>52.279999999999994</v>
      </c>
      <c r="K203" s="766">
        <v>1</v>
      </c>
      <c r="L203" s="752">
        <v>1</v>
      </c>
      <c r="M203" s="753">
        <v>52.279999999999994</v>
      </c>
    </row>
    <row r="204" spans="1:13" ht="14.4" customHeight="1" x14ac:dyDescent="0.3">
      <c r="A204" s="747" t="s">
        <v>621</v>
      </c>
      <c r="B204" s="748" t="s">
        <v>1768</v>
      </c>
      <c r="C204" s="748" t="s">
        <v>1769</v>
      </c>
      <c r="D204" s="748" t="s">
        <v>1770</v>
      </c>
      <c r="E204" s="748" t="s">
        <v>1771</v>
      </c>
      <c r="F204" s="752"/>
      <c r="G204" s="752"/>
      <c r="H204" s="766">
        <v>0</v>
      </c>
      <c r="I204" s="752">
        <v>1</v>
      </c>
      <c r="J204" s="752">
        <v>8.66</v>
      </c>
      <c r="K204" s="766">
        <v>1</v>
      </c>
      <c r="L204" s="752">
        <v>1</v>
      </c>
      <c r="M204" s="753">
        <v>8.66</v>
      </c>
    </row>
    <row r="205" spans="1:13" ht="14.4" customHeight="1" x14ac:dyDescent="0.3">
      <c r="A205" s="747" t="s">
        <v>621</v>
      </c>
      <c r="B205" s="748" t="s">
        <v>1768</v>
      </c>
      <c r="C205" s="748" t="s">
        <v>1772</v>
      </c>
      <c r="D205" s="748" t="s">
        <v>1770</v>
      </c>
      <c r="E205" s="748" t="s">
        <v>1773</v>
      </c>
      <c r="F205" s="752"/>
      <c r="G205" s="752"/>
      <c r="H205" s="766">
        <v>0</v>
      </c>
      <c r="I205" s="752">
        <v>3</v>
      </c>
      <c r="J205" s="752">
        <v>44.97</v>
      </c>
      <c r="K205" s="766">
        <v>1</v>
      </c>
      <c r="L205" s="752">
        <v>3</v>
      </c>
      <c r="M205" s="753">
        <v>44.97</v>
      </c>
    </row>
    <row r="206" spans="1:13" ht="14.4" customHeight="1" x14ac:dyDescent="0.3">
      <c r="A206" s="747" t="s">
        <v>621</v>
      </c>
      <c r="B206" s="748" t="s">
        <v>1804</v>
      </c>
      <c r="C206" s="748" t="s">
        <v>1805</v>
      </c>
      <c r="D206" s="748" t="s">
        <v>1006</v>
      </c>
      <c r="E206" s="748" t="s">
        <v>1806</v>
      </c>
      <c r="F206" s="752"/>
      <c r="G206" s="752"/>
      <c r="H206" s="766">
        <v>0</v>
      </c>
      <c r="I206" s="752">
        <v>110</v>
      </c>
      <c r="J206" s="752">
        <v>7146.119999999999</v>
      </c>
      <c r="K206" s="766">
        <v>1</v>
      </c>
      <c r="L206" s="752">
        <v>110</v>
      </c>
      <c r="M206" s="753">
        <v>7146.119999999999</v>
      </c>
    </row>
    <row r="207" spans="1:13" ht="14.4" customHeight="1" x14ac:dyDescent="0.3">
      <c r="A207" s="747" t="s">
        <v>621</v>
      </c>
      <c r="B207" s="748" t="s">
        <v>1927</v>
      </c>
      <c r="C207" s="748" t="s">
        <v>2069</v>
      </c>
      <c r="D207" s="748" t="s">
        <v>2070</v>
      </c>
      <c r="E207" s="748" t="s">
        <v>2071</v>
      </c>
      <c r="F207" s="752">
        <v>20</v>
      </c>
      <c r="G207" s="752">
        <v>725.8</v>
      </c>
      <c r="H207" s="766">
        <v>1</v>
      </c>
      <c r="I207" s="752"/>
      <c r="J207" s="752"/>
      <c r="K207" s="766">
        <v>0</v>
      </c>
      <c r="L207" s="752">
        <v>20</v>
      </c>
      <c r="M207" s="753">
        <v>725.8</v>
      </c>
    </row>
    <row r="208" spans="1:13" ht="14.4" customHeight="1" x14ac:dyDescent="0.3">
      <c r="A208" s="747" t="s">
        <v>621</v>
      </c>
      <c r="B208" s="748" t="s">
        <v>1927</v>
      </c>
      <c r="C208" s="748" t="s">
        <v>1928</v>
      </c>
      <c r="D208" s="748" t="s">
        <v>1929</v>
      </c>
      <c r="E208" s="748" t="s">
        <v>1930</v>
      </c>
      <c r="F208" s="752"/>
      <c r="G208" s="752"/>
      <c r="H208" s="766">
        <v>0</v>
      </c>
      <c r="I208" s="752">
        <v>2</v>
      </c>
      <c r="J208" s="752">
        <v>628.54</v>
      </c>
      <c r="K208" s="766">
        <v>1</v>
      </c>
      <c r="L208" s="752">
        <v>2</v>
      </c>
      <c r="M208" s="753">
        <v>628.54</v>
      </c>
    </row>
    <row r="209" spans="1:13" ht="14.4" customHeight="1" x14ac:dyDescent="0.3">
      <c r="A209" s="747" t="s">
        <v>621</v>
      </c>
      <c r="B209" s="748" t="s">
        <v>1807</v>
      </c>
      <c r="C209" s="748" t="s">
        <v>1808</v>
      </c>
      <c r="D209" s="748" t="s">
        <v>1809</v>
      </c>
      <c r="E209" s="748" t="s">
        <v>1810</v>
      </c>
      <c r="F209" s="752"/>
      <c r="G209" s="752"/>
      <c r="H209" s="766">
        <v>0</v>
      </c>
      <c r="I209" s="752">
        <v>1</v>
      </c>
      <c r="J209" s="752">
        <v>77.749999999999986</v>
      </c>
      <c r="K209" s="766">
        <v>1</v>
      </c>
      <c r="L209" s="752">
        <v>1</v>
      </c>
      <c r="M209" s="753">
        <v>77.749999999999986</v>
      </c>
    </row>
    <row r="210" spans="1:13" ht="14.4" customHeight="1" x14ac:dyDescent="0.3">
      <c r="A210" s="747" t="s">
        <v>621</v>
      </c>
      <c r="B210" s="748" t="s">
        <v>1807</v>
      </c>
      <c r="C210" s="748" t="s">
        <v>2072</v>
      </c>
      <c r="D210" s="748" t="s">
        <v>1809</v>
      </c>
      <c r="E210" s="748" t="s">
        <v>2073</v>
      </c>
      <c r="F210" s="752"/>
      <c r="G210" s="752"/>
      <c r="H210" s="766">
        <v>0</v>
      </c>
      <c r="I210" s="752">
        <v>1</v>
      </c>
      <c r="J210" s="752">
        <v>61.110000000000021</v>
      </c>
      <c r="K210" s="766">
        <v>1</v>
      </c>
      <c r="L210" s="752">
        <v>1</v>
      </c>
      <c r="M210" s="753">
        <v>61.110000000000021</v>
      </c>
    </row>
    <row r="211" spans="1:13" ht="14.4" customHeight="1" x14ac:dyDescent="0.3">
      <c r="A211" s="747" t="s">
        <v>621</v>
      </c>
      <c r="B211" s="748" t="s">
        <v>1993</v>
      </c>
      <c r="C211" s="748" t="s">
        <v>1994</v>
      </c>
      <c r="D211" s="748" t="s">
        <v>1995</v>
      </c>
      <c r="E211" s="748" t="s">
        <v>1996</v>
      </c>
      <c r="F211" s="752"/>
      <c r="G211" s="752"/>
      <c r="H211" s="766">
        <v>0</v>
      </c>
      <c r="I211" s="752">
        <v>11</v>
      </c>
      <c r="J211" s="752">
        <v>33782.65</v>
      </c>
      <c r="K211" s="766">
        <v>1</v>
      </c>
      <c r="L211" s="752">
        <v>11</v>
      </c>
      <c r="M211" s="753">
        <v>33782.65</v>
      </c>
    </row>
    <row r="212" spans="1:13" ht="14.4" customHeight="1" x14ac:dyDescent="0.3">
      <c r="A212" s="747" t="s">
        <v>621</v>
      </c>
      <c r="B212" s="748" t="s">
        <v>1811</v>
      </c>
      <c r="C212" s="748" t="s">
        <v>1814</v>
      </c>
      <c r="D212" s="748" t="s">
        <v>1119</v>
      </c>
      <c r="E212" s="748" t="s">
        <v>1815</v>
      </c>
      <c r="F212" s="752"/>
      <c r="G212" s="752"/>
      <c r="H212" s="766">
        <v>0</v>
      </c>
      <c r="I212" s="752">
        <v>1</v>
      </c>
      <c r="J212" s="752">
        <v>114.92000000000003</v>
      </c>
      <c r="K212" s="766">
        <v>1</v>
      </c>
      <c r="L212" s="752">
        <v>1</v>
      </c>
      <c r="M212" s="753">
        <v>114.92000000000003</v>
      </c>
    </row>
    <row r="213" spans="1:13" ht="14.4" customHeight="1" x14ac:dyDescent="0.3">
      <c r="A213" s="747" t="s">
        <v>621</v>
      </c>
      <c r="B213" s="748" t="s">
        <v>1811</v>
      </c>
      <c r="C213" s="748" t="s">
        <v>2074</v>
      </c>
      <c r="D213" s="748" t="s">
        <v>2075</v>
      </c>
      <c r="E213" s="748" t="s">
        <v>2076</v>
      </c>
      <c r="F213" s="752"/>
      <c r="G213" s="752"/>
      <c r="H213" s="766">
        <v>0</v>
      </c>
      <c r="I213" s="752">
        <v>1</v>
      </c>
      <c r="J213" s="752">
        <v>110.23000000000002</v>
      </c>
      <c r="K213" s="766">
        <v>1</v>
      </c>
      <c r="L213" s="752">
        <v>1</v>
      </c>
      <c r="M213" s="753">
        <v>110.23000000000002</v>
      </c>
    </row>
    <row r="214" spans="1:13" ht="14.4" customHeight="1" x14ac:dyDescent="0.3">
      <c r="A214" s="747" t="s">
        <v>621</v>
      </c>
      <c r="B214" s="748" t="s">
        <v>1816</v>
      </c>
      <c r="C214" s="748" t="s">
        <v>1817</v>
      </c>
      <c r="D214" s="748" t="s">
        <v>1818</v>
      </c>
      <c r="E214" s="748" t="s">
        <v>1819</v>
      </c>
      <c r="F214" s="752"/>
      <c r="G214" s="752"/>
      <c r="H214" s="766">
        <v>0</v>
      </c>
      <c r="I214" s="752">
        <v>20</v>
      </c>
      <c r="J214" s="752">
        <v>9173.9999999999982</v>
      </c>
      <c r="K214" s="766">
        <v>1</v>
      </c>
      <c r="L214" s="752">
        <v>20</v>
      </c>
      <c r="M214" s="753">
        <v>9173.9999999999982</v>
      </c>
    </row>
    <row r="215" spans="1:13" ht="14.4" customHeight="1" x14ac:dyDescent="0.3">
      <c r="A215" s="747" t="s">
        <v>621</v>
      </c>
      <c r="B215" s="748" t="s">
        <v>1997</v>
      </c>
      <c r="C215" s="748" t="s">
        <v>2001</v>
      </c>
      <c r="D215" s="748" t="s">
        <v>2002</v>
      </c>
      <c r="E215" s="748" t="s">
        <v>2000</v>
      </c>
      <c r="F215" s="752"/>
      <c r="G215" s="752"/>
      <c r="H215" s="766">
        <v>0</v>
      </c>
      <c r="I215" s="752">
        <v>10</v>
      </c>
      <c r="J215" s="752">
        <v>9185</v>
      </c>
      <c r="K215" s="766">
        <v>1</v>
      </c>
      <c r="L215" s="752">
        <v>10</v>
      </c>
      <c r="M215" s="753">
        <v>9185</v>
      </c>
    </row>
    <row r="216" spans="1:13" ht="14.4" customHeight="1" x14ac:dyDescent="0.3">
      <c r="A216" s="747" t="s">
        <v>621</v>
      </c>
      <c r="B216" s="748" t="s">
        <v>2003</v>
      </c>
      <c r="C216" s="748" t="s">
        <v>2077</v>
      </c>
      <c r="D216" s="748" t="s">
        <v>2005</v>
      </c>
      <c r="E216" s="748" t="s">
        <v>2078</v>
      </c>
      <c r="F216" s="752"/>
      <c r="G216" s="752"/>
      <c r="H216" s="766">
        <v>0</v>
      </c>
      <c r="I216" s="752">
        <v>2</v>
      </c>
      <c r="J216" s="752">
        <v>82.660000000000011</v>
      </c>
      <c r="K216" s="766">
        <v>1</v>
      </c>
      <c r="L216" s="752">
        <v>2</v>
      </c>
      <c r="M216" s="753">
        <v>82.660000000000011</v>
      </c>
    </row>
    <row r="217" spans="1:13" ht="14.4" customHeight="1" x14ac:dyDescent="0.3">
      <c r="A217" s="747" t="s">
        <v>621</v>
      </c>
      <c r="B217" s="748" t="s">
        <v>1823</v>
      </c>
      <c r="C217" s="748" t="s">
        <v>1824</v>
      </c>
      <c r="D217" s="748" t="s">
        <v>1825</v>
      </c>
      <c r="E217" s="748" t="s">
        <v>1826</v>
      </c>
      <c r="F217" s="752"/>
      <c r="G217" s="752"/>
      <c r="H217" s="766">
        <v>0</v>
      </c>
      <c r="I217" s="752">
        <v>8</v>
      </c>
      <c r="J217" s="752">
        <v>4492.08</v>
      </c>
      <c r="K217" s="766">
        <v>1</v>
      </c>
      <c r="L217" s="752">
        <v>8</v>
      </c>
      <c r="M217" s="753">
        <v>4492.08</v>
      </c>
    </row>
    <row r="218" spans="1:13" ht="14.4" customHeight="1" x14ac:dyDescent="0.3">
      <c r="A218" s="747" t="s">
        <v>621</v>
      </c>
      <c r="B218" s="748" t="s">
        <v>2079</v>
      </c>
      <c r="C218" s="748" t="s">
        <v>2080</v>
      </c>
      <c r="D218" s="748" t="s">
        <v>1557</v>
      </c>
      <c r="E218" s="748" t="s">
        <v>2081</v>
      </c>
      <c r="F218" s="752"/>
      <c r="G218" s="752"/>
      <c r="H218" s="766">
        <v>0</v>
      </c>
      <c r="I218" s="752">
        <v>5</v>
      </c>
      <c r="J218" s="752">
        <v>5597.1</v>
      </c>
      <c r="K218" s="766">
        <v>1</v>
      </c>
      <c r="L218" s="752">
        <v>5</v>
      </c>
      <c r="M218" s="753">
        <v>5597.1</v>
      </c>
    </row>
    <row r="219" spans="1:13" ht="14.4" customHeight="1" x14ac:dyDescent="0.3">
      <c r="A219" s="747" t="s">
        <v>621</v>
      </c>
      <c r="B219" s="748" t="s">
        <v>1831</v>
      </c>
      <c r="C219" s="748" t="s">
        <v>1835</v>
      </c>
      <c r="D219" s="748" t="s">
        <v>1836</v>
      </c>
      <c r="E219" s="748" t="s">
        <v>1837</v>
      </c>
      <c r="F219" s="752"/>
      <c r="G219" s="752"/>
      <c r="H219" s="766">
        <v>0</v>
      </c>
      <c r="I219" s="752">
        <v>2</v>
      </c>
      <c r="J219" s="752">
        <v>4227.92</v>
      </c>
      <c r="K219" s="766">
        <v>1</v>
      </c>
      <c r="L219" s="752">
        <v>2</v>
      </c>
      <c r="M219" s="753">
        <v>4227.92</v>
      </c>
    </row>
    <row r="220" spans="1:13" ht="14.4" customHeight="1" x14ac:dyDescent="0.3">
      <c r="A220" s="747" t="s">
        <v>621</v>
      </c>
      <c r="B220" s="748" t="s">
        <v>1838</v>
      </c>
      <c r="C220" s="748" t="s">
        <v>1839</v>
      </c>
      <c r="D220" s="748" t="s">
        <v>1840</v>
      </c>
      <c r="E220" s="748" t="s">
        <v>1841</v>
      </c>
      <c r="F220" s="752"/>
      <c r="G220" s="752"/>
      <c r="H220" s="766">
        <v>0</v>
      </c>
      <c r="I220" s="752">
        <v>8</v>
      </c>
      <c r="J220" s="752">
        <v>54120</v>
      </c>
      <c r="K220" s="766">
        <v>1</v>
      </c>
      <c r="L220" s="752">
        <v>8</v>
      </c>
      <c r="M220" s="753">
        <v>54120</v>
      </c>
    </row>
    <row r="221" spans="1:13" ht="14.4" customHeight="1" x14ac:dyDescent="0.3">
      <c r="A221" s="747" t="s">
        <v>621</v>
      </c>
      <c r="B221" s="748" t="s">
        <v>1838</v>
      </c>
      <c r="C221" s="748" t="s">
        <v>1842</v>
      </c>
      <c r="D221" s="748" t="s">
        <v>1158</v>
      </c>
      <c r="E221" s="748" t="s">
        <v>1843</v>
      </c>
      <c r="F221" s="752"/>
      <c r="G221" s="752"/>
      <c r="H221" s="766">
        <v>0</v>
      </c>
      <c r="I221" s="752">
        <v>20</v>
      </c>
      <c r="J221" s="752">
        <v>2356.1999999999998</v>
      </c>
      <c r="K221" s="766">
        <v>1</v>
      </c>
      <c r="L221" s="752">
        <v>20</v>
      </c>
      <c r="M221" s="753">
        <v>2356.1999999999998</v>
      </c>
    </row>
    <row r="222" spans="1:13" ht="14.4" customHeight="1" x14ac:dyDescent="0.3">
      <c r="A222" s="747" t="s">
        <v>621</v>
      </c>
      <c r="B222" s="748" t="s">
        <v>2011</v>
      </c>
      <c r="C222" s="748" t="s">
        <v>2012</v>
      </c>
      <c r="D222" s="748" t="s">
        <v>2013</v>
      </c>
      <c r="E222" s="748" t="s">
        <v>2014</v>
      </c>
      <c r="F222" s="752"/>
      <c r="G222" s="752"/>
      <c r="H222" s="766">
        <v>0</v>
      </c>
      <c r="I222" s="752">
        <v>8</v>
      </c>
      <c r="J222" s="752">
        <v>84483.44</v>
      </c>
      <c r="K222" s="766">
        <v>1</v>
      </c>
      <c r="L222" s="752">
        <v>8</v>
      </c>
      <c r="M222" s="753">
        <v>84483.44</v>
      </c>
    </row>
    <row r="223" spans="1:13" ht="14.4" customHeight="1" x14ac:dyDescent="0.3">
      <c r="A223" s="747" t="s">
        <v>621</v>
      </c>
      <c r="B223" s="748" t="s">
        <v>2011</v>
      </c>
      <c r="C223" s="748" t="s">
        <v>2082</v>
      </c>
      <c r="D223" s="748" t="s">
        <v>2013</v>
      </c>
      <c r="E223" s="748" t="s">
        <v>2083</v>
      </c>
      <c r="F223" s="752"/>
      <c r="G223" s="752"/>
      <c r="H223" s="766">
        <v>0</v>
      </c>
      <c r="I223" s="752">
        <v>3</v>
      </c>
      <c r="J223" s="752">
        <v>21104.1</v>
      </c>
      <c r="K223" s="766">
        <v>1</v>
      </c>
      <c r="L223" s="752">
        <v>3</v>
      </c>
      <c r="M223" s="753">
        <v>21104.1</v>
      </c>
    </row>
    <row r="224" spans="1:13" ht="14.4" customHeight="1" x14ac:dyDescent="0.3">
      <c r="A224" s="747" t="s">
        <v>621</v>
      </c>
      <c r="B224" s="748" t="s">
        <v>1844</v>
      </c>
      <c r="C224" s="748" t="s">
        <v>1845</v>
      </c>
      <c r="D224" s="748" t="s">
        <v>1846</v>
      </c>
      <c r="E224" s="748" t="s">
        <v>1847</v>
      </c>
      <c r="F224" s="752"/>
      <c r="G224" s="752"/>
      <c r="H224" s="766">
        <v>0</v>
      </c>
      <c r="I224" s="752">
        <v>80</v>
      </c>
      <c r="J224" s="752">
        <v>88096.800000000017</v>
      </c>
      <c r="K224" s="766">
        <v>1</v>
      </c>
      <c r="L224" s="752">
        <v>80</v>
      </c>
      <c r="M224" s="753">
        <v>88096.800000000017</v>
      </c>
    </row>
    <row r="225" spans="1:13" ht="14.4" customHeight="1" x14ac:dyDescent="0.3">
      <c r="A225" s="747" t="s">
        <v>621</v>
      </c>
      <c r="B225" s="748" t="s">
        <v>1848</v>
      </c>
      <c r="C225" s="748" t="s">
        <v>1849</v>
      </c>
      <c r="D225" s="748" t="s">
        <v>652</v>
      </c>
      <c r="E225" s="748" t="s">
        <v>653</v>
      </c>
      <c r="F225" s="752"/>
      <c r="G225" s="752"/>
      <c r="H225" s="766">
        <v>0</v>
      </c>
      <c r="I225" s="752">
        <v>116</v>
      </c>
      <c r="J225" s="752">
        <v>31487.100000000002</v>
      </c>
      <c r="K225" s="766">
        <v>1</v>
      </c>
      <c r="L225" s="752">
        <v>116</v>
      </c>
      <c r="M225" s="753">
        <v>31487.100000000002</v>
      </c>
    </row>
    <row r="226" spans="1:13" ht="14.4" customHeight="1" x14ac:dyDescent="0.3">
      <c r="A226" s="747" t="s">
        <v>621</v>
      </c>
      <c r="B226" s="748" t="s">
        <v>2084</v>
      </c>
      <c r="C226" s="748" t="s">
        <v>2085</v>
      </c>
      <c r="D226" s="748" t="s">
        <v>1494</v>
      </c>
      <c r="E226" s="748" t="s">
        <v>2086</v>
      </c>
      <c r="F226" s="752"/>
      <c r="G226" s="752"/>
      <c r="H226" s="766">
        <v>0</v>
      </c>
      <c r="I226" s="752">
        <v>20</v>
      </c>
      <c r="J226" s="752">
        <v>10591.4</v>
      </c>
      <c r="K226" s="766">
        <v>1</v>
      </c>
      <c r="L226" s="752">
        <v>20</v>
      </c>
      <c r="M226" s="753">
        <v>10591.4</v>
      </c>
    </row>
    <row r="227" spans="1:13" ht="14.4" customHeight="1" x14ac:dyDescent="0.3">
      <c r="A227" s="747" t="s">
        <v>621</v>
      </c>
      <c r="B227" s="748" t="s">
        <v>2015</v>
      </c>
      <c r="C227" s="748" t="s">
        <v>2016</v>
      </c>
      <c r="D227" s="748" t="s">
        <v>2017</v>
      </c>
      <c r="E227" s="748" t="s">
        <v>2018</v>
      </c>
      <c r="F227" s="752"/>
      <c r="G227" s="752"/>
      <c r="H227" s="766">
        <v>0</v>
      </c>
      <c r="I227" s="752">
        <v>9</v>
      </c>
      <c r="J227" s="752">
        <v>1983.6000000000001</v>
      </c>
      <c r="K227" s="766">
        <v>1</v>
      </c>
      <c r="L227" s="752">
        <v>9</v>
      </c>
      <c r="M227" s="753">
        <v>1983.6000000000001</v>
      </c>
    </row>
    <row r="228" spans="1:13" ht="14.4" customHeight="1" x14ac:dyDescent="0.3">
      <c r="A228" s="747" t="s">
        <v>621</v>
      </c>
      <c r="B228" s="748" t="s">
        <v>1852</v>
      </c>
      <c r="C228" s="748" t="s">
        <v>1853</v>
      </c>
      <c r="D228" s="748" t="s">
        <v>1854</v>
      </c>
      <c r="E228" s="748" t="s">
        <v>1169</v>
      </c>
      <c r="F228" s="752"/>
      <c r="G228" s="752"/>
      <c r="H228" s="766">
        <v>0</v>
      </c>
      <c r="I228" s="752">
        <v>3.8759999999999999</v>
      </c>
      <c r="J228" s="752">
        <v>405.04226315197405</v>
      </c>
      <c r="K228" s="766">
        <v>1</v>
      </c>
      <c r="L228" s="752">
        <v>3.8759999999999999</v>
      </c>
      <c r="M228" s="753">
        <v>405.04226315197405</v>
      </c>
    </row>
    <row r="229" spans="1:13" ht="14.4" customHeight="1" x14ac:dyDescent="0.3">
      <c r="A229" s="747" t="s">
        <v>621</v>
      </c>
      <c r="B229" s="748" t="s">
        <v>1852</v>
      </c>
      <c r="C229" s="748" t="s">
        <v>1855</v>
      </c>
      <c r="D229" s="748" t="s">
        <v>1854</v>
      </c>
      <c r="E229" s="748" t="s">
        <v>1856</v>
      </c>
      <c r="F229" s="752"/>
      <c r="G229" s="752"/>
      <c r="H229" s="766">
        <v>0</v>
      </c>
      <c r="I229" s="752">
        <v>9</v>
      </c>
      <c r="J229" s="752">
        <v>1425.601591774928</v>
      </c>
      <c r="K229" s="766">
        <v>1</v>
      </c>
      <c r="L229" s="752">
        <v>9</v>
      </c>
      <c r="M229" s="753">
        <v>1425.601591774928</v>
      </c>
    </row>
    <row r="230" spans="1:13" ht="14.4" customHeight="1" x14ac:dyDescent="0.3">
      <c r="A230" s="747" t="s">
        <v>621</v>
      </c>
      <c r="B230" s="748" t="s">
        <v>1852</v>
      </c>
      <c r="C230" s="748" t="s">
        <v>1857</v>
      </c>
      <c r="D230" s="748" t="s">
        <v>1854</v>
      </c>
      <c r="E230" s="748" t="s">
        <v>1168</v>
      </c>
      <c r="F230" s="752"/>
      <c r="G230" s="752"/>
      <c r="H230" s="766">
        <v>0</v>
      </c>
      <c r="I230" s="752">
        <v>1.241797</v>
      </c>
      <c r="J230" s="752">
        <v>402.96312650000004</v>
      </c>
      <c r="K230" s="766">
        <v>1</v>
      </c>
      <c r="L230" s="752">
        <v>1.241797</v>
      </c>
      <c r="M230" s="753">
        <v>402.96312650000004</v>
      </c>
    </row>
    <row r="231" spans="1:13" ht="14.4" customHeight="1" x14ac:dyDescent="0.3">
      <c r="A231" s="747" t="s">
        <v>621</v>
      </c>
      <c r="B231" s="748" t="s">
        <v>1864</v>
      </c>
      <c r="C231" s="748" t="s">
        <v>1865</v>
      </c>
      <c r="D231" s="748" t="s">
        <v>1163</v>
      </c>
      <c r="E231" s="748" t="s">
        <v>1165</v>
      </c>
      <c r="F231" s="752"/>
      <c r="G231" s="752"/>
      <c r="H231" s="766">
        <v>0</v>
      </c>
      <c r="I231" s="752">
        <v>1.0604198</v>
      </c>
      <c r="J231" s="752">
        <v>8058.0547889383015</v>
      </c>
      <c r="K231" s="766">
        <v>1</v>
      </c>
      <c r="L231" s="752">
        <v>1.0604198</v>
      </c>
      <c r="M231" s="753">
        <v>8058.0547889383015</v>
      </c>
    </row>
    <row r="232" spans="1:13" ht="14.4" customHeight="1" x14ac:dyDescent="0.3">
      <c r="A232" s="747" t="s">
        <v>621</v>
      </c>
      <c r="B232" s="748" t="s">
        <v>1864</v>
      </c>
      <c r="C232" s="748" t="s">
        <v>1866</v>
      </c>
      <c r="D232" s="748" t="s">
        <v>1163</v>
      </c>
      <c r="E232" s="748" t="s">
        <v>1164</v>
      </c>
      <c r="F232" s="752"/>
      <c r="G232" s="752"/>
      <c r="H232" s="766">
        <v>0</v>
      </c>
      <c r="I232" s="752">
        <v>1</v>
      </c>
      <c r="J232" s="752">
        <v>20345.038543963867</v>
      </c>
      <c r="K232" s="766">
        <v>1</v>
      </c>
      <c r="L232" s="752">
        <v>1</v>
      </c>
      <c r="M232" s="753">
        <v>20345.038543963867</v>
      </c>
    </row>
    <row r="233" spans="1:13" ht="14.4" customHeight="1" x14ac:dyDescent="0.3">
      <c r="A233" s="747" t="s">
        <v>621</v>
      </c>
      <c r="B233" s="748" t="s">
        <v>1867</v>
      </c>
      <c r="C233" s="748" t="s">
        <v>1871</v>
      </c>
      <c r="D233" s="748" t="s">
        <v>1869</v>
      </c>
      <c r="E233" s="748" t="s">
        <v>1872</v>
      </c>
      <c r="F233" s="752"/>
      <c r="G233" s="752"/>
      <c r="H233" s="766">
        <v>0</v>
      </c>
      <c r="I233" s="752">
        <v>1</v>
      </c>
      <c r="J233" s="752">
        <v>533.58000000000015</v>
      </c>
      <c r="K233" s="766">
        <v>1</v>
      </c>
      <c r="L233" s="752">
        <v>1</v>
      </c>
      <c r="M233" s="753">
        <v>533.58000000000015</v>
      </c>
    </row>
    <row r="234" spans="1:13" ht="14.4" customHeight="1" x14ac:dyDescent="0.3">
      <c r="A234" s="747" t="s">
        <v>621</v>
      </c>
      <c r="B234" s="748" t="s">
        <v>2087</v>
      </c>
      <c r="C234" s="748" t="s">
        <v>2088</v>
      </c>
      <c r="D234" s="748" t="s">
        <v>2089</v>
      </c>
      <c r="E234" s="748" t="s">
        <v>2090</v>
      </c>
      <c r="F234" s="752"/>
      <c r="G234" s="752"/>
      <c r="H234" s="766">
        <v>0</v>
      </c>
      <c r="I234" s="752">
        <v>8</v>
      </c>
      <c r="J234" s="752">
        <v>17995.600000000002</v>
      </c>
      <c r="K234" s="766">
        <v>1</v>
      </c>
      <c r="L234" s="752">
        <v>8</v>
      </c>
      <c r="M234" s="753">
        <v>17995.600000000002</v>
      </c>
    </row>
    <row r="235" spans="1:13" ht="14.4" customHeight="1" x14ac:dyDescent="0.3">
      <c r="A235" s="747" t="s">
        <v>621</v>
      </c>
      <c r="B235" s="748" t="s">
        <v>1873</v>
      </c>
      <c r="C235" s="748" t="s">
        <v>1875</v>
      </c>
      <c r="D235" s="748" t="s">
        <v>675</v>
      </c>
      <c r="E235" s="748" t="s">
        <v>677</v>
      </c>
      <c r="F235" s="752"/>
      <c r="G235" s="752"/>
      <c r="H235" s="766">
        <v>0</v>
      </c>
      <c r="I235" s="752">
        <v>2</v>
      </c>
      <c r="J235" s="752">
        <v>97.2</v>
      </c>
      <c r="K235" s="766">
        <v>1</v>
      </c>
      <c r="L235" s="752">
        <v>2</v>
      </c>
      <c r="M235" s="753">
        <v>97.2</v>
      </c>
    </row>
    <row r="236" spans="1:13" ht="14.4" customHeight="1" x14ac:dyDescent="0.3">
      <c r="A236" s="747" t="s">
        <v>621</v>
      </c>
      <c r="B236" s="748" t="s">
        <v>1887</v>
      </c>
      <c r="C236" s="748" t="s">
        <v>2091</v>
      </c>
      <c r="D236" s="748" t="s">
        <v>1036</v>
      </c>
      <c r="E236" s="748" t="s">
        <v>2092</v>
      </c>
      <c r="F236" s="752"/>
      <c r="G236" s="752"/>
      <c r="H236" s="766">
        <v>0</v>
      </c>
      <c r="I236" s="752">
        <v>2</v>
      </c>
      <c r="J236" s="752">
        <v>56.1</v>
      </c>
      <c r="K236" s="766">
        <v>1</v>
      </c>
      <c r="L236" s="752">
        <v>2</v>
      </c>
      <c r="M236" s="753">
        <v>56.1</v>
      </c>
    </row>
    <row r="237" spans="1:13" ht="14.4" customHeight="1" x14ac:dyDescent="0.3">
      <c r="A237" s="747" t="s">
        <v>621</v>
      </c>
      <c r="B237" s="748" t="s">
        <v>1887</v>
      </c>
      <c r="C237" s="748" t="s">
        <v>1888</v>
      </c>
      <c r="D237" s="748" t="s">
        <v>1036</v>
      </c>
      <c r="E237" s="748" t="s">
        <v>1889</v>
      </c>
      <c r="F237" s="752"/>
      <c r="G237" s="752"/>
      <c r="H237" s="766">
        <v>0</v>
      </c>
      <c r="I237" s="752">
        <v>1</v>
      </c>
      <c r="J237" s="752">
        <v>80.709999999999994</v>
      </c>
      <c r="K237" s="766">
        <v>1</v>
      </c>
      <c r="L237" s="752">
        <v>1</v>
      </c>
      <c r="M237" s="753">
        <v>80.709999999999994</v>
      </c>
    </row>
    <row r="238" spans="1:13" ht="14.4" customHeight="1" x14ac:dyDescent="0.3">
      <c r="A238" s="747" t="s">
        <v>621</v>
      </c>
      <c r="B238" s="748" t="s">
        <v>1890</v>
      </c>
      <c r="C238" s="748" t="s">
        <v>1891</v>
      </c>
      <c r="D238" s="748" t="s">
        <v>956</v>
      </c>
      <c r="E238" s="748" t="s">
        <v>957</v>
      </c>
      <c r="F238" s="752"/>
      <c r="G238" s="752"/>
      <c r="H238" s="766">
        <v>0</v>
      </c>
      <c r="I238" s="752">
        <v>5</v>
      </c>
      <c r="J238" s="752">
        <v>167.35000000000002</v>
      </c>
      <c r="K238" s="766">
        <v>1</v>
      </c>
      <c r="L238" s="752">
        <v>5</v>
      </c>
      <c r="M238" s="753">
        <v>167.35000000000002</v>
      </c>
    </row>
    <row r="239" spans="1:13" ht="14.4" customHeight="1" x14ac:dyDescent="0.3">
      <c r="A239" s="747" t="s">
        <v>621</v>
      </c>
      <c r="B239" s="748" t="s">
        <v>1890</v>
      </c>
      <c r="C239" s="748" t="s">
        <v>1892</v>
      </c>
      <c r="D239" s="748" t="s">
        <v>956</v>
      </c>
      <c r="E239" s="748" t="s">
        <v>1893</v>
      </c>
      <c r="F239" s="752"/>
      <c r="G239" s="752"/>
      <c r="H239" s="766">
        <v>0</v>
      </c>
      <c r="I239" s="752">
        <v>9</v>
      </c>
      <c r="J239" s="752">
        <v>455.7600000000001</v>
      </c>
      <c r="K239" s="766">
        <v>1</v>
      </c>
      <c r="L239" s="752">
        <v>9</v>
      </c>
      <c r="M239" s="753">
        <v>455.7600000000001</v>
      </c>
    </row>
    <row r="240" spans="1:13" ht="14.4" customHeight="1" x14ac:dyDescent="0.3">
      <c r="A240" s="747" t="s">
        <v>621</v>
      </c>
      <c r="B240" s="748" t="s">
        <v>2093</v>
      </c>
      <c r="C240" s="748" t="s">
        <v>2094</v>
      </c>
      <c r="D240" s="748" t="s">
        <v>2095</v>
      </c>
      <c r="E240" s="748" t="s">
        <v>2096</v>
      </c>
      <c r="F240" s="752"/>
      <c r="G240" s="752"/>
      <c r="H240" s="766">
        <v>0</v>
      </c>
      <c r="I240" s="752">
        <v>2</v>
      </c>
      <c r="J240" s="752">
        <v>98.82</v>
      </c>
      <c r="K240" s="766">
        <v>1</v>
      </c>
      <c r="L240" s="752">
        <v>2</v>
      </c>
      <c r="M240" s="753">
        <v>98.82</v>
      </c>
    </row>
    <row r="241" spans="1:13" ht="14.4" customHeight="1" x14ac:dyDescent="0.3">
      <c r="A241" s="747" t="s">
        <v>621</v>
      </c>
      <c r="B241" s="748" t="s">
        <v>2032</v>
      </c>
      <c r="C241" s="748" t="s">
        <v>2033</v>
      </c>
      <c r="D241" s="748" t="s">
        <v>1440</v>
      </c>
      <c r="E241" s="748" t="s">
        <v>2034</v>
      </c>
      <c r="F241" s="752"/>
      <c r="G241" s="752"/>
      <c r="H241" s="766">
        <v>0</v>
      </c>
      <c r="I241" s="752">
        <v>2</v>
      </c>
      <c r="J241" s="752">
        <v>90.98</v>
      </c>
      <c r="K241" s="766">
        <v>1</v>
      </c>
      <c r="L241" s="752">
        <v>2</v>
      </c>
      <c r="M241" s="753">
        <v>90.98</v>
      </c>
    </row>
    <row r="242" spans="1:13" ht="14.4" customHeight="1" x14ac:dyDescent="0.3">
      <c r="A242" s="747" t="s">
        <v>621</v>
      </c>
      <c r="B242" s="748" t="s">
        <v>2035</v>
      </c>
      <c r="C242" s="748" t="s">
        <v>2036</v>
      </c>
      <c r="D242" s="748" t="s">
        <v>2037</v>
      </c>
      <c r="E242" s="748" t="s">
        <v>2038</v>
      </c>
      <c r="F242" s="752"/>
      <c r="G242" s="752"/>
      <c r="H242" s="766">
        <v>0</v>
      </c>
      <c r="I242" s="752">
        <v>1</v>
      </c>
      <c r="J242" s="752">
        <v>137.16</v>
      </c>
      <c r="K242" s="766">
        <v>1</v>
      </c>
      <c r="L242" s="752">
        <v>1</v>
      </c>
      <c r="M242" s="753">
        <v>137.16</v>
      </c>
    </row>
    <row r="243" spans="1:13" ht="14.4" customHeight="1" x14ac:dyDescent="0.3">
      <c r="A243" s="747" t="s">
        <v>621</v>
      </c>
      <c r="B243" s="748" t="s">
        <v>1898</v>
      </c>
      <c r="C243" s="748" t="s">
        <v>1899</v>
      </c>
      <c r="D243" s="748" t="s">
        <v>1900</v>
      </c>
      <c r="E243" s="748" t="s">
        <v>1901</v>
      </c>
      <c r="F243" s="752"/>
      <c r="G243" s="752"/>
      <c r="H243" s="766">
        <v>0</v>
      </c>
      <c r="I243" s="752">
        <v>1</v>
      </c>
      <c r="J243" s="752">
        <v>105.15999999999995</v>
      </c>
      <c r="K243" s="766">
        <v>1</v>
      </c>
      <c r="L243" s="752">
        <v>1</v>
      </c>
      <c r="M243" s="753">
        <v>105.15999999999995</v>
      </c>
    </row>
    <row r="244" spans="1:13" ht="14.4" customHeight="1" x14ac:dyDescent="0.3">
      <c r="A244" s="747" t="s">
        <v>621</v>
      </c>
      <c r="B244" s="748" t="s">
        <v>1902</v>
      </c>
      <c r="C244" s="748" t="s">
        <v>1943</v>
      </c>
      <c r="D244" s="748" t="s">
        <v>1216</v>
      </c>
      <c r="E244" s="748" t="s">
        <v>1944</v>
      </c>
      <c r="F244" s="752"/>
      <c r="G244" s="752"/>
      <c r="H244" s="766">
        <v>0</v>
      </c>
      <c r="I244" s="752">
        <v>1</v>
      </c>
      <c r="J244" s="752">
        <v>49.819999999999993</v>
      </c>
      <c r="K244" s="766">
        <v>1</v>
      </c>
      <c r="L244" s="752">
        <v>1</v>
      </c>
      <c r="M244" s="753">
        <v>49.819999999999993</v>
      </c>
    </row>
    <row r="245" spans="1:13" ht="14.4" customHeight="1" x14ac:dyDescent="0.3">
      <c r="A245" s="747" t="s">
        <v>621</v>
      </c>
      <c r="B245" s="748" t="s">
        <v>1945</v>
      </c>
      <c r="C245" s="748" t="s">
        <v>1946</v>
      </c>
      <c r="D245" s="748" t="s">
        <v>1221</v>
      </c>
      <c r="E245" s="748" t="s">
        <v>1483</v>
      </c>
      <c r="F245" s="752"/>
      <c r="G245" s="752"/>
      <c r="H245" s="766">
        <v>0</v>
      </c>
      <c r="I245" s="752">
        <v>4</v>
      </c>
      <c r="J245" s="752">
        <v>119.4</v>
      </c>
      <c r="K245" s="766">
        <v>1</v>
      </c>
      <c r="L245" s="752">
        <v>4</v>
      </c>
      <c r="M245" s="753">
        <v>119.4</v>
      </c>
    </row>
    <row r="246" spans="1:13" ht="14.4" customHeight="1" x14ac:dyDescent="0.3">
      <c r="A246" s="747" t="s">
        <v>642</v>
      </c>
      <c r="B246" s="748" t="s">
        <v>2097</v>
      </c>
      <c r="C246" s="748" t="s">
        <v>2098</v>
      </c>
      <c r="D246" s="748" t="s">
        <v>2099</v>
      </c>
      <c r="E246" s="748" t="s">
        <v>2100</v>
      </c>
      <c r="F246" s="752"/>
      <c r="G246" s="752"/>
      <c r="H246" s="766">
        <v>0</v>
      </c>
      <c r="I246" s="752">
        <v>1.8009046999999976</v>
      </c>
      <c r="J246" s="752">
        <v>3030.9255370767587</v>
      </c>
      <c r="K246" s="766">
        <v>1</v>
      </c>
      <c r="L246" s="752">
        <v>1.8009046999999976</v>
      </c>
      <c r="M246" s="753">
        <v>3030.9255370767587</v>
      </c>
    </row>
    <row r="247" spans="1:13" ht="14.4" customHeight="1" x14ac:dyDescent="0.3">
      <c r="A247" s="747" t="s">
        <v>642</v>
      </c>
      <c r="B247" s="748" t="s">
        <v>2097</v>
      </c>
      <c r="C247" s="748" t="s">
        <v>2101</v>
      </c>
      <c r="D247" s="748" t="s">
        <v>2099</v>
      </c>
      <c r="E247" s="748" t="s">
        <v>2102</v>
      </c>
      <c r="F247" s="752"/>
      <c r="G247" s="752"/>
      <c r="H247" s="766">
        <v>0</v>
      </c>
      <c r="I247" s="752">
        <v>3</v>
      </c>
      <c r="J247" s="752">
        <v>5726.3140000000021</v>
      </c>
      <c r="K247" s="766">
        <v>1</v>
      </c>
      <c r="L247" s="752">
        <v>3</v>
      </c>
      <c r="M247" s="753">
        <v>5726.3140000000021</v>
      </c>
    </row>
    <row r="248" spans="1:13" ht="14.4" customHeight="1" x14ac:dyDescent="0.3">
      <c r="A248" s="747" t="s">
        <v>642</v>
      </c>
      <c r="B248" s="748" t="s">
        <v>1864</v>
      </c>
      <c r="C248" s="748" t="s">
        <v>2103</v>
      </c>
      <c r="D248" s="748" t="s">
        <v>2104</v>
      </c>
      <c r="E248" s="748" t="s">
        <v>1601</v>
      </c>
      <c r="F248" s="752"/>
      <c r="G248" s="752"/>
      <c r="H248" s="766">
        <v>0</v>
      </c>
      <c r="I248" s="752">
        <v>72</v>
      </c>
      <c r="J248" s="752">
        <v>2925278.91878366</v>
      </c>
      <c r="K248" s="766">
        <v>1</v>
      </c>
      <c r="L248" s="752">
        <v>72</v>
      </c>
      <c r="M248" s="753">
        <v>2925278.91878366</v>
      </c>
    </row>
    <row r="249" spans="1:13" ht="14.4" customHeight="1" x14ac:dyDescent="0.3">
      <c r="A249" s="747" t="s">
        <v>642</v>
      </c>
      <c r="B249" s="748" t="s">
        <v>1864</v>
      </c>
      <c r="C249" s="748" t="s">
        <v>1865</v>
      </c>
      <c r="D249" s="748" t="s">
        <v>1163</v>
      </c>
      <c r="E249" s="748" t="s">
        <v>1165</v>
      </c>
      <c r="F249" s="752"/>
      <c r="G249" s="752"/>
      <c r="H249" s="766">
        <v>0</v>
      </c>
      <c r="I249" s="752">
        <v>25.209499999999998</v>
      </c>
      <c r="J249" s="752">
        <v>83547.470086747533</v>
      </c>
      <c r="K249" s="766">
        <v>1</v>
      </c>
      <c r="L249" s="752">
        <v>25.209499999999998</v>
      </c>
      <c r="M249" s="753">
        <v>83547.470086747533</v>
      </c>
    </row>
    <row r="250" spans="1:13" ht="14.4" customHeight="1" x14ac:dyDescent="0.3">
      <c r="A250" s="747" t="s">
        <v>642</v>
      </c>
      <c r="B250" s="748" t="s">
        <v>1864</v>
      </c>
      <c r="C250" s="748" t="s">
        <v>1866</v>
      </c>
      <c r="D250" s="748" t="s">
        <v>1163</v>
      </c>
      <c r="E250" s="748" t="s">
        <v>1164</v>
      </c>
      <c r="F250" s="752"/>
      <c r="G250" s="752"/>
      <c r="H250" s="766">
        <v>0</v>
      </c>
      <c r="I250" s="752">
        <v>21</v>
      </c>
      <c r="J250" s="752">
        <v>193379.59891207251</v>
      </c>
      <c r="K250" s="766">
        <v>1</v>
      </c>
      <c r="L250" s="752">
        <v>21</v>
      </c>
      <c r="M250" s="753">
        <v>193379.59891207251</v>
      </c>
    </row>
    <row r="251" spans="1:13" ht="14.4" customHeight="1" x14ac:dyDescent="0.3">
      <c r="A251" s="747" t="s">
        <v>642</v>
      </c>
      <c r="B251" s="748" t="s">
        <v>1864</v>
      </c>
      <c r="C251" s="748" t="s">
        <v>2105</v>
      </c>
      <c r="D251" s="748" t="s">
        <v>2104</v>
      </c>
      <c r="E251" s="748" t="s">
        <v>1165</v>
      </c>
      <c r="F251" s="752"/>
      <c r="G251" s="752"/>
      <c r="H251" s="766">
        <v>0</v>
      </c>
      <c r="I251" s="752">
        <v>89.548000000000002</v>
      </c>
      <c r="J251" s="752">
        <v>946375.51709851157</v>
      </c>
      <c r="K251" s="766">
        <v>1</v>
      </c>
      <c r="L251" s="752">
        <v>89.548000000000002</v>
      </c>
      <c r="M251" s="753">
        <v>946375.51709851157</v>
      </c>
    </row>
    <row r="252" spans="1:13" ht="14.4" customHeight="1" x14ac:dyDescent="0.3">
      <c r="A252" s="747" t="s">
        <v>642</v>
      </c>
      <c r="B252" s="748" t="s">
        <v>1864</v>
      </c>
      <c r="C252" s="748" t="s">
        <v>2106</v>
      </c>
      <c r="D252" s="748" t="s">
        <v>2104</v>
      </c>
      <c r="E252" s="748" t="s">
        <v>1164</v>
      </c>
      <c r="F252" s="752"/>
      <c r="G252" s="752"/>
      <c r="H252" s="766">
        <v>0</v>
      </c>
      <c r="I252" s="752">
        <v>90</v>
      </c>
      <c r="J252" s="752">
        <v>2377890.8959892592</v>
      </c>
      <c r="K252" s="766">
        <v>1</v>
      </c>
      <c r="L252" s="752">
        <v>90</v>
      </c>
      <c r="M252" s="753">
        <v>2377890.8959892592</v>
      </c>
    </row>
    <row r="253" spans="1:13" ht="14.4" customHeight="1" x14ac:dyDescent="0.3">
      <c r="A253" s="747" t="s">
        <v>642</v>
      </c>
      <c r="B253" s="748" t="s">
        <v>2107</v>
      </c>
      <c r="C253" s="748" t="s">
        <v>2108</v>
      </c>
      <c r="D253" s="748" t="s">
        <v>2109</v>
      </c>
      <c r="E253" s="748" t="s">
        <v>2110</v>
      </c>
      <c r="F253" s="752"/>
      <c r="G253" s="752"/>
      <c r="H253" s="766">
        <v>0</v>
      </c>
      <c r="I253" s="752">
        <v>17.000999999999998</v>
      </c>
      <c r="J253" s="752">
        <v>1346430.5915366702</v>
      </c>
      <c r="K253" s="766">
        <v>1</v>
      </c>
      <c r="L253" s="752">
        <v>17.000999999999998</v>
      </c>
      <c r="M253" s="753">
        <v>1346430.5915366702</v>
      </c>
    </row>
    <row r="254" spans="1:13" ht="14.4" customHeight="1" x14ac:dyDescent="0.3">
      <c r="A254" s="747" t="s">
        <v>642</v>
      </c>
      <c r="B254" s="748" t="s">
        <v>2111</v>
      </c>
      <c r="C254" s="748" t="s">
        <v>2112</v>
      </c>
      <c r="D254" s="748" t="s">
        <v>1587</v>
      </c>
      <c r="E254" s="748" t="s">
        <v>1588</v>
      </c>
      <c r="F254" s="752"/>
      <c r="G254" s="752"/>
      <c r="H254" s="766">
        <v>0</v>
      </c>
      <c r="I254" s="752">
        <v>108</v>
      </c>
      <c r="J254" s="752">
        <v>201336.84</v>
      </c>
      <c r="K254" s="766">
        <v>1</v>
      </c>
      <c r="L254" s="752">
        <v>108</v>
      </c>
      <c r="M254" s="753">
        <v>201336.84</v>
      </c>
    </row>
    <row r="255" spans="1:13" ht="14.4" customHeight="1" x14ac:dyDescent="0.3">
      <c r="A255" s="747" t="s">
        <v>642</v>
      </c>
      <c r="B255" s="748" t="s">
        <v>2111</v>
      </c>
      <c r="C255" s="748" t="s">
        <v>2113</v>
      </c>
      <c r="D255" s="748" t="s">
        <v>1587</v>
      </c>
      <c r="E255" s="748" t="s">
        <v>1589</v>
      </c>
      <c r="F255" s="752"/>
      <c r="G255" s="752"/>
      <c r="H255" s="766">
        <v>0</v>
      </c>
      <c r="I255" s="752">
        <v>180</v>
      </c>
      <c r="J255" s="752">
        <v>671121</v>
      </c>
      <c r="K255" s="766">
        <v>1</v>
      </c>
      <c r="L255" s="752">
        <v>180</v>
      </c>
      <c r="M255" s="753">
        <v>671121</v>
      </c>
    </row>
    <row r="256" spans="1:13" ht="14.4" customHeight="1" x14ac:dyDescent="0.3">
      <c r="A256" s="747" t="s">
        <v>642</v>
      </c>
      <c r="B256" s="748" t="s">
        <v>2114</v>
      </c>
      <c r="C256" s="748" t="s">
        <v>2115</v>
      </c>
      <c r="D256" s="748" t="s">
        <v>2116</v>
      </c>
      <c r="E256" s="748" t="s">
        <v>2117</v>
      </c>
      <c r="F256" s="752"/>
      <c r="G256" s="752"/>
      <c r="H256" s="766">
        <v>0</v>
      </c>
      <c r="I256" s="752">
        <v>72</v>
      </c>
      <c r="J256" s="752">
        <v>2101334.4</v>
      </c>
      <c r="K256" s="766">
        <v>1</v>
      </c>
      <c r="L256" s="752">
        <v>72</v>
      </c>
      <c r="M256" s="753">
        <v>2101334.4</v>
      </c>
    </row>
    <row r="257" spans="1:13" ht="14.4" customHeight="1" x14ac:dyDescent="0.3">
      <c r="A257" s="747" t="s">
        <v>642</v>
      </c>
      <c r="B257" s="748" t="s">
        <v>2114</v>
      </c>
      <c r="C257" s="748" t="s">
        <v>2118</v>
      </c>
      <c r="D257" s="748" t="s">
        <v>2116</v>
      </c>
      <c r="E257" s="748" t="s">
        <v>2119</v>
      </c>
      <c r="F257" s="752"/>
      <c r="G257" s="752"/>
      <c r="H257" s="766">
        <v>0</v>
      </c>
      <c r="I257" s="752">
        <v>2</v>
      </c>
      <c r="J257" s="752">
        <v>145926</v>
      </c>
      <c r="K257" s="766">
        <v>1</v>
      </c>
      <c r="L257" s="752">
        <v>2</v>
      </c>
      <c r="M257" s="753">
        <v>145926</v>
      </c>
    </row>
    <row r="258" spans="1:13" ht="14.4" customHeight="1" x14ac:dyDescent="0.3">
      <c r="A258" s="747" t="s">
        <v>642</v>
      </c>
      <c r="B258" s="748" t="s">
        <v>2120</v>
      </c>
      <c r="C258" s="748" t="s">
        <v>2121</v>
      </c>
      <c r="D258" s="748" t="s">
        <v>2122</v>
      </c>
      <c r="E258" s="748" t="s">
        <v>2123</v>
      </c>
      <c r="F258" s="752"/>
      <c r="G258" s="752"/>
      <c r="H258" s="766">
        <v>0</v>
      </c>
      <c r="I258" s="752">
        <v>11</v>
      </c>
      <c r="J258" s="752">
        <v>661330.12</v>
      </c>
      <c r="K258" s="766">
        <v>1</v>
      </c>
      <c r="L258" s="752">
        <v>11</v>
      </c>
      <c r="M258" s="753">
        <v>661330.12</v>
      </c>
    </row>
    <row r="259" spans="1:13" ht="14.4" customHeight="1" x14ac:dyDescent="0.3">
      <c r="A259" s="747" t="s">
        <v>642</v>
      </c>
      <c r="B259" s="748" t="s">
        <v>2120</v>
      </c>
      <c r="C259" s="748" t="s">
        <v>2124</v>
      </c>
      <c r="D259" s="748" t="s">
        <v>2122</v>
      </c>
      <c r="E259" s="748" t="s">
        <v>2125</v>
      </c>
      <c r="F259" s="752"/>
      <c r="G259" s="752"/>
      <c r="H259" s="766">
        <v>0</v>
      </c>
      <c r="I259" s="752">
        <v>1</v>
      </c>
      <c r="J259" s="752">
        <v>73329.669999999984</v>
      </c>
      <c r="K259" s="766">
        <v>1</v>
      </c>
      <c r="L259" s="752">
        <v>1</v>
      </c>
      <c r="M259" s="753">
        <v>73329.669999999984</v>
      </c>
    </row>
    <row r="260" spans="1:13" ht="14.4" customHeight="1" x14ac:dyDescent="0.3">
      <c r="A260" s="747" t="s">
        <v>642</v>
      </c>
      <c r="B260" s="748" t="s">
        <v>2126</v>
      </c>
      <c r="C260" s="748" t="s">
        <v>2127</v>
      </c>
      <c r="D260" s="748" t="s">
        <v>2128</v>
      </c>
      <c r="E260" s="748" t="s">
        <v>2129</v>
      </c>
      <c r="F260" s="752"/>
      <c r="G260" s="752"/>
      <c r="H260" s="766">
        <v>0</v>
      </c>
      <c r="I260" s="752">
        <v>70</v>
      </c>
      <c r="J260" s="752">
        <v>9628850</v>
      </c>
      <c r="K260" s="766">
        <v>1</v>
      </c>
      <c r="L260" s="752">
        <v>70</v>
      </c>
      <c r="M260" s="753">
        <v>9628850</v>
      </c>
    </row>
    <row r="261" spans="1:13" ht="14.4" customHeight="1" x14ac:dyDescent="0.3">
      <c r="A261" s="747" t="s">
        <v>642</v>
      </c>
      <c r="B261" s="748" t="s">
        <v>2130</v>
      </c>
      <c r="C261" s="748" t="s">
        <v>2131</v>
      </c>
      <c r="D261" s="748" t="s">
        <v>2132</v>
      </c>
      <c r="E261" s="748" t="s">
        <v>2133</v>
      </c>
      <c r="F261" s="752"/>
      <c r="G261" s="752"/>
      <c r="H261" s="766">
        <v>0</v>
      </c>
      <c r="I261" s="752">
        <v>146.70399800000001</v>
      </c>
      <c r="J261" s="752">
        <v>129871.4094861052</v>
      </c>
      <c r="K261" s="766">
        <v>1</v>
      </c>
      <c r="L261" s="752">
        <v>146.70399800000001</v>
      </c>
      <c r="M261" s="753">
        <v>129871.4094861052</v>
      </c>
    </row>
    <row r="262" spans="1:13" ht="14.4" customHeight="1" x14ac:dyDescent="0.3">
      <c r="A262" s="747" t="s">
        <v>642</v>
      </c>
      <c r="B262" s="748" t="s">
        <v>2134</v>
      </c>
      <c r="C262" s="748" t="s">
        <v>2135</v>
      </c>
      <c r="D262" s="748" t="s">
        <v>2136</v>
      </c>
      <c r="E262" s="748" t="s">
        <v>2137</v>
      </c>
      <c r="F262" s="752"/>
      <c r="G262" s="752"/>
      <c r="H262" s="766">
        <v>0</v>
      </c>
      <c r="I262" s="752">
        <v>5</v>
      </c>
      <c r="J262" s="752">
        <v>561861.80000000005</v>
      </c>
      <c r="K262" s="766">
        <v>1</v>
      </c>
      <c r="L262" s="752">
        <v>5</v>
      </c>
      <c r="M262" s="753">
        <v>561861.80000000005</v>
      </c>
    </row>
    <row r="263" spans="1:13" ht="14.4" customHeight="1" x14ac:dyDescent="0.3">
      <c r="A263" s="747" t="s">
        <v>642</v>
      </c>
      <c r="B263" s="748" t="s">
        <v>2134</v>
      </c>
      <c r="C263" s="748" t="s">
        <v>2138</v>
      </c>
      <c r="D263" s="748" t="s">
        <v>2136</v>
      </c>
      <c r="E263" s="748" t="s">
        <v>2139</v>
      </c>
      <c r="F263" s="752"/>
      <c r="G263" s="752"/>
      <c r="H263" s="766">
        <v>0</v>
      </c>
      <c r="I263" s="752">
        <v>38</v>
      </c>
      <c r="J263" s="752">
        <v>4493509.140796978</v>
      </c>
      <c r="K263" s="766">
        <v>1</v>
      </c>
      <c r="L263" s="752">
        <v>38</v>
      </c>
      <c r="M263" s="753">
        <v>4493509.140796978</v>
      </c>
    </row>
    <row r="264" spans="1:13" ht="14.4" customHeight="1" x14ac:dyDescent="0.3">
      <c r="A264" s="747" t="s">
        <v>642</v>
      </c>
      <c r="B264" s="748" t="s">
        <v>2134</v>
      </c>
      <c r="C264" s="748" t="s">
        <v>2140</v>
      </c>
      <c r="D264" s="748" t="s">
        <v>2136</v>
      </c>
      <c r="E264" s="748" t="s">
        <v>2141</v>
      </c>
      <c r="F264" s="752"/>
      <c r="G264" s="752"/>
      <c r="H264" s="766">
        <v>0</v>
      </c>
      <c r="I264" s="752">
        <v>56</v>
      </c>
      <c r="J264" s="752">
        <v>7294240.765435528</v>
      </c>
      <c r="K264" s="766">
        <v>1</v>
      </c>
      <c r="L264" s="752">
        <v>56</v>
      </c>
      <c r="M264" s="753">
        <v>7294240.765435528</v>
      </c>
    </row>
    <row r="265" spans="1:13" ht="14.4" customHeight="1" thickBot="1" x14ac:dyDescent="0.35">
      <c r="A265" s="754" t="s">
        <v>642</v>
      </c>
      <c r="B265" s="755" t="s">
        <v>2142</v>
      </c>
      <c r="C265" s="755" t="s">
        <v>2143</v>
      </c>
      <c r="D265" s="755" t="s">
        <v>2144</v>
      </c>
      <c r="E265" s="755" t="s">
        <v>2145</v>
      </c>
      <c r="F265" s="759"/>
      <c r="G265" s="759"/>
      <c r="H265" s="767">
        <v>0</v>
      </c>
      <c r="I265" s="759">
        <v>4</v>
      </c>
      <c r="J265" s="759">
        <v>549244.68376749184</v>
      </c>
      <c r="K265" s="767">
        <v>1</v>
      </c>
      <c r="L265" s="759">
        <v>4</v>
      </c>
      <c r="M265" s="760">
        <v>549244.68376749184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1070</v>
      </c>
      <c r="C3" s="396">
        <f>SUM(C6:C1048576)</f>
        <v>939</v>
      </c>
      <c r="D3" s="396">
        <f>SUM(D6:D1048576)</f>
        <v>249</v>
      </c>
      <c r="E3" s="397">
        <f>SUM(E6:E1048576)</f>
        <v>180</v>
      </c>
      <c r="F3" s="394">
        <f>IF(SUM($B3:$E3)=0,"",B3/SUM($B3:$E3))</f>
        <v>0.43888433141919608</v>
      </c>
      <c r="G3" s="392">
        <f t="shared" ref="G3:I3" si="0">IF(SUM($B3:$E3)=0,"",C3/SUM($B3:$E3))</f>
        <v>0.38515176374077115</v>
      </c>
      <c r="H3" s="392">
        <f t="shared" si="0"/>
        <v>0.10213289581624282</v>
      </c>
      <c r="I3" s="393">
        <f t="shared" si="0"/>
        <v>7.3831009023789987E-2</v>
      </c>
      <c r="J3" s="396">
        <f>SUM(J6:J1048576)</f>
        <v>195</v>
      </c>
      <c r="K3" s="396">
        <f>SUM(K6:K1048576)</f>
        <v>273</v>
      </c>
      <c r="L3" s="396">
        <f>SUM(L6:L1048576)</f>
        <v>249</v>
      </c>
      <c r="M3" s="397">
        <f>SUM(M6:M1048576)</f>
        <v>146</v>
      </c>
      <c r="N3" s="394">
        <f>IF(SUM($J3:$M3)=0,"",J3/SUM($J3:$M3))</f>
        <v>0.22595596755504055</v>
      </c>
      <c r="O3" s="392">
        <f t="shared" ref="O3:Q3" si="1">IF(SUM($J3:$M3)=0,"",K3/SUM($J3:$M3))</f>
        <v>0.31633835457705678</v>
      </c>
      <c r="P3" s="392">
        <f t="shared" si="1"/>
        <v>0.2885283893395133</v>
      </c>
      <c r="Q3" s="393">
        <f t="shared" si="1"/>
        <v>0.16917728852838934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2147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2148</v>
      </c>
      <c r="B7" s="798">
        <v>368</v>
      </c>
      <c r="C7" s="752">
        <v>313</v>
      </c>
      <c r="D7" s="752">
        <v>48</v>
      </c>
      <c r="E7" s="753"/>
      <c r="F7" s="795">
        <v>0.50480109739368995</v>
      </c>
      <c r="G7" s="766">
        <v>0.42935528120713307</v>
      </c>
      <c r="H7" s="766">
        <v>6.584362139917696E-2</v>
      </c>
      <c r="I7" s="801">
        <v>0</v>
      </c>
      <c r="J7" s="798">
        <v>47</v>
      </c>
      <c r="K7" s="752">
        <v>81</v>
      </c>
      <c r="L7" s="752">
        <v>48</v>
      </c>
      <c r="M7" s="753"/>
      <c r="N7" s="795">
        <v>0.26704545454545453</v>
      </c>
      <c r="O7" s="766">
        <v>0.46022727272727271</v>
      </c>
      <c r="P7" s="766">
        <v>0.27272727272727271</v>
      </c>
      <c r="Q7" s="789">
        <v>0</v>
      </c>
    </row>
    <row r="8" spans="1:17" ht="14.4" customHeight="1" x14ac:dyDescent="0.3">
      <c r="A8" s="792" t="s">
        <v>2149</v>
      </c>
      <c r="B8" s="798">
        <v>159</v>
      </c>
      <c r="C8" s="752">
        <v>28</v>
      </c>
      <c r="D8" s="752">
        <v>11</v>
      </c>
      <c r="E8" s="753"/>
      <c r="F8" s="795">
        <v>0.80303030303030298</v>
      </c>
      <c r="G8" s="766">
        <v>0.14141414141414141</v>
      </c>
      <c r="H8" s="766">
        <v>5.5555555555555552E-2</v>
      </c>
      <c r="I8" s="801">
        <v>0</v>
      </c>
      <c r="J8" s="798">
        <v>45</v>
      </c>
      <c r="K8" s="752">
        <v>24</v>
      </c>
      <c r="L8" s="752">
        <v>11</v>
      </c>
      <c r="M8" s="753"/>
      <c r="N8" s="795">
        <v>0.5625</v>
      </c>
      <c r="O8" s="766">
        <v>0.3</v>
      </c>
      <c r="P8" s="766">
        <v>0.13750000000000001</v>
      </c>
      <c r="Q8" s="789">
        <v>0</v>
      </c>
    </row>
    <row r="9" spans="1:17" ht="14.4" customHeight="1" x14ac:dyDescent="0.3">
      <c r="A9" s="792" t="s">
        <v>2150</v>
      </c>
      <c r="B9" s="798">
        <v>257</v>
      </c>
      <c r="C9" s="752">
        <v>380</v>
      </c>
      <c r="D9" s="752">
        <v>115</v>
      </c>
      <c r="E9" s="753"/>
      <c r="F9" s="795">
        <v>0.34175531914893614</v>
      </c>
      <c r="G9" s="766">
        <v>0.50531914893617025</v>
      </c>
      <c r="H9" s="766">
        <v>0.15292553191489361</v>
      </c>
      <c r="I9" s="801">
        <v>0</v>
      </c>
      <c r="J9" s="798">
        <v>46</v>
      </c>
      <c r="K9" s="752">
        <v>96</v>
      </c>
      <c r="L9" s="752">
        <v>115</v>
      </c>
      <c r="M9" s="753"/>
      <c r="N9" s="795">
        <v>0.17898832684824903</v>
      </c>
      <c r="O9" s="766">
        <v>0.37354085603112841</v>
      </c>
      <c r="P9" s="766">
        <v>0.44747081712062259</v>
      </c>
      <c r="Q9" s="789">
        <v>0</v>
      </c>
    </row>
    <row r="10" spans="1:17" ht="14.4" customHeight="1" x14ac:dyDescent="0.3">
      <c r="A10" s="792" t="s">
        <v>2151</v>
      </c>
      <c r="B10" s="798">
        <v>247</v>
      </c>
      <c r="C10" s="752">
        <v>215</v>
      </c>
      <c r="D10" s="752">
        <v>75</v>
      </c>
      <c r="E10" s="753"/>
      <c r="F10" s="795">
        <v>0.45996275605214154</v>
      </c>
      <c r="G10" s="766">
        <v>0.40037243947858475</v>
      </c>
      <c r="H10" s="766">
        <v>0.13966480446927373</v>
      </c>
      <c r="I10" s="801">
        <v>0</v>
      </c>
      <c r="J10" s="798">
        <v>42</v>
      </c>
      <c r="K10" s="752">
        <v>69</v>
      </c>
      <c r="L10" s="752">
        <v>75</v>
      </c>
      <c r="M10" s="753"/>
      <c r="N10" s="795">
        <v>0.22580645161290322</v>
      </c>
      <c r="O10" s="766">
        <v>0.37096774193548387</v>
      </c>
      <c r="P10" s="766">
        <v>0.40322580645161288</v>
      </c>
      <c r="Q10" s="789">
        <v>0</v>
      </c>
    </row>
    <row r="11" spans="1:17" ht="14.4" customHeight="1" x14ac:dyDescent="0.3">
      <c r="A11" s="792" t="s">
        <v>2152</v>
      </c>
      <c r="B11" s="798">
        <v>31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8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2153</v>
      </c>
      <c r="B12" s="798"/>
      <c r="C12" s="752">
        <v>1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1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" customHeight="1" x14ac:dyDescent="0.3">
      <c r="A13" s="792" t="s">
        <v>2154</v>
      </c>
      <c r="B13" s="798">
        <v>2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2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2155</v>
      </c>
      <c r="B14" s="798">
        <v>6</v>
      </c>
      <c r="C14" s="752">
        <v>2</v>
      </c>
      <c r="D14" s="752"/>
      <c r="E14" s="753"/>
      <c r="F14" s="795">
        <v>0.75</v>
      </c>
      <c r="G14" s="766">
        <v>0.25</v>
      </c>
      <c r="H14" s="766">
        <v>0</v>
      </c>
      <c r="I14" s="801">
        <v>0</v>
      </c>
      <c r="J14" s="798">
        <v>5</v>
      </c>
      <c r="K14" s="752">
        <v>2</v>
      </c>
      <c r="L14" s="752"/>
      <c r="M14" s="753"/>
      <c r="N14" s="795">
        <v>0.7142857142857143</v>
      </c>
      <c r="O14" s="766">
        <v>0.2857142857142857</v>
      </c>
      <c r="P14" s="766">
        <v>0</v>
      </c>
      <c r="Q14" s="789">
        <v>0</v>
      </c>
    </row>
    <row r="15" spans="1:17" ht="14.4" customHeight="1" thickBot="1" x14ac:dyDescent="0.35">
      <c r="A15" s="793" t="s">
        <v>2156</v>
      </c>
      <c r="B15" s="799"/>
      <c r="C15" s="759"/>
      <c r="D15" s="759"/>
      <c r="E15" s="760">
        <v>180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146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2157</v>
      </c>
      <c r="C5" s="733">
        <v>4717436.9799999986</v>
      </c>
      <c r="D5" s="733">
        <v>2490</v>
      </c>
      <c r="E5" s="733">
        <v>3917534.149999998</v>
      </c>
      <c r="F5" s="803">
        <v>0.83043698656892273</v>
      </c>
      <c r="G5" s="733">
        <v>1791</v>
      </c>
      <c r="H5" s="803">
        <v>0.71927710843373494</v>
      </c>
      <c r="I5" s="733">
        <v>799902.83000000042</v>
      </c>
      <c r="J5" s="803">
        <v>0.1695630134310773</v>
      </c>
      <c r="K5" s="733">
        <v>699</v>
      </c>
      <c r="L5" s="803">
        <v>0.28072289156626506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2158</v>
      </c>
      <c r="C6" s="733">
        <v>4715436.9799999986</v>
      </c>
      <c r="D6" s="733">
        <v>2469</v>
      </c>
      <c r="E6" s="733">
        <v>3916534.149999998</v>
      </c>
      <c r="F6" s="803">
        <v>0.83057713773114605</v>
      </c>
      <c r="G6" s="733">
        <v>1777</v>
      </c>
      <c r="H6" s="803">
        <v>0.71972458485216684</v>
      </c>
      <c r="I6" s="733">
        <v>798902.83000000042</v>
      </c>
      <c r="J6" s="803">
        <v>0.16942286226885395</v>
      </c>
      <c r="K6" s="733">
        <v>692</v>
      </c>
      <c r="L6" s="803">
        <v>0.28027541514783311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2159</v>
      </c>
      <c r="C7" s="733">
        <v>0</v>
      </c>
      <c r="D7" s="733">
        <v>19</v>
      </c>
      <c r="E7" s="733">
        <v>0</v>
      </c>
      <c r="F7" s="803" t="s">
        <v>595</v>
      </c>
      <c r="G7" s="733">
        <v>13</v>
      </c>
      <c r="H7" s="803">
        <v>0.68421052631578949</v>
      </c>
      <c r="I7" s="733">
        <v>0</v>
      </c>
      <c r="J7" s="803" t="s">
        <v>595</v>
      </c>
      <c r="K7" s="733">
        <v>6</v>
      </c>
      <c r="L7" s="803">
        <v>0.31578947368421051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2160</v>
      </c>
      <c r="C8" s="733">
        <v>2000</v>
      </c>
      <c r="D8" s="733">
        <v>2</v>
      </c>
      <c r="E8" s="733">
        <v>1000</v>
      </c>
      <c r="F8" s="803">
        <v>0.5</v>
      </c>
      <c r="G8" s="733">
        <v>1</v>
      </c>
      <c r="H8" s="803">
        <v>0.5</v>
      </c>
      <c r="I8" s="733">
        <v>1000</v>
      </c>
      <c r="J8" s="803">
        <v>0.5</v>
      </c>
      <c r="K8" s="733">
        <v>1</v>
      </c>
      <c r="L8" s="803">
        <v>0.5</v>
      </c>
      <c r="M8" s="733" t="s">
        <v>1</v>
      </c>
      <c r="N8" s="270"/>
    </row>
    <row r="9" spans="1:14" ht="14.4" customHeight="1" x14ac:dyDescent="0.3">
      <c r="A9" s="729" t="s">
        <v>593</v>
      </c>
      <c r="B9" s="730" t="s">
        <v>3</v>
      </c>
      <c r="C9" s="733">
        <v>4717436.9799999986</v>
      </c>
      <c r="D9" s="733">
        <v>2490</v>
      </c>
      <c r="E9" s="733">
        <v>3917534.149999998</v>
      </c>
      <c r="F9" s="803">
        <v>0.83043698656892273</v>
      </c>
      <c r="G9" s="733">
        <v>1791</v>
      </c>
      <c r="H9" s="803">
        <v>0.71927710843373494</v>
      </c>
      <c r="I9" s="733">
        <v>799902.83000000042</v>
      </c>
      <c r="J9" s="803">
        <v>0.1695630134310773</v>
      </c>
      <c r="K9" s="733">
        <v>699</v>
      </c>
      <c r="L9" s="803">
        <v>0.28072289156626506</v>
      </c>
      <c r="M9" s="733" t="s">
        <v>609</v>
      </c>
      <c r="N9" s="270"/>
    </row>
    <row r="11" spans="1:14" ht="14.4" customHeight="1" x14ac:dyDescent="0.3">
      <c r="A11" s="729">
        <v>32</v>
      </c>
      <c r="B11" s="730" t="s">
        <v>2157</v>
      </c>
      <c r="C11" s="733" t="s">
        <v>595</v>
      </c>
      <c r="D11" s="733" t="s">
        <v>595</v>
      </c>
      <c r="E11" s="733" t="s">
        <v>595</v>
      </c>
      <c r="F11" s="803" t="s">
        <v>595</v>
      </c>
      <c r="G11" s="733" t="s">
        <v>595</v>
      </c>
      <c r="H11" s="803" t="s">
        <v>595</v>
      </c>
      <c r="I11" s="733" t="s">
        <v>595</v>
      </c>
      <c r="J11" s="803" t="s">
        <v>595</v>
      </c>
      <c r="K11" s="733" t="s">
        <v>595</v>
      </c>
      <c r="L11" s="803" t="s">
        <v>595</v>
      </c>
      <c r="M11" s="733" t="s">
        <v>73</v>
      </c>
      <c r="N11" s="270"/>
    </row>
    <row r="12" spans="1:14" ht="14.4" customHeight="1" x14ac:dyDescent="0.3">
      <c r="A12" s="729" t="s">
        <v>2161</v>
      </c>
      <c r="B12" s="730" t="s">
        <v>2158</v>
      </c>
      <c r="C12" s="733">
        <v>38772.609999999993</v>
      </c>
      <c r="D12" s="733">
        <v>27</v>
      </c>
      <c r="E12" s="733">
        <v>37633.37999999999</v>
      </c>
      <c r="F12" s="803">
        <v>0.97061766025036733</v>
      </c>
      <c r="G12" s="733">
        <v>20</v>
      </c>
      <c r="H12" s="803">
        <v>0.7407407407407407</v>
      </c>
      <c r="I12" s="733">
        <v>1139.23</v>
      </c>
      <c r="J12" s="803">
        <v>2.9382339749632544E-2</v>
      </c>
      <c r="K12" s="733">
        <v>7</v>
      </c>
      <c r="L12" s="803">
        <v>0.25925925925925924</v>
      </c>
      <c r="M12" s="733" t="s">
        <v>1</v>
      </c>
      <c r="N12" s="270"/>
    </row>
    <row r="13" spans="1:14" ht="14.4" customHeight="1" x14ac:dyDescent="0.3">
      <c r="A13" s="729" t="s">
        <v>2161</v>
      </c>
      <c r="B13" s="730" t="s">
        <v>2162</v>
      </c>
      <c r="C13" s="733">
        <v>38772.609999999993</v>
      </c>
      <c r="D13" s="733">
        <v>27</v>
      </c>
      <c r="E13" s="733">
        <v>37633.37999999999</v>
      </c>
      <c r="F13" s="803">
        <v>0.97061766025036733</v>
      </c>
      <c r="G13" s="733">
        <v>20</v>
      </c>
      <c r="H13" s="803">
        <v>0.7407407407407407</v>
      </c>
      <c r="I13" s="733">
        <v>1139.23</v>
      </c>
      <c r="J13" s="803">
        <v>2.9382339749632544E-2</v>
      </c>
      <c r="K13" s="733">
        <v>7</v>
      </c>
      <c r="L13" s="803">
        <v>0.25925925925925924</v>
      </c>
      <c r="M13" s="733" t="s">
        <v>613</v>
      </c>
      <c r="N13" s="270"/>
    </row>
    <row r="14" spans="1:14" ht="14.4" customHeight="1" x14ac:dyDescent="0.3">
      <c r="A14" s="729" t="s">
        <v>595</v>
      </c>
      <c r="B14" s="730" t="s">
        <v>595</v>
      </c>
      <c r="C14" s="733" t="s">
        <v>595</v>
      </c>
      <c r="D14" s="733" t="s">
        <v>595</v>
      </c>
      <c r="E14" s="733" t="s">
        <v>595</v>
      </c>
      <c r="F14" s="803" t="s">
        <v>595</v>
      </c>
      <c r="G14" s="733" t="s">
        <v>595</v>
      </c>
      <c r="H14" s="803" t="s">
        <v>595</v>
      </c>
      <c r="I14" s="733" t="s">
        <v>595</v>
      </c>
      <c r="J14" s="803" t="s">
        <v>595</v>
      </c>
      <c r="K14" s="733" t="s">
        <v>595</v>
      </c>
      <c r="L14" s="803" t="s">
        <v>595</v>
      </c>
      <c r="M14" s="733" t="s">
        <v>614</v>
      </c>
      <c r="N14" s="270"/>
    </row>
    <row r="15" spans="1:14" ht="14.4" customHeight="1" x14ac:dyDescent="0.3">
      <c r="A15" s="729" t="s">
        <v>2163</v>
      </c>
      <c r="B15" s="730" t="s">
        <v>2158</v>
      </c>
      <c r="C15" s="733">
        <v>4614517.0999999987</v>
      </c>
      <c r="D15" s="733">
        <v>2427</v>
      </c>
      <c r="E15" s="733">
        <v>3816753.4999999981</v>
      </c>
      <c r="F15" s="803">
        <v>0.82711872494740546</v>
      </c>
      <c r="G15" s="733">
        <v>1743</v>
      </c>
      <c r="H15" s="803">
        <v>0.71817058096415332</v>
      </c>
      <c r="I15" s="733">
        <v>797763.60000000044</v>
      </c>
      <c r="J15" s="803">
        <v>0.17288127505259449</v>
      </c>
      <c r="K15" s="733">
        <v>684</v>
      </c>
      <c r="L15" s="803">
        <v>0.28182941903584674</v>
      </c>
      <c r="M15" s="733" t="s">
        <v>1</v>
      </c>
      <c r="N15" s="270"/>
    </row>
    <row r="16" spans="1:14" ht="14.4" customHeight="1" x14ac:dyDescent="0.3">
      <c r="A16" s="729" t="s">
        <v>2163</v>
      </c>
      <c r="B16" s="730" t="s">
        <v>2159</v>
      </c>
      <c r="C16" s="733">
        <v>0</v>
      </c>
      <c r="D16" s="733">
        <v>19</v>
      </c>
      <c r="E16" s="733">
        <v>0</v>
      </c>
      <c r="F16" s="803" t="s">
        <v>595</v>
      </c>
      <c r="G16" s="733">
        <v>13</v>
      </c>
      <c r="H16" s="803">
        <v>0.68421052631578949</v>
      </c>
      <c r="I16" s="733">
        <v>0</v>
      </c>
      <c r="J16" s="803" t="s">
        <v>595</v>
      </c>
      <c r="K16" s="733">
        <v>6</v>
      </c>
      <c r="L16" s="803">
        <v>0.31578947368421051</v>
      </c>
      <c r="M16" s="733" t="s">
        <v>1</v>
      </c>
      <c r="N16" s="270"/>
    </row>
    <row r="17" spans="1:14" ht="14.4" customHeight="1" x14ac:dyDescent="0.3">
      <c r="A17" s="729" t="s">
        <v>2163</v>
      </c>
      <c r="B17" s="730" t="s">
        <v>2160</v>
      </c>
      <c r="C17" s="733">
        <v>2000</v>
      </c>
      <c r="D17" s="733">
        <v>2</v>
      </c>
      <c r="E17" s="733">
        <v>1000</v>
      </c>
      <c r="F17" s="803">
        <v>0.5</v>
      </c>
      <c r="G17" s="733">
        <v>1</v>
      </c>
      <c r="H17" s="803">
        <v>0.5</v>
      </c>
      <c r="I17" s="733">
        <v>1000</v>
      </c>
      <c r="J17" s="803">
        <v>0.5</v>
      </c>
      <c r="K17" s="733">
        <v>1</v>
      </c>
      <c r="L17" s="803">
        <v>0.5</v>
      </c>
      <c r="M17" s="733" t="s">
        <v>1</v>
      </c>
      <c r="N17" s="270"/>
    </row>
    <row r="18" spans="1:14" ht="14.4" customHeight="1" x14ac:dyDescent="0.3">
      <c r="A18" s="729" t="s">
        <v>2163</v>
      </c>
      <c r="B18" s="730" t="s">
        <v>2164</v>
      </c>
      <c r="C18" s="733">
        <v>4616517.0999999987</v>
      </c>
      <c r="D18" s="733">
        <v>2448</v>
      </c>
      <c r="E18" s="733">
        <v>3817753.4999999981</v>
      </c>
      <c r="F18" s="803">
        <v>0.82697700827318488</v>
      </c>
      <c r="G18" s="733">
        <v>1757</v>
      </c>
      <c r="H18" s="803">
        <v>0.71772875816993464</v>
      </c>
      <c r="I18" s="733">
        <v>798763.60000000044</v>
      </c>
      <c r="J18" s="803">
        <v>0.17302299172681515</v>
      </c>
      <c r="K18" s="733">
        <v>691</v>
      </c>
      <c r="L18" s="803">
        <v>0.28227124183006536</v>
      </c>
      <c r="M18" s="733" t="s">
        <v>613</v>
      </c>
      <c r="N18" s="270"/>
    </row>
    <row r="19" spans="1:14" ht="14.4" customHeight="1" x14ac:dyDescent="0.3">
      <c r="A19" s="729" t="s">
        <v>595</v>
      </c>
      <c r="B19" s="730" t="s">
        <v>595</v>
      </c>
      <c r="C19" s="733" t="s">
        <v>595</v>
      </c>
      <c r="D19" s="733" t="s">
        <v>595</v>
      </c>
      <c r="E19" s="733" t="s">
        <v>595</v>
      </c>
      <c r="F19" s="803" t="s">
        <v>595</v>
      </c>
      <c r="G19" s="733" t="s">
        <v>595</v>
      </c>
      <c r="H19" s="803" t="s">
        <v>595</v>
      </c>
      <c r="I19" s="733" t="s">
        <v>595</v>
      </c>
      <c r="J19" s="803" t="s">
        <v>595</v>
      </c>
      <c r="K19" s="733" t="s">
        <v>595</v>
      </c>
      <c r="L19" s="803" t="s">
        <v>595</v>
      </c>
      <c r="M19" s="733" t="s">
        <v>614</v>
      </c>
      <c r="N19" s="270"/>
    </row>
    <row r="20" spans="1:14" ht="14.4" customHeight="1" x14ac:dyDescent="0.3">
      <c r="A20" s="729" t="s">
        <v>2165</v>
      </c>
      <c r="B20" s="730" t="s">
        <v>2158</v>
      </c>
      <c r="C20" s="733">
        <v>11700.769999999999</v>
      </c>
      <c r="D20" s="733">
        <v>6</v>
      </c>
      <c r="E20" s="733">
        <v>11700.769999999999</v>
      </c>
      <c r="F20" s="803">
        <v>1</v>
      </c>
      <c r="G20" s="733">
        <v>6</v>
      </c>
      <c r="H20" s="803">
        <v>1</v>
      </c>
      <c r="I20" s="733" t="s">
        <v>595</v>
      </c>
      <c r="J20" s="803">
        <v>0</v>
      </c>
      <c r="K20" s="733" t="s">
        <v>595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2165</v>
      </c>
      <c r="B21" s="730" t="s">
        <v>2166</v>
      </c>
      <c r="C21" s="733">
        <v>11700.769999999999</v>
      </c>
      <c r="D21" s="733">
        <v>6</v>
      </c>
      <c r="E21" s="733">
        <v>11700.769999999999</v>
      </c>
      <c r="F21" s="803">
        <v>1</v>
      </c>
      <c r="G21" s="733">
        <v>6</v>
      </c>
      <c r="H21" s="803">
        <v>1</v>
      </c>
      <c r="I21" s="733" t="s">
        <v>595</v>
      </c>
      <c r="J21" s="803">
        <v>0</v>
      </c>
      <c r="K21" s="733" t="s">
        <v>595</v>
      </c>
      <c r="L21" s="803">
        <v>0</v>
      </c>
      <c r="M21" s="733" t="s">
        <v>613</v>
      </c>
      <c r="N21" s="270"/>
    </row>
    <row r="22" spans="1:14" ht="14.4" customHeight="1" x14ac:dyDescent="0.3">
      <c r="A22" s="729" t="s">
        <v>595</v>
      </c>
      <c r="B22" s="730" t="s">
        <v>595</v>
      </c>
      <c r="C22" s="733" t="s">
        <v>595</v>
      </c>
      <c r="D22" s="733" t="s">
        <v>595</v>
      </c>
      <c r="E22" s="733" t="s">
        <v>595</v>
      </c>
      <c r="F22" s="803" t="s">
        <v>595</v>
      </c>
      <c r="G22" s="733" t="s">
        <v>595</v>
      </c>
      <c r="H22" s="803" t="s">
        <v>595</v>
      </c>
      <c r="I22" s="733" t="s">
        <v>595</v>
      </c>
      <c r="J22" s="803" t="s">
        <v>595</v>
      </c>
      <c r="K22" s="733" t="s">
        <v>595</v>
      </c>
      <c r="L22" s="803" t="s">
        <v>595</v>
      </c>
      <c r="M22" s="733" t="s">
        <v>614</v>
      </c>
      <c r="N22" s="270"/>
    </row>
    <row r="23" spans="1:14" ht="14.4" customHeight="1" x14ac:dyDescent="0.3">
      <c r="A23" s="729" t="s">
        <v>2167</v>
      </c>
      <c r="B23" s="730" t="s">
        <v>2158</v>
      </c>
      <c r="C23" s="733">
        <v>50446.5</v>
      </c>
      <c r="D23" s="733">
        <v>9</v>
      </c>
      <c r="E23" s="733">
        <v>50446.5</v>
      </c>
      <c r="F23" s="803">
        <v>1</v>
      </c>
      <c r="G23" s="733">
        <v>8</v>
      </c>
      <c r="H23" s="803">
        <v>0.88888888888888884</v>
      </c>
      <c r="I23" s="733">
        <v>0</v>
      </c>
      <c r="J23" s="803">
        <v>0</v>
      </c>
      <c r="K23" s="733">
        <v>1</v>
      </c>
      <c r="L23" s="803">
        <v>0.1111111111111111</v>
      </c>
      <c r="M23" s="733" t="s">
        <v>1</v>
      </c>
      <c r="N23" s="270"/>
    </row>
    <row r="24" spans="1:14" ht="14.4" customHeight="1" x14ac:dyDescent="0.3">
      <c r="A24" s="729" t="s">
        <v>2167</v>
      </c>
      <c r="B24" s="730" t="s">
        <v>2168</v>
      </c>
      <c r="C24" s="733">
        <v>50446.5</v>
      </c>
      <c r="D24" s="733">
        <v>9</v>
      </c>
      <c r="E24" s="733">
        <v>50446.5</v>
      </c>
      <c r="F24" s="803">
        <v>1</v>
      </c>
      <c r="G24" s="733">
        <v>8</v>
      </c>
      <c r="H24" s="803">
        <v>0.88888888888888884</v>
      </c>
      <c r="I24" s="733">
        <v>0</v>
      </c>
      <c r="J24" s="803">
        <v>0</v>
      </c>
      <c r="K24" s="733">
        <v>1</v>
      </c>
      <c r="L24" s="803">
        <v>0.1111111111111111</v>
      </c>
      <c r="M24" s="733" t="s">
        <v>613</v>
      </c>
      <c r="N24" s="270"/>
    </row>
    <row r="25" spans="1:14" ht="14.4" customHeight="1" x14ac:dyDescent="0.3">
      <c r="A25" s="729" t="s">
        <v>595</v>
      </c>
      <c r="B25" s="730" t="s">
        <v>595</v>
      </c>
      <c r="C25" s="733" t="s">
        <v>595</v>
      </c>
      <c r="D25" s="733" t="s">
        <v>595</v>
      </c>
      <c r="E25" s="733" t="s">
        <v>595</v>
      </c>
      <c r="F25" s="803" t="s">
        <v>595</v>
      </c>
      <c r="G25" s="733" t="s">
        <v>595</v>
      </c>
      <c r="H25" s="803" t="s">
        <v>595</v>
      </c>
      <c r="I25" s="733" t="s">
        <v>595</v>
      </c>
      <c r="J25" s="803" t="s">
        <v>595</v>
      </c>
      <c r="K25" s="733" t="s">
        <v>595</v>
      </c>
      <c r="L25" s="803" t="s">
        <v>595</v>
      </c>
      <c r="M25" s="733" t="s">
        <v>614</v>
      </c>
      <c r="N25" s="270"/>
    </row>
    <row r="26" spans="1:14" ht="14.4" customHeight="1" x14ac:dyDescent="0.3">
      <c r="A26" s="729" t="s">
        <v>593</v>
      </c>
      <c r="B26" s="730" t="s">
        <v>2169</v>
      </c>
      <c r="C26" s="733">
        <v>4717436.9799999986</v>
      </c>
      <c r="D26" s="733">
        <v>2490</v>
      </c>
      <c r="E26" s="733">
        <v>3917534.149999998</v>
      </c>
      <c r="F26" s="803">
        <v>0.83043698656892273</v>
      </c>
      <c r="G26" s="733">
        <v>1791</v>
      </c>
      <c r="H26" s="803">
        <v>0.71927710843373494</v>
      </c>
      <c r="I26" s="733">
        <v>799902.83000000042</v>
      </c>
      <c r="J26" s="803">
        <v>0.1695630134310773</v>
      </c>
      <c r="K26" s="733">
        <v>699</v>
      </c>
      <c r="L26" s="803">
        <v>0.28072289156626506</v>
      </c>
      <c r="M26" s="733" t="s">
        <v>609</v>
      </c>
      <c r="N26" s="270"/>
    </row>
    <row r="27" spans="1:14" ht="14.4" customHeight="1" x14ac:dyDescent="0.3">
      <c r="A27" s="804" t="s">
        <v>301</v>
      </c>
    </row>
    <row r="28" spans="1:14" ht="14.4" customHeight="1" x14ac:dyDescent="0.3">
      <c r="A28" s="805" t="s">
        <v>2170</v>
      </c>
    </row>
    <row r="29" spans="1:14" ht="14.4" customHeight="1" x14ac:dyDescent="0.3">
      <c r="A29" s="804" t="s">
        <v>2171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2172</v>
      </c>
      <c r="B5" s="797">
        <v>174935.05999999997</v>
      </c>
      <c r="C5" s="741">
        <v>1</v>
      </c>
      <c r="D5" s="810">
        <v>156</v>
      </c>
      <c r="E5" s="813" t="s">
        <v>2172</v>
      </c>
      <c r="F5" s="797">
        <v>133700.45999999996</v>
      </c>
      <c r="G5" s="765">
        <v>0.76428624427830527</v>
      </c>
      <c r="H5" s="745">
        <v>108</v>
      </c>
      <c r="I5" s="788">
        <v>0.69230769230769229</v>
      </c>
      <c r="J5" s="816">
        <v>41234.6</v>
      </c>
      <c r="K5" s="765">
        <v>0.2357137557216947</v>
      </c>
      <c r="L5" s="745">
        <v>48</v>
      </c>
      <c r="M5" s="788">
        <v>0.30769230769230771</v>
      </c>
    </row>
    <row r="6" spans="1:13" ht="14.4" customHeight="1" x14ac:dyDescent="0.3">
      <c r="A6" s="807" t="s">
        <v>2173</v>
      </c>
      <c r="B6" s="798">
        <v>89393.010000000009</v>
      </c>
      <c r="C6" s="748">
        <v>1</v>
      </c>
      <c r="D6" s="811">
        <v>27</v>
      </c>
      <c r="E6" s="814" t="s">
        <v>2173</v>
      </c>
      <c r="F6" s="798">
        <v>41938.590000000004</v>
      </c>
      <c r="G6" s="766">
        <v>0.46914842670584644</v>
      </c>
      <c r="H6" s="752">
        <v>15</v>
      </c>
      <c r="I6" s="789">
        <v>0.55555555555555558</v>
      </c>
      <c r="J6" s="817">
        <v>47454.420000000013</v>
      </c>
      <c r="K6" s="766">
        <v>0.53085157329415367</v>
      </c>
      <c r="L6" s="752">
        <v>12</v>
      </c>
      <c r="M6" s="789">
        <v>0.44444444444444442</v>
      </c>
    </row>
    <row r="7" spans="1:13" ht="14.4" customHeight="1" x14ac:dyDescent="0.3">
      <c r="A7" s="807" t="s">
        <v>2174</v>
      </c>
      <c r="B7" s="798">
        <v>126341.83</v>
      </c>
      <c r="C7" s="748">
        <v>1</v>
      </c>
      <c r="D7" s="811">
        <v>83</v>
      </c>
      <c r="E7" s="814" t="s">
        <v>2174</v>
      </c>
      <c r="F7" s="798">
        <v>90768.28</v>
      </c>
      <c r="G7" s="766">
        <v>0.71843410848172773</v>
      </c>
      <c r="H7" s="752">
        <v>54</v>
      </c>
      <c r="I7" s="789">
        <v>0.6506024096385542</v>
      </c>
      <c r="J7" s="817">
        <v>35573.550000000003</v>
      </c>
      <c r="K7" s="766">
        <v>0.28156589151827233</v>
      </c>
      <c r="L7" s="752">
        <v>29</v>
      </c>
      <c r="M7" s="789">
        <v>0.3493975903614458</v>
      </c>
    </row>
    <row r="8" spans="1:13" ht="14.4" customHeight="1" x14ac:dyDescent="0.3">
      <c r="A8" s="807" t="s">
        <v>2175</v>
      </c>
      <c r="B8" s="798">
        <v>237.62</v>
      </c>
      <c r="C8" s="748">
        <v>1</v>
      </c>
      <c r="D8" s="811">
        <v>4</v>
      </c>
      <c r="E8" s="814" t="s">
        <v>2175</v>
      </c>
      <c r="F8" s="798">
        <v>0</v>
      </c>
      <c r="G8" s="766">
        <v>0</v>
      </c>
      <c r="H8" s="752">
        <v>2</v>
      </c>
      <c r="I8" s="789">
        <v>0.5</v>
      </c>
      <c r="J8" s="817">
        <v>237.62</v>
      </c>
      <c r="K8" s="766">
        <v>1</v>
      </c>
      <c r="L8" s="752">
        <v>2</v>
      </c>
      <c r="M8" s="789">
        <v>0.5</v>
      </c>
    </row>
    <row r="9" spans="1:13" ht="14.4" customHeight="1" x14ac:dyDescent="0.3">
      <c r="A9" s="807" t="s">
        <v>2176</v>
      </c>
      <c r="B9" s="798">
        <v>340230.08</v>
      </c>
      <c r="C9" s="748">
        <v>1</v>
      </c>
      <c r="D9" s="811">
        <v>101</v>
      </c>
      <c r="E9" s="814" t="s">
        <v>2176</v>
      </c>
      <c r="F9" s="798">
        <v>296341.71000000002</v>
      </c>
      <c r="G9" s="766">
        <v>0.87100385127617175</v>
      </c>
      <c r="H9" s="752">
        <v>77</v>
      </c>
      <c r="I9" s="789">
        <v>0.76237623762376239</v>
      </c>
      <c r="J9" s="817">
        <v>43888.37000000001</v>
      </c>
      <c r="K9" s="766">
        <v>0.12899614872382834</v>
      </c>
      <c r="L9" s="752">
        <v>24</v>
      </c>
      <c r="M9" s="789">
        <v>0.23762376237623761</v>
      </c>
    </row>
    <row r="10" spans="1:13" ht="14.4" customHeight="1" x14ac:dyDescent="0.3">
      <c r="A10" s="807" t="s">
        <v>2177</v>
      </c>
      <c r="B10" s="798">
        <v>53546.32</v>
      </c>
      <c r="C10" s="748">
        <v>1</v>
      </c>
      <c r="D10" s="811">
        <v>32</v>
      </c>
      <c r="E10" s="814" t="s">
        <v>2177</v>
      </c>
      <c r="F10" s="798">
        <v>46868.53</v>
      </c>
      <c r="G10" s="766">
        <v>0.8752894690055264</v>
      </c>
      <c r="H10" s="752">
        <v>24</v>
      </c>
      <c r="I10" s="789">
        <v>0.75</v>
      </c>
      <c r="J10" s="817">
        <v>6677.79</v>
      </c>
      <c r="K10" s="766">
        <v>0.12471053099447357</v>
      </c>
      <c r="L10" s="752">
        <v>8</v>
      </c>
      <c r="M10" s="789">
        <v>0.25</v>
      </c>
    </row>
    <row r="11" spans="1:13" ht="14.4" customHeight="1" x14ac:dyDescent="0.3">
      <c r="A11" s="807" t="s">
        <v>2178</v>
      </c>
      <c r="B11" s="798">
        <v>95150.22</v>
      </c>
      <c r="C11" s="748">
        <v>1</v>
      </c>
      <c r="D11" s="811">
        <v>94</v>
      </c>
      <c r="E11" s="814" t="s">
        <v>2178</v>
      </c>
      <c r="F11" s="798">
        <v>54601.56</v>
      </c>
      <c r="G11" s="766">
        <v>0.57384586183825947</v>
      </c>
      <c r="H11" s="752">
        <v>55</v>
      </c>
      <c r="I11" s="789">
        <v>0.58510638297872342</v>
      </c>
      <c r="J11" s="817">
        <v>40548.660000000011</v>
      </c>
      <c r="K11" s="766">
        <v>0.42615413816174058</v>
      </c>
      <c r="L11" s="752">
        <v>39</v>
      </c>
      <c r="M11" s="789">
        <v>0.41489361702127658</v>
      </c>
    </row>
    <row r="12" spans="1:13" ht="14.4" customHeight="1" x14ac:dyDescent="0.3">
      <c r="A12" s="807" t="s">
        <v>2179</v>
      </c>
      <c r="B12" s="798">
        <v>18021.120000000003</v>
      </c>
      <c r="C12" s="748">
        <v>1</v>
      </c>
      <c r="D12" s="811">
        <v>29</v>
      </c>
      <c r="E12" s="814" t="s">
        <v>2179</v>
      </c>
      <c r="F12" s="798">
        <v>15573.460000000001</v>
      </c>
      <c r="G12" s="766">
        <v>0.86417825307195106</v>
      </c>
      <c r="H12" s="752">
        <v>17</v>
      </c>
      <c r="I12" s="789">
        <v>0.58620689655172409</v>
      </c>
      <c r="J12" s="817">
        <v>2447.66</v>
      </c>
      <c r="K12" s="766">
        <v>0.13582174692804883</v>
      </c>
      <c r="L12" s="752">
        <v>12</v>
      </c>
      <c r="M12" s="789">
        <v>0.41379310344827586</v>
      </c>
    </row>
    <row r="13" spans="1:13" ht="14.4" customHeight="1" x14ac:dyDescent="0.3">
      <c r="A13" s="807" t="s">
        <v>2180</v>
      </c>
      <c r="B13" s="798">
        <v>39934.94</v>
      </c>
      <c r="C13" s="748">
        <v>1</v>
      </c>
      <c r="D13" s="811">
        <v>28</v>
      </c>
      <c r="E13" s="814" t="s">
        <v>2180</v>
      </c>
      <c r="F13" s="798">
        <v>26320.200000000004</v>
      </c>
      <c r="G13" s="766">
        <v>0.6590769887221567</v>
      </c>
      <c r="H13" s="752">
        <v>18</v>
      </c>
      <c r="I13" s="789">
        <v>0.6428571428571429</v>
      </c>
      <c r="J13" s="817">
        <v>13614.74</v>
      </c>
      <c r="K13" s="766">
        <v>0.34092301127784341</v>
      </c>
      <c r="L13" s="752">
        <v>10</v>
      </c>
      <c r="M13" s="789">
        <v>0.35714285714285715</v>
      </c>
    </row>
    <row r="14" spans="1:13" ht="14.4" customHeight="1" x14ac:dyDescent="0.3">
      <c r="A14" s="807" t="s">
        <v>2181</v>
      </c>
      <c r="B14" s="798">
        <v>692997.20000000019</v>
      </c>
      <c r="C14" s="748">
        <v>1</v>
      </c>
      <c r="D14" s="811">
        <v>124</v>
      </c>
      <c r="E14" s="814" t="s">
        <v>2181</v>
      </c>
      <c r="F14" s="798">
        <v>634725.57000000018</v>
      </c>
      <c r="G14" s="766">
        <v>0.91591361408098038</v>
      </c>
      <c r="H14" s="752">
        <v>102</v>
      </c>
      <c r="I14" s="789">
        <v>0.82258064516129037</v>
      </c>
      <c r="J14" s="817">
        <v>58271.630000000005</v>
      </c>
      <c r="K14" s="766">
        <v>8.4086385919019568E-2</v>
      </c>
      <c r="L14" s="752">
        <v>22</v>
      </c>
      <c r="M14" s="789">
        <v>0.17741935483870969</v>
      </c>
    </row>
    <row r="15" spans="1:13" ht="14.4" customHeight="1" x14ac:dyDescent="0.3">
      <c r="A15" s="807" t="s">
        <v>2182</v>
      </c>
      <c r="B15" s="798">
        <v>77322.64999999998</v>
      </c>
      <c r="C15" s="748">
        <v>1</v>
      </c>
      <c r="D15" s="811">
        <v>27</v>
      </c>
      <c r="E15" s="814" t="s">
        <v>2182</v>
      </c>
      <c r="F15" s="798">
        <v>73815.889999999985</v>
      </c>
      <c r="G15" s="766">
        <v>0.95464770025341872</v>
      </c>
      <c r="H15" s="752">
        <v>21</v>
      </c>
      <c r="I15" s="789">
        <v>0.77777777777777779</v>
      </c>
      <c r="J15" s="817">
        <v>3506.7599999999998</v>
      </c>
      <c r="K15" s="766">
        <v>4.5352299746581379E-2</v>
      </c>
      <c r="L15" s="752">
        <v>6</v>
      </c>
      <c r="M15" s="789">
        <v>0.22222222222222221</v>
      </c>
    </row>
    <row r="16" spans="1:13" ht="14.4" customHeight="1" x14ac:dyDescent="0.3">
      <c r="A16" s="807" t="s">
        <v>2183</v>
      </c>
      <c r="B16" s="798">
        <v>192814.21000000002</v>
      </c>
      <c r="C16" s="748">
        <v>1</v>
      </c>
      <c r="D16" s="811">
        <v>122</v>
      </c>
      <c r="E16" s="814" t="s">
        <v>2183</v>
      </c>
      <c r="F16" s="798">
        <v>163450.97000000003</v>
      </c>
      <c r="G16" s="766">
        <v>0.84771226145624856</v>
      </c>
      <c r="H16" s="752">
        <v>75</v>
      </c>
      <c r="I16" s="789">
        <v>0.61475409836065575</v>
      </c>
      <c r="J16" s="817">
        <v>29363.239999999998</v>
      </c>
      <c r="K16" s="766">
        <v>0.15228773854375149</v>
      </c>
      <c r="L16" s="752">
        <v>47</v>
      </c>
      <c r="M16" s="789">
        <v>0.38524590163934425</v>
      </c>
    </row>
    <row r="17" spans="1:13" ht="14.4" customHeight="1" x14ac:dyDescent="0.3">
      <c r="A17" s="807" t="s">
        <v>2184</v>
      </c>
      <c r="B17" s="798">
        <v>249316.07</v>
      </c>
      <c r="C17" s="748">
        <v>1</v>
      </c>
      <c r="D17" s="811">
        <v>218</v>
      </c>
      <c r="E17" s="814" t="s">
        <v>2184</v>
      </c>
      <c r="F17" s="798">
        <v>199175.19</v>
      </c>
      <c r="G17" s="766">
        <v>0.79888628919908766</v>
      </c>
      <c r="H17" s="752">
        <v>165</v>
      </c>
      <c r="I17" s="789">
        <v>0.75688073394495414</v>
      </c>
      <c r="J17" s="817">
        <v>50140.88</v>
      </c>
      <c r="K17" s="766">
        <v>0.20111371080091225</v>
      </c>
      <c r="L17" s="752">
        <v>53</v>
      </c>
      <c r="M17" s="789">
        <v>0.24311926605504589</v>
      </c>
    </row>
    <row r="18" spans="1:13" ht="14.4" customHeight="1" x14ac:dyDescent="0.3">
      <c r="A18" s="807" t="s">
        <v>2185</v>
      </c>
      <c r="B18" s="798">
        <v>377.84</v>
      </c>
      <c r="C18" s="748">
        <v>1</v>
      </c>
      <c r="D18" s="811">
        <v>2</v>
      </c>
      <c r="E18" s="814" t="s">
        <v>2185</v>
      </c>
      <c r="F18" s="798">
        <v>377.84</v>
      </c>
      <c r="G18" s="766">
        <v>1</v>
      </c>
      <c r="H18" s="752">
        <v>2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2186</v>
      </c>
      <c r="B19" s="798">
        <v>82452.89</v>
      </c>
      <c r="C19" s="748">
        <v>1</v>
      </c>
      <c r="D19" s="811">
        <v>52</v>
      </c>
      <c r="E19" s="814" t="s">
        <v>2186</v>
      </c>
      <c r="F19" s="798">
        <v>57360.66</v>
      </c>
      <c r="G19" s="766">
        <v>0.69567798048073271</v>
      </c>
      <c r="H19" s="752">
        <v>33</v>
      </c>
      <c r="I19" s="789">
        <v>0.63461538461538458</v>
      </c>
      <c r="J19" s="817">
        <v>25092.229999999996</v>
      </c>
      <c r="K19" s="766">
        <v>0.30432201951926724</v>
      </c>
      <c r="L19" s="752">
        <v>19</v>
      </c>
      <c r="M19" s="789">
        <v>0.36538461538461536</v>
      </c>
    </row>
    <row r="20" spans="1:13" ht="14.4" customHeight="1" x14ac:dyDescent="0.3">
      <c r="A20" s="807" t="s">
        <v>2187</v>
      </c>
      <c r="B20" s="798">
        <v>170244.05000000002</v>
      </c>
      <c r="C20" s="748">
        <v>1</v>
      </c>
      <c r="D20" s="811">
        <v>116</v>
      </c>
      <c r="E20" s="814" t="s">
        <v>2187</v>
      </c>
      <c r="F20" s="798">
        <v>135119.17000000001</v>
      </c>
      <c r="G20" s="766">
        <v>0.79367925046426002</v>
      </c>
      <c r="H20" s="752">
        <v>83</v>
      </c>
      <c r="I20" s="789">
        <v>0.71551724137931039</v>
      </c>
      <c r="J20" s="817">
        <v>35124.879999999997</v>
      </c>
      <c r="K20" s="766">
        <v>0.20632074953573998</v>
      </c>
      <c r="L20" s="752">
        <v>33</v>
      </c>
      <c r="M20" s="789">
        <v>0.28448275862068967</v>
      </c>
    </row>
    <row r="21" spans="1:13" ht="14.4" customHeight="1" x14ac:dyDescent="0.3">
      <c r="A21" s="807" t="s">
        <v>2188</v>
      </c>
      <c r="B21" s="798">
        <v>145076.90000000005</v>
      </c>
      <c r="C21" s="748">
        <v>1</v>
      </c>
      <c r="D21" s="811">
        <v>102</v>
      </c>
      <c r="E21" s="814" t="s">
        <v>2188</v>
      </c>
      <c r="F21" s="798">
        <v>130214.05000000005</v>
      </c>
      <c r="G21" s="766">
        <v>0.89755191901674214</v>
      </c>
      <c r="H21" s="752">
        <v>81</v>
      </c>
      <c r="I21" s="789">
        <v>0.79411764705882348</v>
      </c>
      <c r="J21" s="817">
        <v>14862.849999999997</v>
      </c>
      <c r="K21" s="766">
        <v>0.10244808098325779</v>
      </c>
      <c r="L21" s="752">
        <v>21</v>
      </c>
      <c r="M21" s="789">
        <v>0.20588235294117646</v>
      </c>
    </row>
    <row r="22" spans="1:13" ht="14.4" customHeight="1" x14ac:dyDescent="0.3">
      <c r="A22" s="807" t="s">
        <v>2189</v>
      </c>
      <c r="B22" s="798">
        <v>274908.86</v>
      </c>
      <c r="C22" s="748">
        <v>1</v>
      </c>
      <c r="D22" s="811">
        <v>235</v>
      </c>
      <c r="E22" s="814" t="s">
        <v>2189</v>
      </c>
      <c r="F22" s="798">
        <v>195619.23999999996</v>
      </c>
      <c r="G22" s="766">
        <v>0.71157852096873109</v>
      </c>
      <c r="H22" s="752">
        <v>178</v>
      </c>
      <c r="I22" s="789">
        <v>0.75744680851063828</v>
      </c>
      <c r="J22" s="817">
        <v>79289.620000000024</v>
      </c>
      <c r="K22" s="766">
        <v>0.28842147903126886</v>
      </c>
      <c r="L22" s="752">
        <v>57</v>
      </c>
      <c r="M22" s="789">
        <v>0.24255319148936169</v>
      </c>
    </row>
    <row r="23" spans="1:13" ht="14.4" customHeight="1" x14ac:dyDescent="0.3">
      <c r="A23" s="807" t="s">
        <v>2190</v>
      </c>
      <c r="B23" s="798">
        <v>99577.080000000016</v>
      </c>
      <c r="C23" s="748">
        <v>1</v>
      </c>
      <c r="D23" s="811">
        <v>86</v>
      </c>
      <c r="E23" s="814" t="s">
        <v>2190</v>
      </c>
      <c r="F23" s="798">
        <v>81371.540000000008</v>
      </c>
      <c r="G23" s="766">
        <v>0.81717138120539379</v>
      </c>
      <c r="H23" s="752">
        <v>65</v>
      </c>
      <c r="I23" s="789">
        <v>0.7558139534883721</v>
      </c>
      <c r="J23" s="817">
        <v>18205.54</v>
      </c>
      <c r="K23" s="766">
        <v>0.18282861879460613</v>
      </c>
      <c r="L23" s="752">
        <v>21</v>
      </c>
      <c r="M23" s="789">
        <v>0.2441860465116279</v>
      </c>
    </row>
    <row r="24" spans="1:13" ht="14.4" customHeight="1" x14ac:dyDescent="0.3">
      <c r="A24" s="807" t="s">
        <v>2191</v>
      </c>
      <c r="B24" s="798">
        <v>255844.12000000008</v>
      </c>
      <c r="C24" s="748">
        <v>1</v>
      </c>
      <c r="D24" s="811">
        <v>151</v>
      </c>
      <c r="E24" s="814" t="s">
        <v>2191</v>
      </c>
      <c r="F24" s="798">
        <v>192265.55000000008</v>
      </c>
      <c r="G24" s="766">
        <v>0.75149489462568075</v>
      </c>
      <c r="H24" s="752">
        <v>100</v>
      </c>
      <c r="I24" s="789">
        <v>0.66225165562913912</v>
      </c>
      <c r="J24" s="817">
        <v>63578.57</v>
      </c>
      <c r="K24" s="766">
        <v>0.24850510537431925</v>
      </c>
      <c r="L24" s="752">
        <v>51</v>
      </c>
      <c r="M24" s="789">
        <v>0.33774834437086093</v>
      </c>
    </row>
    <row r="25" spans="1:13" ht="14.4" customHeight="1" x14ac:dyDescent="0.3">
      <c r="A25" s="807" t="s">
        <v>2192</v>
      </c>
      <c r="B25" s="798">
        <v>466439.42999999993</v>
      </c>
      <c r="C25" s="748">
        <v>1</v>
      </c>
      <c r="D25" s="811">
        <v>76</v>
      </c>
      <c r="E25" s="814" t="s">
        <v>2192</v>
      </c>
      <c r="F25" s="798">
        <v>445652.39999999997</v>
      </c>
      <c r="G25" s="766">
        <v>0.955434663831915</v>
      </c>
      <c r="H25" s="752">
        <v>68</v>
      </c>
      <c r="I25" s="789">
        <v>0.89473684210526316</v>
      </c>
      <c r="J25" s="817">
        <v>20787.03</v>
      </c>
      <c r="K25" s="766">
        <v>4.4565336168085105E-2</v>
      </c>
      <c r="L25" s="752">
        <v>8</v>
      </c>
      <c r="M25" s="789">
        <v>0.10526315789473684</v>
      </c>
    </row>
    <row r="26" spans="1:13" ht="14.4" customHeight="1" x14ac:dyDescent="0.3">
      <c r="A26" s="807" t="s">
        <v>2193</v>
      </c>
      <c r="B26" s="798">
        <v>36475.880000000005</v>
      </c>
      <c r="C26" s="748">
        <v>1</v>
      </c>
      <c r="D26" s="811">
        <v>53</v>
      </c>
      <c r="E26" s="814" t="s">
        <v>2193</v>
      </c>
      <c r="F26" s="798">
        <v>27122.960000000003</v>
      </c>
      <c r="G26" s="766">
        <v>0.74358617256115545</v>
      </c>
      <c r="H26" s="752">
        <v>31</v>
      </c>
      <c r="I26" s="789">
        <v>0.58490566037735847</v>
      </c>
      <c r="J26" s="817">
        <v>9352.92</v>
      </c>
      <c r="K26" s="766">
        <v>0.2564138274388445</v>
      </c>
      <c r="L26" s="752">
        <v>22</v>
      </c>
      <c r="M26" s="789">
        <v>0.41509433962264153</v>
      </c>
    </row>
    <row r="27" spans="1:13" ht="14.4" customHeight="1" x14ac:dyDescent="0.3">
      <c r="A27" s="807" t="s">
        <v>2194</v>
      </c>
      <c r="B27" s="798">
        <v>472834.6</v>
      </c>
      <c r="C27" s="748">
        <v>1</v>
      </c>
      <c r="D27" s="811">
        <v>157</v>
      </c>
      <c r="E27" s="814" t="s">
        <v>2194</v>
      </c>
      <c r="F27" s="798">
        <v>453285.19</v>
      </c>
      <c r="G27" s="766">
        <v>0.95865486578181891</v>
      </c>
      <c r="H27" s="752">
        <v>124</v>
      </c>
      <c r="I27" s="789">
        <v>0.78980891719745228</v>
      </c>
      <c r="J27" s="817">
        <v>19549.41</v>
      </c>
      <c r="K27" s="766">
        <v>4.1345134218181159E-2</v>
      </c>
      <c r="L27" s="752">
        <v>33</v>
      </c>
      <c r="M27" s="789">
        <v>0.21019108280254778</v>
      </c>
    </row>
    <row r="28" spans="1:13" ht="14.4" customHeight="1" x14ac:dyDescent="0.3">
      <c r="A28" s="807" t="s">
        <v>2195</v>
      </c>
      <c r="B28" s="798">
        <v>82800.659999999989</v>
      </c>
      <c r="C28" s="748">
        <v>1</v>
      </c>
      <c r="D28" s="811">
        <v>107</v>
      </c>
      <c r="E28" s="814" t="s">
        <v>2195</v>
      </c>
      <c r="F28" s="798">
        <v>64126.419999999984</v>
      </c>
      <c r="G28" s="766">
        <v>0.77446749820593208</v>
      </c>
      <c r="H28" s="752">
        <v>68</v>
      </c>
      <c r="I28" s="789">
        <v>0.63551401869158874</v>
      </c>
      <c r="J28" s="817">
        <v>18674.240000000005</v>
      </c>
      <c r="K28" s="766">
        <v>0.22553250179406792</v>
      </c>
      <c r="L28" s="752">
        <v>39</v>
      </c>
      <c r="M28" s="789">
        <v>0.3644859813084112</v>
      </c>
    </row>
    <row r="29" spans="1:13" ht="14.4" customHeight="1" x14ac:dyDescent="0.3">
      <c r="A29" s="807" t="s">
        <v>2196</v>
      </c>
      <c r="B29" s="798">
        <v>59468.800000000003</v>
      </c>
      <c r="C29" s="748">
        <v>1</v>
      </c>
      <c r="D29" s="811">
        <v>63</v>
      </c>
      <c r="E29" s="814" t="s">
        <v>2196</v>
      </c>
      <c r="F29" s="798">
        <v>52055.100000000006</v>
      </c>
      <c r="G29" s="766">
        <v>0.87533462925096861</v>
      </c>
      <c r="H29" s="752">
        <v>53</v>
      </c>
      <c r="I29" s="789">
        <v>0.84126984126984128</v>
      </c>
      <c r="J29" s="817">
        <v>7413.7000000000007</v>
      </c>
      <c r="K29" s="766">
        <v>0.12466537074903143</v>
      </c>
      <c r="L29" s="752">
        <v>10</v>
      </c>
      <c r="M29" s="789">
        <v>0.15873015873015872</v>
      </c>
    </row>
    <row r="30" spans="1:13" ht="14.4" customHeight="1" x14ac:dyDescent="0.3">
      <c r="A30" s="807" t="s">
        <v>2197</v>
      </c>
      <c r="B30" s="798">
        <v>94554.060000000012</v>
      </c>
      <c r="C30" s="748">
        <v>1</v>
      </c>
      <c r="D30" s="811">
        <v>29</v>
      </c>
      <c r="E30" s="814" t="s">
        <v>2197</v>
      </c>
      <c r="F30" s="798">
        <v>75039.760000000009</v>
      </c>
      <c r="G30" s="766">
        <v>0.79361753477322916</v>
      </c>
      <c r="H30" s="752">
        <v>15</v>
      </c>
      <c r="I30" s="789">
        <v>0.51724137931034486</v>
      </c>
      <c r="J30" s="817">
        <v>19514.3</v>
      </c>
      <c r="K30" s="766">
        <v>0.20638246522677076</v>
      </c>
      <c r="L30" s="752">
        <v>14</v>
      </c>
      <c r="M30" s="789">
        <v>0.48275862068965519</v>
      </c>
    </row>
    <row r="31" spans="1:13" ht="14.4" customHeight="1" x14ac:dyDescent="0.3">
      <c r="A31" s="807" t="s">
        <v>2198</v>
      </c>
      <c r="B31" s="798">
        <v>11679.61</v>
      </c>
      <c r="C31" s="748">
        <v>1</v>
      </c>
      <c r="D31" s="811">
        <v>19</v>
      </c>
      <c r="E31" s="814" t="s">
        <v>2198</v>
      </c>
      <c r="F31" s="798">
        <v>5771.99</v>
      </c>
      <c r="G31" s="766">
        <v>0.49419372735904704</v>
      </c>
      <c r="H31" s="752">
        <v>10</v>
      </c>
      <c r="I31" s="789">
        <v>0.52631578947368418</v>
      </c>
      <c r="J31" s="817">
        <v>5907.62</v>
      </c>
      <c r="K31" s="766">
        <v>0.5058062726409529</v>
      </c>
      <c r="L31" s="752">
        <v>9</v>
      </c>
      <c r="M31" s="789">
        <v>0.47368421052631576</v>
      </c>
    </row>
    <row r="32" spans="1:13" ht="14.4" customHeight="1" x14ac:dyDescent="0.3">
      <c r="A32" s="807" t="s">
        <v>2199</v>
      </c>
      <c r="B32" s="798">
        <v>70152.290000000008</v>
      </c>
      <c r="C32" s="748">
        <v>1</v>
      </c>
      <c r="D32" s="811">
        <v>51</v>
      </c>
      <c r="E32" s="814" t="s">
        <v>2199</v>
      </c>
      <c r="F32" s="798">
        <v>45280.830000000009</v>
      </c>
      <c r="G32" s="766">
        <v>0.64546474534188414</v>
      </c>
      <c r="H32" s="752">
        <v>41</v>
      </c>
      <c r="I32" s="789">
        <v>0.80392156862745101</v>
      </c>
      <c r="J32" s="817">
        <v>24871.46</v>
      </c>
      <c r="K32" s="766">
        <v>0.35453525465811586</v>
      </c>
      <c r="L32" s="752">
        <v>10</v>
      </c>
      <c r="M32" s="789">
        <v>0.19607843137254902</v>
      </c>
    </row>
    <row r="33" spans="1:13" ht="14.4" customHeight="1" x14ac:dyDescent="0.3">
      <c r="A33" s="807" t="s">
        <v>2200</v>
      </c>
      <c r="B33" s="798">
        <v>82046.62999999999</v>
      </c>
      <c r="C33" s="748">
        <v>1</v>
      </c>
      <c r="D33" s="811">
        <v>110</v>
      </c>
      <c r="E33" s="814" t="s">
        <v>2200</v>
      </c>
      <c r="F33" s="798">
        <v>65353.109999999993</v>
      </c>
      <c r="G33" s="766">
        <v>0.79653618923775416</v>
      </c>
      <c r="H33" s="752">
        <v>80</v>
      </c>
      <c r="I33" s="789">
        <v>0.72727272727272729</v>
      </c>
      <c r="J33" s="817">
        <v>16693.52</v>
      </c>
      <c r="K33" s="766">
        <v>0.20346381076224584</v>
      </c>
      <c r="L33" s="752">
        <v>30</v>
      </c>
      <c r="M33" s="789">
        <v>0.27272727272727271</v>
      </c>
    </row>
    <row r="34" spans="1:13" ht="14.4" customHeight="1" thickBot="1" x14ac:dyDescent="0.35">
      <c r="A34" s="808" t="s">
        <v>2201</v>
      </c>
      <c r="B34" s="799">
        <v>162262.94999999998</v>
      </c>
      <c r="C34" s="755">
        <v>1</v>
      </c>
      <c r="D34" s="812">
        <v>36</v>
      </c>
      <c r="E34" s="815" t="s">
        <v>2201</v>
      </c>
      <c r="F34" s="799">
        <v>114237.93</v>
      </c>
      <c r="G34" s="767">
        <v>0.70402966296372649</v>
      </c>
      <c r="H34" s="759">
        <v>26</v>
      </c>
      <c r="I34" s="790">
        <v>0.72222222222222221</v>
      </c>
      <c r="J34" s="818">
        <v>48025.02</v>
      </c>
      <c r="K34" s="767">
        <v>0.29597033703627357</v>
      </c>
      <c r="L34" s="759">
        <v>10</v>
      </c>
      <c r="M34" s="790">
        <v>0.27777777777777779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4717436.9800000042</v>
      </c>
      <c r="N3" s="70">
        <f>SUBTOTAL(9,N7:N1048576)</f>
        <v>5739</v>
      </c>
      <c r="O3" s="70">
        <f>SUBTOTAL(9,O7:O1048576)</f>
        <v>2490</v>
      </c>
      <c r="P3" s="70">
        <f>SUBTOTAL(9,P7:P1048576)</f>
        <v>3917534.1500000018</v>
      </c>
      <c r="Q3" s="71">
        <f>IF(M3=0,0,P3/M3)</f>
        <v>0.83043698656892251</v>
      </c>
      <c r="R3" s="70">
        <f>SUBTOTAL(9,R7:R1048576)</f>
        <v>4293</v>
      </c>
      <c r="S3" s="71">
        <f>IF(N3=0,0,R3/N3)</f>
        <v>0.74803972817564035</v>
      </c>
      <c r="T3" s="70">
        <f>SUBTOTAL(9,T7:T1048576)</f>
        <v>1791</v>
      </c>
      <c r="U3" s="72">
        <f>IF(O3=0,0,T3/O3)</f>
        <v>0.71927710843373494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2157</v>
      </c>
      <c r="C7" s="825" t="s">
        <v>2161</v>
      </c>
      <c r="D7" s="826" t="s">
        <v>3772</v>
      </c>
      <c r="E7" s="827" t="s">
        <v>2183</v>
      </c>
      <c r="F7" s="825" t="s">
        <v>2158</v>
      </c>
      <c r="G7" s="825" t="s">
        <v>2202</v>
      </c>
      <c r="H7" s="825" t="s">
        <v>651</v>
      </c>
      <c r="I7" s="825" t="s">
        <v>2203</v>
      </c>
      <c r="J7" s="825" t="s">
        <v>2057</v>
      </c>
      <c r="K7" s="825" t="s">
        <v>2204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32</v>
      </c>
      <c r="B8" s="832" t="s">
        <v>2157</v>
      </c>
      <c r="C8" s="832" t="s">
        <v>2161</v>
      </c>
      <c r="D8" s="833" t="s">
        <v>3772</v>
      </c>
      <c r="E8" s="834" t="s">
        <v>2183</v>
      </c>
      <c r="F8" s="832" t="s">
        <v>2158</v>
      </c>
      <c r="G8" s="832" t="s">
        <v>2205</v>
      </c>
      <c r="H8" s="832" t="s">
        <v>595</v>
      </c>
      <c r="I8" s="832" t="s">
        <v>2206</v>
      </c>
      <c r="J8" s="832" t="s">
        <v>2207</v>
      </c>
      <c r="K8" s="832" t="s">
        <v>2208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32</v>
      </c>
      <c r="B9" s="832" t="s">
        <v>2157</v>
      </c>
      <c r="C9" s="832" t="s">
        <v>2161</v>
      </c>
      <c r="D9" s="833" t="s">
        <v>3772</v>
      </c>
      <c r="E9" s="834" t="s">
        <v>2183</v>
      </c>
      <c r="F9" s="832" t="s">
        <v>2158</v>
      </c>
      <c r="G9" s="832" t="s">
        <v>2209</v>
      </c>
      <c r="H9" s="832" t="s">
        <v>651</v>
      </c>
      <c r="I9" s="832" t="s">
        <v>1891</v>
      </c>
      <c r="J9" s="832" t="s">
        <v>956</v>
      </c>
      <c r="K9" s="832" t="s">
        <v>957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32</v>
      </c>
      <c r="B10" s="832" t="s">
        <v>2157</v>
      </c>
      <c r="C10" s="832" t="s">
        <v>2161</v>
      </c>
      <c r="D10" s="833" t="s">
        <v>3772</v>
      </c>
      <c r="E10" s="834" t="s">
        <v>2183</v>
      </c>
      <c r="F10" s="832" t="s">
        <v>2158</v>
      </c>
      <c r="G10" s="832" t="s">
        <v>2210</v>
      </c>
      <c r="H10" s="832" t="s">
        <v>651</v>
      </c>
      <c r="I10" s="832" t="s">
        <v>2053</v>
      </c>
      <c r="J10" s="832" t="s">
        <v>2054</v>
      </c>
      <c r="K10" s="832" t="s">
        <v>1450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32</v>
      </c>
      <c r="B11" s="832" t="s">
        <v>2157</v>
      </c>
      <c r="C11" s="832" t="s">
        <v>2161</v>
      </c>
      <c r="D11" s="833" t="s">
        <v>3772</v>
      </c>
      <c r="E11" s="834" t="s">
        <v>2186</v>
      </c>
      <c r="F11" s="832" t="s">
        <v>2158</v>
      </c>
      <c r="G11" s="832" t="s">
        <v>2211</v>
      </c>
      <c r="H11" s="832" t="s">
        <v>595</v>
      </c>
      <c r="I11" s="832" t="s">
        <v>2212</v>
      </c>
      <c r="J11" s="832" t="s">
        <v>2213</v>
      </c>
      <c r="K11" s="832" t="s">
        <v>2214</v>
      </c>
      <c r="L11" s="835">
        <v>248.55</v>
      </c>
      <c r="M11" s="835">
        <v>248.55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32</v>
      </c>
      <c r="B12" s="832" t="s">
        <v>2157</v>
      </c>
      <c r="C12" s="832" t="s">
        <v>2161</v>
      </c>
      <c r="D12" s="833" t="s">
        <v>3772</v>
      </c>
      <c r="E12" s="834" t="s">
        <v>2196</v>
      </c>
      <c r="F12" s="832" t="s">
        <v>2158</v>
      </c>
      <c r="G12" s="832" t="s">
        <v>2215</v>
      </c>
      <c r="H12" s="832" t="s">
        <v>595</v>
      </c>
      <c r="I12" s="832" t="s">
        <v>2216</v>
      </c>
      <c r="J12" s="832" t="s">
        <v>2217</v>
      </c>
      <c r="K12" s="832" t="s">
        <v>2218</v>
      </c>
      <c r="L12" s="835">
        <v>1295.6400000000001</v>
      </c>
      <c r="M12" s="835">
        <v>1295.6400000000001</v>
      </c>
      <c r="N12" s="832">
        <v>1</v>
      </c>
      <c r="O12" s="836">
        <v>0.5</v>
      </c>
      <c r="P12" s="835">
        <v>1295.6400000000001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32</v>
      </c>
      <c r="B13" s="832" t="s">
        <v>2157</v>
      </c>
      <c r="C13" s="832" t="s">
        <v>2161</v>
      </c>
      <c r="D13" s="833" t="s">
        <v>3772</v>
      </c>
      <c r="E13" s="834" t="s">
        <v>2196</v>
      </c>
      <c r="F13" s="832" t="s">
        <v>2158</v>
      </c>
      <c r="G13" s="832" t="s">
        <v>2219</v>
      </c>
      <c r="H13" s="832" t="s">
        <v>595</v>
      </c>
      <c r="I13" s="832" t="s">
        <v>2220</v>
      </c>
      <c r="J13" s="832" t="s">
        <v>2221</v>
      </c>
      <c r="K13" s="832" t="s">
        <v>2222</v>
      </c>
      <c r="L13" s="835">
        <v>86.02</v>
      </c>
      <c r="M13" s="835">
        <v>86.02</v>
      </c>
      <c r="N13" s="832">
        <v>1</v>
      </c>
      <c r="O13" s="836">
        <v>1</v>
      </c>
      <c r="P13" s="835">
        <v>86.02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32</v>
      </c>
      <c r="B14" s="832" t="s">
        <v>2157</v>
      </c>
      <c r="C14" s="832" t="s">
        <v>2161</v>
      </c>
      <c r="D14" s="833" t="s">
        <v>3772</v>
      </c>
      <c r="E14" s="834" t="s">
        <v>2196</v>
      </c>
      <c r="F14" s="832" t="s">
        <v>2158</v>
      </c>
      <c r="G14" s="832" t="s">
        <v>2223</v>
      </c>
      <c r="H14" s="832" t="s">
        <v>595</v>
      </c>
      <c r="I14" s="832" t="s">
        <v>2224</v>
      </c>
      <c r="J14" s="832" t="s">
        <v>917</v>
      </c>
      <c r="K14" s="832" t="s">
        <v>1371</v>
      </c>
      <c r="L14" s="835">
        <v>42.05</v>
      </c>
      <c r="M14" s="835">
        <v>42.05</v>
      </c>
      <c r="N14" s="832">
        <v>1</v>
      </c>
      <c r="O14" s="836">
        <v>0.5</v>
      </c>
      <c r="P14" s="835">
        <v>42.05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32</v>
      </c>
      <c r="B15" s="832" t="s">
        <v>2157</v>
      </c>
      <c r="C15" s="832" t="s">
        <v>2161</v>
      </c>
      <c r="D15" s="833" t="s">
        <v>3772</v>
      </c>
      <c r="E15" s="834" t="s">
        <v>2196</v>
      </c>
      <c r="F15" s="832" t="s">
        <v>2158</v>
      </c>
      <c r="G15" s="832" t="s">
        <v>2225</v>
      </c>
      <c r="H15" s="832" t="s">
        <v>651</v>
      </c>
      <c r="I15" s="832" t="s">
        <v>1835</v>
      </c>
      <c r="J15" s="832" t="s">
        <v>1836</v>
      </c>
      <c r="K15" s="832" t="s">
        <v>1837</v>
      </c>
      <c r="L15" s="835">
        <v>3231.81</v>
      </c>
      <c r="M15" s="835">
        <v>3231.81</v>
      </c>
      <c r="N15" s="832">
        <v>1</v>
      </c>
      <c r="O15" s="836">
        <v>0.5</v>
      </c>
      <c r="P15" s="835">
        <v>3231.81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32</v>
      </c>
      <c r="B16" s="832" t="s">
        <v>2157</v>
      </c>
      <c r="C16" s="832" t="s">
        <v>2161</v>
      </c>
      <c r="D16" s="833" t="s">
        <v>3772</v>
      </c>
      <c r="E16" s="834" t="s">
        <v>2196</v>
      </c>
      <c r="F16" s="832" t="s">
        <v>2158</v>
      </c>
      <c r="G16" s="832" t="s">
        <v>2226</v>
      </c>
      <c r="H16" s="832" t="s">
        <v>595</v>
      </c>
      <c r="I16" s="832" t="s">
        <v>2227</v>
      </c>
      <c r="J16" s="832" t="s">
        <v>2228</v>
      </c>
      <c r="K16" s="832" t="s">
        <v>2229</v>
      </c>
      <c r="L16" s="835">
        <v>132.97999999999999</v>
      </c>
      <c r="M16" s="835">
        <v>797.87999999999988</v>
      </c>
      <c r="N16" s="832">
        <v>6</v>
      </c>
      <c r="O16" s="836">
        <v>0.5</v>
      </c>
      <c r="P16" s="835">
        <v>797.87999999999988</v>
      </c>
      <c r="Q16" s="837">
        <v>1</v>
      </c>
      <c r="R16" s="832">
        <v>6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32</v>
      </c>
      <c r="B17" s="832" t="s">
        <v>2157</v>
      </c>
      <c r="C17" s="832" t="s">
        <v>2161</v>
      </c>
      <c r="D17" s="833" t="s">
        <v>3772</v>
      </c>
      <c r="E17" s="834" t="s">
        <v>2199</v>
      </c>
      <c r="F17" s="832" t="s">
        <v>2158</v>
      </c>
      <c r="G17" s="832" t="s">
        <v>2215</v>
      </c>
      <c r="H17" s="832" t="s">
        <v>595</v>
      </c>
      <c r="I17" s="832" t="s">
        <v>2216</v>
      </c>
      <c r="J17" s="832" t="s">
        <v>2217</v>
      </c>
      <c r="K17" s="832" t="s">
        <v>2218</v>
      </c>
      <c r="L17" s="835">
        <v>1295.6400000000001</v>
      </c>
      <c r="M17" s="835">
        <v>1295.6400000000001</v>
      </c>
      <c r="N17" s="832">
        <v>1</v>
      </c>
      <c r="O17" s="836">
        <v>0.5</v>
      </c>
      <c r="P17" s="835">
        <v>1295.6400000000001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32</v>
      </c>
      <c r="B18" s="832" t="s">
        <v>2157</v>
      </c>
      <c r="C18" s="832" t="s">
        <v>2161</v>
      </c>
      <c r="D18" s="833" t="s">
        <v>3772</v>
      </c>
      <c r="E18" s="834" t="s">
        <v>2199</v>
      </c>
      <c r="F18" s="832" t="s">
        <v>2158</v>
      </c>
      <c r="G18" s="832" t="s">
        <v>2230</v>
      </c>
      <c r="H18" s="832" t="s">
        <v>595</v>
      </c>
      <c r="I18" s="832" t="s">
        <v>2231</v>
      </c>
      <c r="J18" s="832" t="s">
        <v>814</v>
      </c>
      <c r="K18" s="832" t="s">
        <v>2232</v>
      </c>
      <c r="L18" s="835">
        <v>3922.65</v>
      </c>
      <c r="M18" s="835">
        <v>7845.3</v>
      </c>
      <c r="N18" s="832">
        <v>2</v>
      </c>
      <c r="O18" s="836">
        <v>0.5</v>
      </c>
      <c r="P18" s="835">
        <v>7845.3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32</v>
      </c>
      <c r="B19" s="832" t="s">
        <v>2157</v>
      </c>
      <c r="C19" s="832" t="s">
        <v>2161</v>
      </c>
      <c r="D19" s="833" t="s">
        <v>3772</v>
      </c>
      <c r="E19" s="834" t="s">
        <v>2199</v>
      </c>
      <c r="F19" s="832" t="s">
        <v>2158</v>
      </c>
      <c r="G19" s="832" t="s">
        <v>2233</v>
      </c>
      <c r="H19" s="832" t="s">
        <v>595</v>
      </c>
      <c r="I19" s="832" t="s">
        <v>2234</v>
      </c>
      <c r="J19" s="832" t="s">
        <v>2235</v>
      </c>
      <c r="K19" s="832" t="s">
        <v>2236</v>
      </c>
      <c r="L19" s="835">
        <v>88.76</v>
      </c>
      <c r="M19" s="835">
        <v>88.76</v>
      </c>
      <c r="N19" s="832">
        <v>1</v>
      </c>
      <c r="O19" s="836">
        <v>0.5</v>
      </c>
      <c r="P19" s="835">
        <v>88.76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2157</v>
      </c>
      <c r="C20" s="832" t="s">
        <v>2161</v>
      </c>
      <c r="D20" s="833" t="s">
        <v>3772</v>
      </c>
      <c r="E20" s="834" t="s">
        <v>2199</v>
      </c>
      <c r="F20" s="832" t="s">
        <v>2158</v>
      </c>
      <c r="G20" s="832" t="s">
        <v>2237</v>
      </c>
      <c r="H20" s="832" t="s">
        <v>595</v>
      </c>
      <c r="I20" s="832" t="s">
        <v>2238</v>
      </c>
      <c r="J20" s="832" t="s">
        <v>2239</v>
      </c>
      <c r="K20" s="832" t="s">
        <v>2240</v>
      </c>
      <c r="L20" s="835">
        <v>42.09</v>
      </c>
      <c r="M20" s="835">
        <v>42.09</v>
      </c>
      <c r="N20" s="832">
        <v>1</v>
      </c>
      <c r="O20" s="836">
        <v>1</v>
      </c>
      <c r="P20" s="835">
        <v>42.09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32</v>
      </c>
      <c r="B21" s="832" t="s">
        <v>2157</v>
      </c>
      <c r="C21" s="832" t="s">
        <v>2161</v>
      </c>
      <c r="D21" s="833" t="s">
        <v>3772</v>
      </c>
      <c r="E21" s="834" t="s">
        <v>2199</v>
      </c>
      <c r="F21" s="832" t="s">
        <v>2158</v>
      </c>
      <c r="G21" s="832" t="s">
        <v>2241</v>
      </c>
      <c r="H21" s="832" t="s">
        <v>595</v>
      </c>
      <c r="I21" s="832" t="s">
        <v>2242</v>
      </c>
      <c r="J21" s="832" t="s">
        <v>2243</v>
      </c>
      <c r="K21" s="832" t="s">
        <v>2244</v>
      </c>
      <c r="L21" s="835">
        <v>66.88</v>
      </c>
      <c r="M21" s="835">
        <v>66.88</v>
      </c>
      <c r="N21" s="832">
        <v>1</v>
      </c>
      <c r="O21" s="836">
        <v>0.5</v>
      </c>
      <c r="P21" s="835">
        <v>66.88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32</v>
      </c>
      <c r="B22" s="832" t="s">
        <v>2157</v>
      </c>
      <c r="C22" s="832" t="s">
        <v>2161</v>
      </c>
      <c r="D22" s="833" t="s">
        <v>3772</v>
      </c>
      <c r="E22" s="834" t="s">
        <v>2200</v>
      </c>
      <c r="F22" s="832" t="s">
        <v>2158</v>
      </c>
      <c r="G22" s="832" t="s">
        <v>2245</v>
      </c>
      <c r="H22" s="832" t="s">
        <v>651</v>
      </c>
      <c r="I22" s="832" t="s">
        <v>1875</v>
      </c>
      <c r="J22" s="832" t="s">
        <v>675</v>
      </c>
      <c r="K22" s="832" t="s">
        <v>677</v>
      </c>
      <c r="L22" s="835">
        <v>65.28</v>
      </c>
      <c r="M22" s="835">
        <v>65.28</v>
      </c>
      <c r="N22" s="832">
        <v>1</v>
      </c>
      <c r="O22" s="836">
        <v>0.5</v>
      </c>
      <c r="P22" s="835">
        <v>65.28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2157</v>
      </c>
      <c r="C23" s="832" t="s">
        <v>2161</v>
      </c>
      <c r="D23" s="833" t="s">
        <v>3772</v>
      </c>
      <c r="E23" s="834" t="s">
        <v>2200</v>
      </c>
      <c r="F23" s="832" t="s">
        <v>2158</v>
      </c>
      <c r="G23" s="832" t="s">
        <v>2245</v>
      </c>
      <c r="H23" s="832" t="s">
        <v>595</v>
      </c>
      <c r="I23" s="832" t="s">
        <v>2246</v>
      </c>
      <c r="J23" s="832" t="s">
        <v>2247</v>
      </c>
      <c r="K23" s="832" t="s">
        <v>677</v>
      </c>
      <c r="L23" s="835">
        <v>65.28</v>
      </c>
      <c r="M23" s="835">
        <v>65.28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2157</v>
      </c>
      <c r="C24" s="832" t="s">
        <v>2161</v>
      </c>
      <c r="D24" s="833" t="s">
        <v>3772</v>
      </c>
      <c r="E24" s="834" t="s">
        <v>2200</v>
      </c>
      <c r="F24" s="832" t="s">
        <v>2158</v>
      </c>
      <c r="G24" s="832" t="s">
        <v>2248</v>
      </c>
      <c r="H24" s="832" t="s">
        <v>651</v>
      </c>
      <c r="I24" s="832" t="s">
        <v>2249</v>
      </c>
      <c r="J24" s="832" t="s">
        <v>1822</v>
      </c>
      <c r="K24" s="832" t="s">
        <v>2250</v>
      </c>
      <c r="L24" s="835">
        <v>85.27</v>
      </c>
      <c r="M24" s="835">
        <v>85.27</v>
      </c>
      <c r="N24" s="832">
        <v>1</v>
      </c>
      <c r="O24" s="836">
        <v>0.5</v>
      </c>
      <c r="P24" s="835">
        <v>85.27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2157</v>
      </c>
      <c r="C25" s="832" t="s">
        <v>2161</v>
      </c>
      <c r="D25" s="833" t="s">
        <v>3772</v>
      </c>
      <c r="E25" s="834" t="s">
        <v>2200</v>
      </c>
      <c r="F25" s="832" t="s">
        <v>2158</v>
      </c>
      <c r="G25" s="832" t="s">
        <v>2248</v>
      </c>
      <c r="H25" s="832" t="s">
        <v>651</v>
      </c>
      <c r="I25" s="832" t="s">
        <v>2251</v>
      </c>
      <c r="J25" s="832" t="s">
        <v>1822</v>
      </c>
      <c r="K25" s="832" t="s">
        <v>2252</v>
      </c>
      <c r="L25" s="835">
        <v>272.83</v>
      </c>
      <c r="M25" s="835">
        <v>272.83</v>
      </c>
      <c r="N25" s="832">
        <v>1</v>
      </c>
      <c r="O25" s="836">
        <v>0.5</v>
      </c>
      <c r="P25" s="835">
        <v>272.83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32</v>
      </c>
      <c r="B26" s="832" t="s">
        <v>2157</v>
      </c>
      <c r="C26" s="832" t="s">
        <v>2161</v>
      </c>
      <c r="D26" s="833" t="s">
        <v>3772</v>
      </c>
      <c r="E26" s="834" t="s">
        <v>2200</v>
      </c>
      <c r="F26" s="832" t="s">
        <v>2158</v>
      </c>
      <c r="G26" s="832" t="s">
        <v>2225</v>
      </c>
      <c r="H26" s="832" t="s">
        <v>651</v>
      </c>
      <c r="I26" s="832" t="s">
        <v>1835</v>
      </c>
      <c r="J26" s="832" t="s">
        <v>1836</v>
      </c>
      <c r="K26" s="832" t="s">
        <v>1837</v>
      </c>
      <c r="L26" s="835">
        <v>3231.81</v>
      </c>
      <c r="M26" s="835">
        <v>3231.81</v>
      </c>
      <c r="N26" s="832">
        <v>1</v>
      </c>
      <c r="O26" s="836">
        <v>1</v>
      </c>
      <c r="P26" s="835">
        <v>3231.81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32</v>
      </c>
      <c r="B27" s="832" t="s">
        <v>2157</v>
      </c>
      <c r="C27" s="832" t="s">
        <v>2161</v>
      </c>
      <c r="D27" s="833" t="s">
        <v>3772</v>
      </c>
      <c r="E27" s="834" t="s">
        <v>2200</v>
      </c>
      <c r="F27" s="832" t="s">
        <v>2158</v>
      </c>
      <c r="G27" s="832" t="s">
        <v>2233</v>
      </c>
      <c r="H27" s="832" t="s">
        <v>595</v>
      </c>
      <c r="I27" s="832" t="s">
        <v>2234</v>
      </c>
      <c r="J27" s="832" t="s">
        <v>2235</v>
      </c>
      <c r="K27" s="832" t="s">
        <v>2236</v>
      </c>
      <c r="L27" s="835">
        <v>88.76</v>
      </c>
      <c r="M27" s="835">
        <v>88.76</v>
      </c>
      <c r="N27" s="832">
        <v>1</v>
      </c>
      <c r="O27" s="836">
        <v>0.5</v>
      </c>
      <c r="P27" s="835">
        <v>88.76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32</v>
      </c>
      <c r="B28" s="832" t="s">
        <v>2157</v>
      </c>
      <c r="C28" s="832" t="s">
        <v>2161</v>
      </c>
      <c r="D28" s="833" t="s">
        <v>3772</v>
      </c>
      <c r="E28" s="834" t="s">
        <v>2200</v>
      </c>
      <c r="F28" s="832" t="s">
        <v>2158</v>
      </c>
      <c r="G28" s="832" t="s">
        <v>2253</v>
      </c>
      <c r="H28" s="832" t="s">
        <v>595</v>
      </c>
      <c r="I28" s="832" t="s">
        <v>2254</v>
      </c>
      <c r="J28" s="832" t="s">
        <v>2255</v>
      </c>
      <c r="K28" s="832" t="s">
        <v>2256</v>
      </c>
      <c r="L28" s="835">
        <v>0</v>
      </c>
      <c r="M28" s="835">
        <v>0</v>
      </c>
      <c r="N28" s="832">
        <v>2</v>
      </c>
      <c r="O28" s="836">
        <v>1</v>
      </c>
      <c r="P28" s="835">
        <v>0</v>
      </c>
      <c r="Q28" s="837"/>
      <c r="R28" s="832">
        <v>1</v>
      </c>
      <c r="S28" s="837">
        <v>0.5</v>
      </c>
      <c r="T28" s="836">
        <v>0.5</v>
      </c>
      <c r="U28" s="838">
        <v>0.5</v>
      </c>
    </row>
    <row r="29" spans="1:21" ht="14.4" customHeight="1" x14ac:dyDescent="0.3">
      <c r="A29" s="831">
        <v>32</v>
      </c>
      <c r="B29" s="832" t="s">
        <v>2157</v>
      </c>
      <c r="C29" s="832" t="s">
        <v>2161</v>
      </c>
      <c r="D29" s="833" t="s">
        <v>3772</v>
      </c>
      <c r="E29" s="834" t="s">
        <v>2200</v>
      </c>
      <c r="F29" s="832" t="s">
        <v>2158</v>
      </c>
      <c r="G29" s="832" t="s">
        <v>2257</v>
      </c>
      <c r="H29" s="832" t="s">
        <v>651</v>
      </c>
      <c r="I29" s="832" t="s">
        <v>1746</v>
      </c>
      <c r="J29" s="832" t="s">
        <v>822</v>
      </c>
      <c r="K29" s="832" t="s">
        <v>1747</v>
      </c>
      <c r="L29" s="835">
        <v>736.33</v>
      </c>
      <c r="M29" s="835">
        <v>3681.6500000000005</v>
      </c>
      <c r="N29" s="832">
        <v>5</v>
      </c>
      <c r="O29" s="836">
        <v>1.5</v>
      </c>
      <c r="P29" s="835">
        <v>3681.6500000000005</v>
      </c>
      <c r="Q29" s="837">
        <v>1</v>
      </c>
      <c r="R29" s="832">
        <v>5</v>
      </c>
      <c r="S29" s="837">
        <v>1</v>
      </c>
      <c r="T29" s="836">
        <v>1.5</v>
      </c>
      <c r="U29" s="838">
        <v>1</v>
      </c>
    </row>
    <row r="30" spans="1:21" ht="14.4" customHeight="1" x14ac:dyDescent="0.3">
      <c r="A30" s="831">
        <v>32</v>
      </c>
      <c r="B30" s="832" t="s">
        <v>2157</v>
      </c>
      <c r="C30" s="832" t="s">
        <v>2161</v>
      </c>
      <c r="D30" s="833" t="s">
        <v>3772</v>
      </c>
      <c r="E30" s="834" t="s">
        <v>2200</v>
      </c>
      <c r="F30" s="832" t="s">
        <v>2158</v>
      </c>
      <c r="G30" s="832" t="s">
        <v>2257</v>
      </c>
      <c r="H30" s="832" t="s">
        <v>651</v>
      </c>
      <c r="I30" s="832" t="s">
        <v>1748</v>
      </c>
      <c r="J30" s="832" t="s">
        <v>822</v>
      </c>
      <c r="K30" s="832" t="s">
        <v>1749</v>
      </c>
      <c r="L30" s="835">
        <v>490.89</v>
      </c>
      <c r="M30" s="835">
        <v>981.78</v>
      </c>
      <c r="N30" s="832">
        <v>2</v>
      </c>
      <c r="O30" s="836">
        <v>1</v>
      </c>
      <c r="P30" s="835">
        <v>981.78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32</v>
      </c>
      <c r="B31" s="832" t="s">
        <v>2157</v>
      </c>
      <c r="C31" s="832" t="s">
        <v>2161</v>
      </c>
      <c r="D31" s="833" t="s">
        <v>3772</v>
      </c>
      <c r="E31" s="834" t="s">
        <v>2200</v>
      </c>
      <c r="F31" s="832" t="s">
        <v>2158</v>
      </c>
      <c r="G31" s="832" t="s">
        <v>2257</v>
      </c>
      <c r="H31" s="832" t="s">
        <v>651</v>
      </c>
      <c r="I31" s="832" t="s">
        <v>1740</v>
      </c>
      <c r="J31" s="832" t="s">
        <v>827</v>
      </c>
      <c r="K31" s="832" t="s">
        <v>1741</v>
      </c>
      <c r="L31" s="835">
        <v>1847.49</v>
      </c>
      <c r="M31" s="835">
        <v>1847.49</v>
      </c>
      <c r="N31" s="832">
        <v>1</v>
      </c>
      <c r="O31" s="836">
        <v>1</v>
      </c>
      <c r="P31" s="835">
        <v>1847.49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32</v>
      </c>
      <c r="B32" s="832" t="s">
        <v>2157</v>
      </c>
      <c r="C32" s="832" t="s">
        <v>2161</v>
      </c>
      <c r="D32" s="833" t="s">
        <v>3772</v>
      </c>
      <c r="E32" s="834" t="s">
        <v>2200</v>
      </c>
      <c r="F32" s="832" t="s">
        <v>2158</v>
      </c>
      <c r="G32" s="832" t="s">
        <v>2202</v>
      </c>
      <c r="H32" s="832" t="s">
        <v>651</v>
      </c>
      <c r="I32" s="832" t="s">
        <v>2258</v>
      </c>
      <c r="J32" s="832" t="s">
        <v>2057</v>
      </c>
      <c r="K32" s="832" t="s">
        <v>2259</v>
      </c>
      <c r="L32" s="835">
        <v>57.6</v>
      </c>
      <c r="M32" s="835">
        <v>57.6</v>
      </c>
      <c r="N32" s="832">
        <v>1</v>
      </c>
      <c r="O32" s="836">
        <v>0.5</v>
      </c>
      <c r="P32" s="835">
        <v>57.6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32</v>
      </c>
      <c r="B33" s="832" t="s">
        <v>2157</v>
      </c>
      <c r="C33" s="832" t="s">
        <v>2161</v>
      </c>
      <c r="D33" s="833" t="s">
        <v>3772</v>
      </c>
      <c r="E33" s="834" t="s">
        <v>2200</v>
      </c>
      <c r="F33" s="832" t="s">
        <v>2158</v>
      </c>
      <c r="G33" s="832" t="s">
        <v>2202</v>
      </c>
      <c r="H33" s="832" t="s">
        <v>651</v>
      </c>
      <c r="I33" s="832" t="s">
        <v>2203</v>
      </c>
      <c r="J33" s="832" t="s">
        <v>2057</v>
      </c>
      <c r="K33" s="832" t="s">
        <v>2204</v>
      </c>
      <c r="L33" s="835">
        <v>16.12</v>
      </c>
      <c r="M33" s="835">
        <v>48.36</v>
      </c>
      <c r="N33" s="832">
        <v>3</v>
      </c>
      <c r="O33" s="836">
        <v>2</v>
      </c>
      <c r="P33" s="835">
        <v>16.12</v>
      </c>
      <c r="Q33" s="837">
        <v>0.33333333333333337</v>
      </c>
      <c r="R33" s="832">
        <v>1</v>
      </c>
      <c r="S33" s="837">
        <v>0.33333333333333331</v>
      </c>
      <c r="T33" s="836">
        <v>0.5</v>
      </c>
      <c r="U33" s="838">
        <v>0.25</v>
      </c>
    </row>
    <row r="34" spans="1:21" ht="14.4" customHeight="1" x14ac:dyDescent="0.3">
      <c r="A34" s="831">
        <v>32</v>
      </c>
      <c r="B34" s="832" t="s">
        <v>2157</v>
      </c>
      <c r="C34" s="832" t="s">
        <v>2161</v>
      </c>
      <c r="D34" s="833" t="s">
        <v>3772</v>
      </c>
      <c r="E34" s="834" t="s">
        <v>2200</v>
      </c>
      <c r="F34" s="832" t="s">
        <v>2158</v>
      </c>
      <c r="G34" s="832" t="s">
        <v>2260</v>
      </c>
      <c r="H34" s="832" t="s">
        <v>595</v>
      </c>
      <c r="I34" s="832" t="s">
        <v>2261</v>
      </c>
      <c r="J34" s="832" t="s">
        <v>2262</v>
      </c>
      <c r="K34" s="832" t="s">
        <v>2263</v>
      </c>
      <c r="L34" s="835">
        <v>132</v>
      </c>
      <c r="M34" s="835">
        <v>132</v>
      </c>
      <c r="N34" s="832">
        <v>1</v>
      </c>
      <c r="O34" s="836">
        <v>0.5</v>
      </c>
      <c r="P34" s="835">
        <v>132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2157</v>
      </c>
      <c r="C35" s="832" t="s">
        <v>2161</v>
      </c>
      <c r="D35" s="833" t="s">
        <v>3772</v>
      </c>
      <c r="E35" s="834" t="s">
        <v>2200</v>
      </c>
      <c r="F35" s="832" t="s">
        <v>2158</v>
      </c>
      <c r="G35" s="832" t="s">
        <v>2205</v>
      </c>
      <c r="H35" s="832" t="s">
        <v>595</v>
      </c>
      <c r="I35" s="832" t="s">
        <v>2206</v>
      </c>
      <c r="J35" s="832" t="s">
        <v>2207</v>
      </c>
      <c r="K35" s="832" t="s">
        <v>2208</v>
      </c>
      <c r="L35" s="835">
        <v>0</v>
      </c>
      <c r="M35" s="835">
        <v>0</v>
      </c>
      <c r="N35" s="832">
        <v>2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32</v>
      </c>
      <c r="B36" s="832" t="s">
        <v>2157</v>
      </c>
      <c r="C36" s="832" t="s">
        <v>2161</v>
      </c>
      <c r="D36" s="833" t="s">
        <v>3772</v>
      </c>
      <c r="E36" s="834" t="s">
        <v>2200</v>
      </c>
      <c r="F36" s="832" t="s">
        <v>2158</v>
      </c>
      <c r="G36" s="832" t="s">
        <v>2264</v>
      </c>
      <c r="H36" s="832" t="s">
        <v>595</v>
      </c>
      <c r="I36" s="832" t="s">
        <v>2265</v>
      </c>
      <c r="J36" s="832" t="s">
        <v>2266</v>
      </c>
      <c r="K36" s="832" t="s">
        <v>2267</v>
      </c>
      <c r="L36" s="835">
        <v>128.69999999999999</v>
      </c>
      <c r="M36" s="835">
        <v>128.69999999999999</v>
      </c>
      <c r="N36" s="832">
        <v>1</v>
      </c>
      <c r="O36" s="836">
        <v>0.5</v>
      </c>
      <c r="P36" s="835">
        <v>128.69999999999999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32</v>
      </c>
      <c r="B37" s="832" t="s">
        <v>2157</v>
      </c>
      <c r="C37" s="832" t="s">
        <v>2161</v>
      </c>
      <c r="D37" s="833" t="s">
        <v>3772</v>
      </c>
      <c r="E37" s="834" t="s">
        <v>2200</v>
      </c>
      <c r="F37" s="832" t="s">
        <v>2158</v>
      </c>
      <c r="G37" s="832" t="s">
        <v>2209</v>
      </c>
      <c r="H37" s="832" t="s">
        <v>651</v>
      </c>
      <c r="I37" s="832" t="s">
        <v>1891</v>
      </c>
      <c r="J37" s="832" t="s">
        <v>956</v>
      </c>
      <c r="K37" s="832" t="s">
        <v>957</v>
      </c>
      <c r="L37" s="835">
        <v>0</v>
      </c>
      <c r="M37" s="835">
        <v>0</v>
      </c>
      <c r="N37" s="832">
        <v>4</v>
      </c>
      <c r="O37" s="836">
        <v>1</v>
      </c>
      <c r="P37" s="835">
        <v>0</v>
      </c>
      <c r="Q37" s="837"/>
      <c r="R37" s="832">
        <v>3</v>
      </c>
      <c r="S37" s="837">
        <v>0.75</v>
      </c>
      <c r="T37" s="836">
        <v>0.5</v>
      </c>
      <c r="U37" s="838">
        <v>0.5</v>
      </c>
    </row>
    <row r="38" spans="1:21" ht="14.4" customHeight="1" x14ac:dyDescent="0.3">
      <c r="A38" s="831">
        <v>32</v>
      </c>
      <c r="B38" s="832" t="s">
        <v>2157</v>
      </c>
      <c r="C38" s="832" t="s">
        <v>2161</v>
      </c>
      <c r="D38" s="833" t="s">
        <v>3772</v>
      </c>
      <c r="E38" s="834" t="s">
        <v>2200</v>
      </c>
      <c r="F38" s="832" t="s">
        <v>2158</v>
      </c>
      <c r="G38" s="832" t="s">
        <v>2268</v>
      </c>
      <c r="H38" s="832" t="s">
        <v>595</v>
      </c>
      <c r="I38" s="832" t="s">
        <v>2269</v>
      </c>
      <c r="J38" s="832" t="s">
        <v>2017</v>
      </c>
      <c r="K38" s="832" t="s">
        <v>2018</v>
      </c>
      <c r="L38" s="835">
        <v>902.57</v>
      </c>
      <c r="M38" s="835">
        <v>902.57</v>
      </c>
      <c r="N38" s="832">
        <v>1</v>
      </c>
      <c r="O38" s="836">
        <v>0.5</v>
      </c>
      <c r="P38" s="835">
        <v>902.57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2157</v>
      </c>
      <c r="C39" s="832" t="s">
        <v>2161</v>
      </c>
      <c r="D39" s="833" t="s">
        <v>3772</v>
      </c>
      <c r="E39" s="834" t="s">
        <v>2200</v>
      </c>
      <c r="F39" s="832" t="s">
        <v>2158</v>
      </c>
      <c r="G39" s="832" t="s">
        <v>2270</v>
      </c>
      <c r="H39" s="832" t="s">
        <v>595</v>
      </c>
      <c r="I39" s="832" t="s">
        <v>2271</v>
      </c>
      <c r="J39" s="832" t="s">
        <v>2272</v>
      </c>
      <c r="K39" s="832" t="s">
        <v>2273</v>
      </c>
      <c r="L39" s="835">
        <v>10252.75</v>
      </c>
      <c r="M39" s="835">
        <v>10252.75</v>
      </c>
      <c r="N39" s="832">
        <v>1</v>
      </c>
      <c r="O39" s="836">
        <v>0.5</v>
      </c>
      <c r="P39" s="835">
        <v>10252.75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2157</v>
      </c>
      <c r="C40" s="832" t="s">
        <v>2161</v>
      </c>
      <c r="D40" s="833" t="s">
        <v>3772</v>
      </c>
      <c r="E40" s="834" t="s">
        <v>2200</v>
      </c>
      <c r="F40" s="832" t="s">
        <v>2158</v>
      </c>
      <c r="G40" s="832" t="s">
        <v>2274</v>
      </c>
      <c r="H40" s="832" t="s">
        <v>595</v>
      </c>
      <c r="I40" s="832" t="s">
        <v>2275</v>
      </c>
      <c r="J40" s="832" t="s">
        <v>696</v>
      </c>
      <c r="K40" s="832" t="s">
        <v>2276</v>
      </c>
      <c r="L40" s="835">
        <v>203.9</v>
      </c>
      <c r="M40" s="835">
        <v>203.9</v>
      </c>
      <c r="N40" s="832">
        <v>1</v>
      </c>
      <c r="O40" s="836">
        <v>0.5</v>
      </c>
      <c r="P40" s="835">
        <v>203.9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2157</v>
      </c>
      <c r="C41" s="832" t="s">
        <v>2161</v>
      </c>
      <c r="D41" s="833" t="s">
        <v>3772</v>
      </c>
      <c r="E41" s="834" t="s">
        <v>2200</v>
      </c>
      <c r="F41" s="832" t="s">
        <v>2158</v>
      </c>
      <c r="G41" s="832" t="s">
        <v>2210</v>
      </c>
      <c r="H41" s="832" t="s">
        <v>651</v>
      </c>
      <c r="I41" s="832" t="s">
        <v>2277</v>
      </c>
      <c r="J41" s="832" t="s">
        <v>1449</v>
      </c>
      <c r="K41" s="832" t="s">
        <v>1450</v>
      </c>
      <c r="L41" s="835">
        <v>194.26</v>
      </c>
      <c r="M41" s="835">
        <v>388.52</v>
      </c>
      <c r="N41" s="832">
        <v>2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32</v>
      </c>
      <c r="B42" s="832" t="s">
        <v>2157</v>
      </c>
      <c r="C42" s="832" t="s">
        <v>2161</v>
      </c>
      <c r="D42" s="833" t="s">
        <v>3772</v>
      </c>
      <c r="E42" s="834" t="s">
        <v>2194</v>
      </c>
      <c r="F42" s="832" t="s">
        <v>2158</v>
      </c>
      <c r="G42" s="832" t="s">
        <v>2245</v>
      </c>
      <c r="H42" s="832" t="s">
        <v>651</v>
      </c>
      <c r="I42" s="832" t="s">
        <v>1875</v>
      </c>
      <c r="J42" s="832" t="s">
        <v>675</v>
      </c>
      <c r="K42" s="832" t="s">
        <v>677</v>
      </c>
      <c r="L42" s="835">
        <v>65.28</v>
      </c>
      <c r="M42" s="835">
        <v>65.28</v>
      </c>
      <c r="N42" s="832">
        <v>1</v>
      </c>
      <c r="O42" s="836">
        <v>0.5</v>
      </c>
      <c r="P42" s="835">
        <v>65.28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32</v>
      </c>
      <c r="B43" s="832" t="s">
        <v>2157</v>
      </c>
      <c r="C43" s="832" t="s">
        <v>2161</v>
      </c>
      <c r="D43" s="833" t="s">
        <v>3772</v>
      </c>
      <c r="E43" s="834" t="s">
        <v>2194</v>
      </c>
      <c r="F43" s="832" t="s">
        <v>2158</v>
      </c>
      <c r="G43" s="832" t="s">
        <v>2278</v>
      </c>
      <c r="H43" s="832" t="s">
        <v>595</v>
      </c>
      <c r="I43" s="832" t="s">
        <v>2279</v>
      </c>
      <c r="J43" s="832" t="s">
        <v>2280</v>
      </c>
      <c r="K43" s="832" t="s">
        <v>2281</v>
      </c>
      <c r="L43" s="835">
        <v>75.05</v>
      </c>
      <c r="M43" s="835">
        <v>75.05</v>
      </c>
      <c r="N43" s="832">
        <v>1</v>
      </c>
      <c r="O43" s="836">
        <v>0.5</v>
      </c>
      <c r="P43" s="835">
        <v>75.05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32</v>
      </c>
      <c r="B44" s="832" t="s">
        <v>2157</v>
      </c>
      <c r="C44" s="832" t="s">
        <v>2161</v>
      </c>
      <c r="D44" s="833" t="s">
        <v>3772</v>
      </c>
      <c r="E44" s="834" t="s">
        <v>2194</v>
      </c>
      <c r="F44" s="832" t="s">
        <v>2158</v>
      </c>
      <c r="G44" s="832" t="s">
        <v>2282</v>
      </c>
      <c r="H44" s="832" t="s">
        <v>595</v>
      </c>
      <c r="I44" s="832" t="s">
        <v>2283</v>
      </c>
      <c r="J44" s="832" t="s">
        <v>2284</v>
      </c>
      <c r="K44" s="832" t="s">
        <v>2285</v>
      </c>
      <c r="L44" s="835">
        <v>497.78</v>
      </c>
      <c r="M44" s="835">
        <v>497.78</v>
      </c>
      <c r="N44" s="832">
        <v>1</v>
      </c>
      <c r="O44" s="836">
        <v>0.5</v>
      </c>
      <c r="P44" s="835">
        <v>497.78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32</v>
      </c>
      <c r="B45" s="832" t="s">
        <v>2157</v>
      </c>
      <c r="C45" s="832" t="s">
        <v>2161</v>
      </c>
      <c r="D45" s="833" t="s">
        <v>3772</v>
      </c>
      <c r="E45" s="834" t="s">
        <v>2194</v>
      </c>
      <c r="F45" s="832" t="s">
        <v>2158</v>
      </c>
      <c r="G45" s="832" t="s">
        <v>2202</v>
      </c>
      <c r="H45" s="832" t="s">
        <v>651</v>
      </c>
      <c r="I45" s="832" t="s">
        <v>2059</v>
      </c>
      <c r="J45" s="832" t="s">
        <v>2057</v>
      </c>
      <c r="K45" s="832" t="s">
        <v>2060</v>
      </c>
      <c r="L45" s="835">
        <v>115.18</v>
      </c>
      <c r="M45" s="835">
        <v>115.18</v>
      </c>
      <c r="N45" s="832">
        <v>1</v>
      </c>
      <c r="O45" s="836">
        <v>0.5</v>
      </c>
      <c r="P45" s="835">
        <v>115.18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32</v>
      </c>
      <c r="B46" s="832" t="s">
        <v>2157</v>
      </c>
      <c r="C46" s="832" t="s">
        <v>2161</v>
      </c>
      <c r="D46" s="833" t="s">
        <v>3772</v>
      </c>
      <c r="E46" s="834" t="s">
        <v>2194</v>
      </c>
      <c r="F46" s="832" t="s">
        <v>2158</v>
      </c>
      <c r="G46" s="832" t="s">
        <v>2202</v>
      </c>
      <c r="H46" s="832" t="s">
        <v>595</v>
      </c>
      <c r="I46" s="832" t="s">
        <v>2286</v>
      </c>
      <c r="J46" s="832" t="s">
        <v>2057</v>
      </c>
      <c r="K46" s="832" t="s">
        <v>2287</v>
      </c>
      <c r="L46" s="835">
        <v>51.84</v>
      </c>
      <c r="M46" s="835">
        <v>51.84</v>
      </c>
      <c r="N46" s="832">
        <v>1</v>
      </c>
      <c r="O46" s="836">
        <v>0.5</v>
      </c>
      <c r="P46" s="835">
        <v>51.84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2157</v>
      </c>
      <c r="C47" s="832" t="s">
        <v>2161</v>
      </c>
      <c r="D47" s="833" t="s">
        <v>3772</v>
      </c>
      <c r="E47" s="834" t="s">
        <v>2194</v>
      </c>
      <c r="F47" s="832" t="s">
        <v>2158</v>
      </c>
      <c r="G47" s="832" t="s">
        <v>2288</v>
      </c>
      <c r="H47" s="832" t="s">
        <v>595</v>
      </c>
      <c r="I47" s="832" t="s">
        <v>2289</v>
      </c>
      <c r="J47" s="832" t="s">
        <v>2290</v>
      </c>
      <c r="K47" s="832" t="s">
        <v>2291</v>
      </c>
      <c r="L47" s="835">
        <v>87.67</v>
      </c>
      <c r="M47" s="835">
        <v>87.67</v>
      </c>
      <c r="N47" s="832">
        <v>1</v>
      </c>
      <c r="O47" s="836">
        <v>0.5</v>
      </c>
      <c r="P47" s="835">
        <v>87.67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32</v>
      </c>
      <c r="B48" s="832" t="s">
        <v>2157</v>
      </c>
      <c r="C48" s="832" t="s">
        <v>2163</v>
      </c>
      <c r="D48" s="833" t="s">
        <v>3773</v>
      </c>
      <c r="E48" s="834" t="s">
        <v>2172</v>
      </c>
      <c r="F48" s="832" t="s">
        <v>2158</v>
      </c>
      <c r="G48" s="832" t="s">
        <v>2292</v>
      </c>
      <c r="H48" s="832" t="s">
        <v>595</v>
      </c>
      <c r="I48" s="832" t="s">
        <v>2293</v>
      </c>
      <c r="J48" s="832" t="s">
        <v>2294</v>
      </c>
      <c r="K48" s="832" t="s">
        <v>2295</v>
      </c>
      <c r="L48" s="835">
        <v>23.49</v>
      </c>
      <c r="M48" s="835">
        <v>46.98</v>
      </c>
      <c r="N48" s="832">
        <v>2</v>
      </c>
      <c r="O48" s="836">
        <v>1</v>
      </c>
      <c r="P48" s="835">
        <v>46.98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32</v>
      </c>
      <c r="B49" s="832" t="s">
        <v>2157</v>
      </c>
      <c r="C49" s="832" t="s">
        <v>2163</v>
      </c>
      <c r="D49" s="833" t="s">
        <v>3773</v>
      </c>
      <c r="E49" s="834" t="s">
        <v>2172</v>
      </c>
      <c r="F49" s="832" t="s">
        <v>2158</v>
      </c>
      <c r="G49" s="832" t="s">
        <v>2215</v>
      </c>
      <c r="H49" s="832" t="s">
        <v>595</v>
      </c>
      <c r="I49" s="832" t="s">
        <v>2296</v>
      </c>
      <c r="J49" s="832" t="s">
        <v>2217</v>
      </c>
      <c r="K49" s="832" t="s">
        <v>2297</v>
      </c>
      <c r="L49" s="835">
        <v>263.26</v>
      </c>
      <c r="M49" s="835">
        <v>3948.8999999999996</v>
      </c>
      <c r="N49" s="832">
        <v>15</v>
      </c>
      <c r="O49" s="836">
        <v>3.5</v>
      </c>
      <c r="P49" s="835">
        <v>3948.8999999999996</v>
      </c>
      <c r="Q49" s="837">
        <v>1</v>
      </c>
      <c r="R49" s="832">
        <v>15</v>
      </c>
      <c r="S49" s="837">
        <v>1</v>
      </c>
      <c r="T49" s="836">
        <v>3.5</v>
      </c>
      <c r="U49" s="838">
        <v>1</v>
      </c>
    </row>
    <row r="50" spans="1:21" ht="14.4" customHeight="1" x14ac:dyDescent="0.3">
      <c r="A50" s="831">
        <v>32</v>
      </c>
      <c r="B50" s="832" t="s">
        <v>2157</v>
      </c>
      <c r="C50" s="832" t="s">
        <v>2163</v>
      </c>
      <c r="D50" s="833" t="s">
        <v>3773</v>
      </c>
      <c r="E50" s="834" t="s">
        <v>2172</v>
      </c>
      <c r="F50" s="832" t="s">
        <v>2158</v>
      </c>
      <c r="G50" s="832" t="s">
        <v>2245</v>
      </c>
      <c r="H50" s="832" t="s">
        <v>651</v>
      </c>
      <c r="I50" s="832" t="s">
        <v>1874</v>
      </c>
      <c r="J50" s="832" t="s">
        <v>675</v>
      </c>
      <c r="K50" s="832" t="s">
        <v>676</v>
      </c>
      <c r="L50" s="835">
        <v>72.55</v>
      </c>
      <c r="M50" s="835">
        <v>217.64999999999998</v>
      </c>
      <c r="N50" s="832">
        <v>3</v>
      </c>
      <c r="O50" s="836">
        <v>2</v>
      </c>
      <c r="P50" s="835">
        <v>145.1</v>
      </c>
      <c r="Q50" s="837">
        <v>0.66666666666666674</v>
      </c>
      <c r="R50" s="832">
        <v>2</v>
      </c>
      <c r="S50" s="837">
        <v>0.66666666666666663</v>
      </c>
      <c r="T50" s="836">
        <v>1.5</v>
      </c>
      <c r="U50" s="838">
        <v>0.75</v>
      </c>
    </row>
    <row r="51" spans="1:21" ht="14.4" customHeight="1" x14ac:dyDescent="0.3">
      <c r="A51" s="831">
        <v>32</v>
      </c>
      <c r="B51" s="832" t="s">
        <v>2157</v>
      </c>
      <c r="C51" s="832" t="s">
        <v>2163</v>
      </c>
      <c r="D51" s="833" t="s">
        <v>3773</v>
      </c>
      <c r="E51" s="834" t="s">
        <v>2172</v>
      </c>
      <c r="F51" s="832" t="s">
        <v>2158</v>
      </c>
      <c r="G51" s="832" t="s">
        <v>2245</v>
      </c>
      <c r="H51" s="832" t="s">
        <v>651</v>
      </c>
      <c r="I51" s="832" t="s">
        <v>1875</v>
      </c>
      <c r="J51" s="832" t="s">
        <v>675</v>
      </c>
      <c r="K51" s="832" t="s">
        <v>677</v>
      </c>
      <c r="L51" s="835">
        <v>65.28</v>
      </c>
      <c r="M51" s="835">
        <v>130.56</v>
      </c>
      <c r="N51" s="832">
        <v>2</v>
      </c>
      <c r="O51" s="836">
        <v>1</v>
      </c>
      <c r="P51" s="835">
        <v>65.28</v>
      </c>
      <c r="Q51" s="837">
        <v>0.5</v>
      </c>
      <c r="R51" s="832">
        <v>1</v>
      </c>
      <c r="S51" s="837">
        <v>0.5</v>
      </c>
      <c r="T51" s="836">
        <v>0.5</v>
      </c>
      <c r="U51" s="838">
        <v>0.5</v>
      </c>
    </row>
    <row r="52" spans="1:21" ht="14.4" customHeight="1" x14ac:dyDescent="0.3">
      <c r="A52" s="831">
        <v>32</v>
      </c>
      <c r="B52" s="832" t="s">
        <v>2157</v>
      </c>
      <c r="C52" s="832" t="s">
        <v>2163</v>
      </c>
      <c r="D52" s="833" t="s">
        <v>3773</v>
      </c>
      <c r="E52" s="834" t="s">
        <v>2172</v>
      </c>
      <c r="F52" s="832" t="s">
        <v>2158</v>
      </c>
      <c r="G52" s="832" t="s">
        <v>2298</v>
      </c>
      <c r="H52" s="832" t="s">
        <v>651</v>
      </c>
      <c r="I52" s="832" t="s">
        <v>1895</v>
      </c>
      <c r="J52" s="832" t="s">
        <v>1896</v>
      </c>
      <c r="K52" s="832" t="s">
        <v>1897</v>
      </c>
      <c r="L52" s="835">
        <v>9.4</v>
      </c>
      <c r="M52" s="835">
        <v>18.8</v>
      </c>
      <c r="N52" s="832">
        <v>2</v>
      </c>
      <c r="O52" s="836">
        <v>0.5</v>
      </c>
      <c r="P52" s="835">
        <v>18.8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2157</v>
      </c>
      <c r="C53" s="832" t="s">
        <v>2163</v>
      </c>
      <c r="D53" s="833" t="s">
        <v>3773</v>
      </c>
      <c r="E53" s="834" t="s">
        <v>2172</v>
      </c>
      <c r="F53" s="832" t="s">
        <v>2158</v>
      </c>
      <c r="G53" s="832" t="s">
        <v>2298</v>
      </c>
      <c r="H53" s="832" t="s">
        <v>651</v>
      </c>
      <c r="I53" s="832" t="s">
        <v>2299</v>
      </c>
      <c r="J53" s="832" t="s">
        <v>1896</v>
      </c>
      <c r="K53" s="832" t="s">
        <v>2300</v>
      </c>
      <c r="L53" s="835">
        <v>4.7</v>
      </c>
      <c r="M53" s="835">
        <v>14.100000000000001</v>
      </c>
      <c r="N53" s="832">
        <v>3</v>
      </c>
      <c r="O53" s="836">
        <v>2</v>
      </c>
      <c r="P53" s="835">
        <v>9.4</v>
      </c>
      <c r="Q53" s="837">
        <v>0.66666666666666663</v>
      </c>
      <c r="R53" s="832">
        <v>2</v>
      </c>
      <c r="S53" s="837">
        <v>0.66666666666666663</v>
      </c>
      <c r="T53" s="836">
        <v>1.5</v>
      </c>
      <c r="U53" s="838">
        <v>0.75</v>
      </c>
    </row>
    <row r="54" spans="1:21" ht="14.4" customHeight="1" x14ac:dyDescent="0.3">
      <c r="A54" s="831">
        <v>32</v>
      </c>
      <c r="B54" s="832" t="s">
        <v>2157</v>
      </c>
      <c r="C54" s="832" t="s">
        <v>2163</v>
      </c>
      <c r="D54" s="833" t="s">
        <v>3773</v>
      </c>
      <c r="E54" s="834" t="s">
        <v>2172</v>
      </c>
      <c r="F54" s="832" t="s">
        <v>2158</v>
      </c>
      <c r="G54" s="832" t="s">
        <v>2301</v>
      </c>
      <c r="H54" s="832" t="s">
        <v>595</v>
      </c>
      <c r="I54" s="832" t="s">
        <v>2302</v>
      </c>
      <c r="J54" s="832" t="s">
        <v>2303</v>
      </c>
      <c r="K54" s="832" t="s">
        <v>2304</v>
      </c>
      <c r="L54" s="835">
        <v>0</v>
      </c>
      <c r="M54" s="835">
        <v>0</v>
      </c>
      <c r="N54" s="832">
        <v>1</v>
      </c>
      <c r="O54" s="836">
        <v>0.5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32</v>
      </c>
      <c r="B55" s="832" t="s">
        <v>2157</v>
      </c>
      <c r="C55" s="832" t="s">
        <v>2163</v>
      </c>
      <c r="D55" s="833" t="s">
        <v>3773</v>
      </c>
      <c r="E55" s="834" t="s">
        <v>2172</v>
      </c>
      <c r="F55" s="832" t="s">
        <v>2158</v>
      </c>
      <c r="G55" s="832" t="s">
        <v>2305</v>
      </c>
      <c r="H55" s="832" t="s">
        <v>651</v>
      </c>
      <c r="I55" s="832" t="s">
        <v>2306</v>
      </c>
      <c r="J55" s="832" t="s">
        <v>2307</v>
      </c>
      <c r="K55" s="832" t="s">
        <v>2308</v>
      </c>
      <c r="L55" s="835">
        <v>6696.51</v>
      </c>
      <c r="M55" s="835">
        <v>13393.02</v>
      </c>
      <c r="N55" s="832">
        <v>2</v>
      </c>
      <c r="O55" s="836">
        <v>1</v>
      </c>
      <c r="P55" s="835">
        <v>13393.02</v>
      </c>
      <c r="Q55" s="837">
        <v>1</v>
      </c>
      <c r="R55" s="832">
        <v>2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32</v>
      </c>
      <c r="B56" s="832" t="s">
        <v>2157</v>
      </c>
      <c r="C56" s="832" t="s">
        <v>2163</v>
      </c>
      <c r="D56" s="833" t="s">
        <v>3773</v>
      </c>
      <c r="E56" s="834" t="s">
        <v>2172</v>
      </c>
      <c r="F56" s="832" t="s">
        <v>2158</v>
      </c>
      <c r="G56" s="832" t="s">
        <v>2219</v>
      </c>
      <c r="H56" s="832" t="s">
        <v>595</v>
      </c>
      <c r="I56" s="832" t="s">
        <v>2220</v>
      </c>
      <c r="J56" s="832" t="s">
        <v>2221</v>
      </c>
      <c r="K56" s="832" t="s">
        <v>2222</v>
      </c>
      <c r="L56" s="835">
        <v>86.02</v>
      </c>
      <c r="M56" s="835">
        <v>172.04</v>
      </c>
      <c r="N56" s="832">
        <v>2</v>
      </c>
      <c r="O56" s="836">
        <v>1</v>
      </c>
      <c r="P56" s="835">
        <v>172.04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32</v>
      </c>
      <c r="B57" s="832" t="s">
        <v>2157</v>
      </c>
      <c r="C57" s="832" t="s">
        <v>2163</v>
      </c>
      <c r="D57" s="833" t="s">
        <v>3773</v>
      </c>
      <c r="E57" s="834" t="s">
        <v>2172</v>
      </c>
      <c r="F57" s="832" t="s">
        <v>2158</v>
      </c>
      <c r="G57" s="832" t="s">
        <v>2248</v>
      </c>
      <c r="H57" s="832" t="s">
        <v>651</v>
      </c>
      <c r="I57" s="832" t="s">
        <v>1821</v>
      </c>
      <c r="J57" s="832" t="s">
        <v>1822</v>
      </c>
      <c r="K57" s="832" t="s">
        <v>1467</v>
      </c>
      <c r="L57" s="835">
        <v>170.52</v>
      </c>
      <c r="M57" s="835">
        <v>341.04</v>
      </c>
      <c r="N57" s="832">
        <v>2</v>
      </c>
      <c r="O57" s="836">
        <v>1</v>
      </c>
      <c r="P57" s="835">
        <v>341.04</v>
      </c>
      <c r="Q57" s="837">
        <v>1</v>
      </c>
      <c r="R57" s="832">
        <v>2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32</v>
      </c>
      <c r="B58" s="832" t="s">
        <v>2157</v>
      </c>
      <c r="C58" s="832" t="s">
        <v>2163</v>
      </c>
      <c r="D58" s="833" t="s">
        <v>3773</v>
      </c>
      <c r="E58" s="834" t="s">
        <v>2172</v>
      </c>
      <c r="F58" s="832" t="s">
        <v>2158</v>
      </c>
      <c r="G58" s="832" t="s">
        <v>2248</v>
      </c>
      <c r="H58" s="832" t="s">
        <v>651</v>
      </c>
      <c r="I58" s="832" t="s">
        <v>2251</v>
      </c>
      <c r="J58" s="832" t="s">
        <v>1822</v>
      </c>
      <c r="K58" s="832" t="s">
        <v>2252</v>
      </c>
      <c r="L58" s="835">
        <v>272.83</v>
      </c>
      <c r="M58" s="835">
        <v>272.83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32</v>
      </c>
      <c r="B59" s="832" t="s">
        <v>2157</v>
      </c>
      <c r="C59" s="832" t="s">
        <v>2163</v>
      </c>
      <c r="D59" s="833" t="s">
        <v>3773</v>
      </c>
      <c r="E59" s="834" t="s">
        <v>2172</v>
      </c>
      <c r="F59" s="832" t="s">
        <v>2158</v>
      </c>
      <c r="G59" s="832" t="s">
        <v>2309</v>
      </c>
      <c r="H59" s="832" t="s">
        <v>651</v>
      </c>
      <c r="I59" s="832" t="s">
        <v>1946</v>
      </c>
      <c r="J59" s="832" t="s">
        <v>1221</v>
      </c>
      <c r="K59" s="832" t="s">
        <v>1483</v>
      </c>
      <c r="L59" s="835">
        <v>58.77</v>
      </c>
      <c r="M59" s="835">
        <v>58.77</v>
      </c>
      <c r="N59" s="832">
        <v>1</v>
      </c>
      <c r="O59" s="836">
        <v>1</v>
      </c>
      <c r="P59" s="835">
        <v>58.77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32</v>
      </c>
      <c r="B60" s="832" t="s">
        <v>2157</v>
      </c>
      <c r="C60" s="832" t="s">
        <v>2163</v>
      </c>
      <c r="D60" s="833" t="s">
        <v>3773</v>
      </c>
      <c r="E60" s="834" t="s">
        <v>2172</v>
      </c>
      <c r="F60" s="832" t="s">
        <v>2158</v>
      </c>
      <c r="G60" s="832" t="s">
        <v>2310</v>
      </c>
      <c r="H60" s="832" t="s">
        <v>651</v>
      </c>
      <c r="I60" s="832" t="s">
        <v>2311</v>
      </c>
      <c r="J60" s="832" t="s">
        <v>2312</v>
      </c>
      <c r="K60" s="832" t="s">
        <v>1483</v>
      </c>
      <c r="L60" s="835">
        <v>65.989999999999995</v>
      </c>
      <c r="M60" s="835">
        <v>197.96999999999997</v>
      </c>
      <c r="N60" s="832">
        <v>3</v>
      </c>
      <c r="O60" s="836">
        <v>1</v>
      </c>
      <c r="P60" s="835">
        <v>197.96999999999997</v>
      </c>
      <c r="Q60" s="837">
        <v>1</v>
      </c>
      <c r="R60" s="832">
        <v>3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32</v>
      </c>
      <c r="B61" s="832" t="s">
        <v>2157</v>
      </c>
      <c r="C61" s="832" t="s">
        <v>2163</v>
      </c>
      <c r="D61" s="833" t="s">
        <v>3773</v>
      </c>
      <c r="E61" s="834" t="s">
        <v>2172</v>
      </c>
      <c r="F61" s="832" t="s">
        <v>2158</v>
      </c>
      <c r="G61" s="832" t="s">
        <v>2313</v>
      </c>
      <c r="H61" s="832" t="s">
        <v>595</v>
      </c>
      <c r="I61" s="832" t="s">
        <v>2314</v>
      </c>
      <c r="J61" s="832" t="s">
        <v>784</v>
      </c>
      <c r="K61" s="832" t="s">
        <v>2315</v>
      </c>
      <c r="L61" s="835">
        <v>0</v>
      </c>
      <c r="M61" s="835">
        <v>0</v>
      </c>
      <c r="N61" s="832">
        <v>2</v>
      </c>
      <c r="O61" s="836">
        <v>1</v>
      </c>
      <c r="P61" s="835">
        <v>0</v>
      </c>
      <c r="Q61" s="837"/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32</v>
      </c>
      <c r="B62" s="832" t="s">
        <v>2157</v>
      </c>
      <c r="C62" s="832" t="s">
        <v>2163</v>
      </c>
      <c r="D62" s="833" t="s">
        <v>3773</v>
      </c>
      <c r="E62" s="834" t="s">
        <v>2172</v>
      </c>
      <c r="F62" s="832" t="s">
        <v>2158</v>
      </c>
      <c r="G62" s="832" t="s">
        <v>2316</v>
      </c>
      <c r="H62" s="832" t="s">
        <v>595</v>
      </c>
      <c r="I62" s="832" t="s">
        <v>2317</v>
      </c>
      <c r="J62" s="832" t="s">
        <v>2318</v>
      </c>
      <c r="K62" s="832" t="s">
        <v>2319</v>
      </c>
      <c r="L62" s="835">
        <v>1437.8</v>
      </c>
      <c r="M62" s="835">
        <v>4313.3999999999996</v>
      </c>
      <c r="N62" s="832">
        <v>3</v>
      </c>
      <c r="O62" s="836">
        <v>3</v>
      </c>
      <c r="P62" s="835">
        <v>4313.3999999999996</v>
      </c>
      <c r="Q62" s="837">
        <v>1</v>
      </c>
      <c r="R62" s="832">
        <v>3</v>
      </c>
      <c r="S62" s="837">
        <v>1</v>
      </c>
      <c r="T62" s="836">
        <v>3</v>
      </c>
      <c r="U62" s="838">
        <v>1</v>
      </c>
    </row>
    <row r="63" spans="1:21" ht="14.4" customHeight="1" x14ac:dyDescent="0.3">
      <c r="A63" s="831">
        <v>32</v>
      </c>
      <c r="B63" s="832" t="s">
        <v>2157</v>
      </c>
      <c r="C63" s="832" t="s">
        <v>2163</v>
      </c>
      <c r="D63" s="833" t="s">
        <v>3773</v>
      </c>
      <c r="E63" s="834" t="s">
        <v>2172</v>
      </c>
      <c r="F63" s="832" t="s">
        <v>2158</v>
      </c>
      <c r="G63" s="832" t="s">
        <v>2320</v>
      </c>
      <c r="H63" s="832" t="s">
        <v>595</v>
      </c>
      <c r="I63" s="832" t="s">
        <v>2321</v>
      </c>
      <c r="J63" s="832" t="s">
        <v>2322</v>
      </c>
      <c r="K63" s="832" t="s">
        <v>2323</v>
      </c>
      <c r="L63" s="835">
        <v>1719.99</v>
      </c>
      <c r="M63" s="835">
        <v>1719.99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32</v>
      </c>
      <c r="B64" s="832" t="s">
        <v>2157</v>
      </c>
      <c r="C64" s="832" t="s">
        <v>2163</v>
      </c>
      <c r="D64" s="833" t="s">
        <v>3773</v>
      </c>
      <c r="E64" s="834" t="s">
        <v>2172</v>
      </c>
      <c r="F64" s="832" t="s">
        <v>2158</v>
      </c>
      <c r="G64" s="832" t="s">
        <v>2320</v>
      </c>
      <c r="H64" s="832" t="s">
        <v>595</v>
      </c>
      <c r="I64" s="832" t="s">
        <v>2324</v>
      </c>
      <c r="J64" s="832" t="s">
        <v>2325</v>
      </c>
      <c r="K64" s="832" t="s">
        <v>2326</v>
      </c>
      <c r="L64" s="835">
        <v>656.81</v>
      </c>
      <c r="M64" s="835">
        <v>7881.7199999999975</v>
      </c>
      <c r="N64" s="832">
        <v>12</v>
      </c>
      <c r="O64" s="836">
        <v>7.5</v>
      </c>
      <c r="P64" s="835">
        <v>7881.7199999999975</v>
      </c>
      <c r="Q64" s="837">
        <v>1</v>
      </c>
      <c r="R64" s="832">
        <v>12</v>
      </c>
      <c r="S64" s="837">
        <v>1</v>
      </c>
      <c r="T64" s="836">
        <v>7.5</v>
      </c>
      <c r="U64" s="838">
        <v>1</v>
      </c>
    </row>
    <row r="65" spans="1:21" ht="14.4" customHeight="1" x14ac:dyDescent="0.3">
      <c r="A65" s="831">
        <v>32</v>
      </c>
      <c r="B65" s="832" t="s">
        <v>2157</v>
      </c>
      <c r="C65" s="832" t="s">
        <v>2163</v>
      </c>
      <c r="D65" s="833" t="s">
        <v>3773</v>
      </c>
      <c r="E65" s="834" t="s">
        <v>2172</v>
      </c>
      <c r="F65" s="832" t="s">
        <v>2158</v>
      </c>
      <c r="G65" s="832" t="s">
        <v>2327</v>
      </c>
      <c r="H65" s="832" t="s">
        <v>595</v>
      </c>
      <c r="I65" s="832" t="s">
        <v>2328</v>
      </c>
      <c r="J65" s="832" t="s">
        <v>743</v>
      </c>
      <c r="K65" s="832" t="s">
        <v>2329</v>
      </c>
      <c r="L65" s="835">
        <v>91.11</v>
      </c>
      <c r="M65" s="835">
        <v>91.11</v>
      </c>
      <c r="N65" s="832">
        <v>1</v>
      </c>
      <c r="O65" s="836">
        <v>0.5</v>
      </c>
      <c r="P65" s="835">
        <v>91.11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2157</v>
      </c>
      <c r="C66" s="832" t="s">
        <v>2163</v>
      </c>
      <c r="D66" s="833" t="s">
        <v>3773</v>
      </c>
      <c r="E66" s="834" t="s">
        <v>2172</v>
      </c>
      <c r="F66" s="832" t="s">
        <v>2158</v>
      </c>
      <c r="G66" s="832" t="s">
        <v>2327</v>
      </c>
      <c r="H66" s="832" t="s">
        <v>595</v>
      </c>
      <c r="I66" s="832" t="s">
        <v>2330</v>
      </c>
      <c r="J66" s="832" t="s">
        <v>743</v>
      </c>
      <c r="K66" s="832" t="s">
        <v>2331</v>
      </c>
      <c r="L66" s="835">
        <v>182.22</v>
      </c>
      <c r="M66" s="835">
        <v>182.22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32</v>
      </c>
      <c r="B67" s="832" t="s">
        <v>2157</v>
      </c>
      <c r="C67" s="832" t="s">
        <v>2163</v>
      </c>
      <c r="D67" s="833" t="s">
        <v>3773</v>
      </c>
      <c r="E67" s="834" t="s">
        <v>2172</v>
      </c>
      <c r="F67" s="832" t="s">
        <v>2158</v>
      </c>
      <c r="G67" s="832" t="s">
        <v>2225</v>
      </c>
      <c r="H67" s="832" t="s">
        <v>651</v>
      </c>
      <c r="I67" s="832" t="s">
        <v>1835</v>
      </c>
      <c r="J67" s="832" t="s">
        <v>1836</v>
      </c>
      <c r="K67" s="832" t="s">
        <v>1837</v>
      </c>
      <c r="L67" s="835">
        <v>3231.81</v>
      </c>
      <c r="M67" s="835">
        <v>16159.05</v>
      </c>
      <c r="N67" s="832">
        <v>5</v>
      </c>
      <c r="O67" s="836">
        <v>3</v>
      </c>
      <c r="P67" s="835">
        <v>9695.43</v>
      </c>
      <c r="Q67" s="837">
        <v>0.60000000000000009</v>
      </c>
      <c r="R67" s="832">
        <v>3</v>
      </c>
      <c r="S67" s="837">
        <v>0.6</v>
      </c>
      <c r="T67" s="836">
        <v>2</v>
      </c>
      <c r="U67" s="838">
        <v>0.66666666666666663</v>
      </c>
    </row>
    <row r="68" spans="1:21" ht="14.4" customHeight="1" x14ac:dyDescent="0.3">
      <c r="A68" s="831">
        <v>32</v>
      </c>
      <c r="B68" s="832" t="s">
        <v>2157</v>
      </c>
      <c r="C68" s="832" t="s">
        <v>2163</v>
      </c>
      <c r="D68" s="833" t="s">
        <v>3773</v>
      </c>
      <c r="E68" s="834" t="s">
        <v>2172</v>
      </c>
      <c r="F68" s="832" t="s">
        <v>2158</v>
      </c>
      <c r="G68" s="832" t="s">
        <v>2332</v>
      </c>
      <c r="H68" s="832" t="s">
        <v>595</v>
      </c>
      <c r="I68" s="832" t="s">
        <v>2333</v>
      </c>
      <c r="J68" s="832" t="s">
        <v>2334</v>
      </c>
      <c r="K68" s="832" t="s">
        <v>1760</v>
      </c>
      <c r="L68" s="835">
        <v>42.51</v>
      </c>
      <c r="M68" s="835">
        <v>127.53</v>
      </c>
      <c r="N68" s="832">
        <v>3</v>
      </c>
      <c r="O68" s="836">
        <v>2</v>
      </c>
      <c r="P68" s="835">
        <v>127.53</v>
      </c>
      <c r="Q68" s="837">
        <v>1</v>
      </c>
      <c r="R68" s="832">
        <v>3</v>
      </c>
      <c r="S68" s="837">
        <v>1</v>
      </c>
      <c r="T68" s="836">
        <v>2</v>
      </c>
      <c r="U68" s="838">
        <v>1</v>
      </c>
    </row>
    <row r="69" spans="1:21" ht="14.4" customHeight="1" x14ac:dyDescent="0.3">
      <c r="A69" s="831">
        <v>32</v>
      </c>
      <c r="B69" s="832" t="s">
        <v>2157</v>
      </c>
      <c r="C69" s="832" t="s">
        <v>2163</v>
      </c>
      <c r="D69" s="833" t="s">
        <v>3773</v>
      </c>
      <c r="E69" s="834" t="s">
        <v>2172</v>
      </c>
      <c r="F69" s="832" t="s">
        <v>2158</v>
      </c>
      <c r="G69" s="832" t="s">
        <v>2335</v>
      </c>
      <c r="H69" s="832" t="s">
        <v>595</v>
      </c>
      <c r="I69" s="832" t="s">
        <v>2336</v>
      </c>
      <c r="J69" s="832" t="s">
        <v>2337</v>
      </c>
      <c r="K69" s="832" t="s">
        <v>2338</v>
      </c>
      <c r="L69" s="835">
        <v>32.81</v>
      </c>
      <c r="M69" s="835">
        <v>65.62</v>
      </c>
      <c r="N69" s="832">
        <v>2</v>
      </c>
      <c r="O69" s="836">
        <v>0.5</v>
      </c>
      <c r="P69" s="835">
        <v>65.62</v>
      </c>
      <c r="Q69" s="837">
        <v>1</v>
      </c>
      <c r="R69" s="832">
        <v>2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32</v>
      </c>
      <c r="B70" s="832" t="s">
        <v>2157</v>
      </c>
      <c r="C70" s="832" t="s">
        <v>2163</v>
      </c>
      <c r="D70" s="833" t="s">
        <v>3773</v>
      </c>
      <c r="E70" s="834" t="s">
        <v>2172</v>
      </c>
      <c r="F70" s="832" t="s">
        <v>2158</v>
      </c>
      <c r="G70" s="832" t="s">
        <v>2278</v>
      </c>
      <c r="H70" s="832" t="s">
        <v>595</v>
      </c>
      <c r="I70" s="832" t="s">
        <v>2279</v>
      </c>
      <c r="J70" s="832" t="s">
        <v>2280</v>
      </c>
      <c r="K70" s="832" t="s">
        <v>2281</v>
      </c>
      <c r="L70" s="835">
        <v>75.05</v>
      </c>
      <c r="M70" s="835">
        <v>450.3</v>
      </c>
      <c r="N70" s="832">
        <v>6</v>
      </c>
      <c r="O70" s="836">
        <v>4</v>
      </c>
      <c r="P70" s="835">
        <v>375.25</v>
      </c>
      <c r="Q70" s="837">
        <v>0.83333333333333326</v>
      </c>
      <c r="R70" s="832">
        <v>5</v>
      </c>
      <c r="S70" s="837">
        <v>0.83333333333333337</v>
      </c>
      <c r="T70" s="836">
        <v>3</v>
      </c>
      <c r="U70" s="838">
        <v>0.75</v>
      </c>
    </row>
    <row r="71" spans="1:21" ht="14.4" customHeight="1" x14ac:dyDescent="0.3">
      <c r="A71" s="831">
        <v>32</v>
      </c>
      <c r="B71" s="832" t="s">
        <v>2157</v>
      </c>
      <c r="C71" s="832" t="s">
        <v>2163</v>
      </c>
      <c r="D71" s="833" t="s">
        <v>3773</v>
      </c>
      <c r="E71" s="834" t="s">
        <v>2172</v>
      </c>
      <c r="F71" s="832" t="s">
        <v>2158</v>
      </c>
      <c r="G71" s="832" t="s">
        <v>2339</v>
      </c>
      <c r="H71" s="832" t="s">
        <v>595</v>
      </c>
      <c r="I71" s="832" t="s">
        <v>2340</v>
      </c>
      <c r="J71" s="832" t="s">
        <v>2341</v>
      </c>
      <c r="K71" s="832" t="s">
        <v>2342</v>
      </c>
      <c r="L71" s="835">
        <v>94.7</v>
      </c>
      <c r="M71" s="835">
        <v>94.7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32</v>
      </c>
      <c r="B72" s="832" t="s">
        <v>2157</v>
      </c>
      <c r="C72" s="832" t="s">
        <v>2163</v>
      </c>
      <c r="D72" s="833" t="s">
        <v>3773</v>
      </c>
      <c r="E72" s="834" t="s">
        <v>2172</v>
      </c>
      <c r="F72" s="832" t="s">
        <v>2158</v>
      </c>
      <c r="G72" s="832" t="s">
        <v>2343</v>
      </c>
      <c r="H72" s="832" t="s">
        <v>595</v>
      </c>
      <c r="I72" s="832" t="s">
        <v>2344</v>
      </c>
      <c r="J72" s="832" t="s">
        <v>1133</v>
      </c>
      <c r="K72" s="832" t="s">
        <v>2345</v>
      </c>
      <c r="L72" s="835">
        <v>48.09</v>
      </c>
      <c r="M72" s="835">
        <v>192.36</v>
      </c>
      <c r="N72" s="832">
        <v>4</v>
      </c>
      <c r="O72" s="836">
        <v>2.5</v>
      </c>
      <c r="P72" s="835">
        <v>192.36</v>
      </c>
      <c r="Q72" s="837">
        <v>1</v>
      </c>
      <c r="R72" s="832">
        <v>4</v>
      </c>
      <c r="S72" s="837">
        <v>1</v>
      </c>
      <c r="T72" s="836">
        <v>2.5</v>
      </c>
      <c r="U72" s="838">
        <v>1</v>
      </c>
    </row>
    <row r="73" spans="1:21" ht="14.4" customHeight="1" x14ac:dyDescent="0.3">
      <c r="A73" s="831">
        <v>32</v>
      </c>
      <c r="B73" s="832" t="s">
        <v>2157</v>
      </c>
      <c r="C73" s="832" t="s">
        <v>2163</v>
      </c>
      <c r="D73" s="833" t="s">
        <v>3773</v>
      </c>
      <c r="E73" s="834" t="s">
        <v>2172</v>
      </c>
      <c r="F73" s="832" t="s">
        <v>2158</v>
      </c>
      <c r="G73" s="832" t="s">
        <v>2346</v>
      </c>
      <c r="H73" s="832" t="s">
        <v>595</v>
      </c>
      <c r="I73" s="832" t="s">
        <v>2347</v>
      </c>
      <c r="J73" s="832" t="s">
        <v>2348</v>
      </c>
      <c r="K73" s="832" t="s">
        <v>2349</v>
      </c>
      <c r="L73" s="835">
        <v>24.37</v>
      </c>
      <c r="M73" s="835">
        <v>24.37</v>
      </c>
      <c r="N73" s="832">
        <v>1</v>
      </c>
      <c r="O73" s="836">
        <v>1</v>
      </c>
      <c r="P73" s="835">
        <v>24.37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32</v>
      </c>
      <c r="B74" s="832" t="s">
        <v>2157</v>
      </c>
      <c r="C74" s="832" t="s">
        <v>2163</v>
      </c>
      <c r="D74" s="833" t="s">
        <v>3773</v>
      </c>
      <c r="E74" s="834" t="s">
        <v>2172</v>
      </c>
      <c r="F74" s="832" t="s">
        <v>2158</v>
      </c>
      <c r="G74" s="832" t="s">
        <v>2350</v>
      </c>
      <c r="H74" s="832" t="s">
        <v>595</v>
      </c>
      <c r="I74" s="832" t="s">
        <v>2351</v>
      </c>
      <c r="J74" s="832" t="s">
        <v>2352</v>
      </c>
      <c r="K74" s="832" t="s">
        <v>2353</v>
      </c>
      <c r="L74" s="835">
        <v>73.989999999999995</v>
      </c>
      <c r="M74" s="835">
        <v>73.989999999999995</v>
      </c>
      <c r="N74" s="832">
        <v>1</v>
      </c>
      <c r="O74" s="836">
        <v>0.5</v>
      </c>
      <c r="P74" s="835">
        <v>73.989999999999995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32</v>
      </c>
      <c r="B75" s="832" t="s">
        <v>2157</v>
      </c>
      <c r="C75" s="832" t="s">
        <v>2163</v>
      </c>
      <c r="D75" s="833" t="s">
        <v>3773</v>
      </c>
      <c r="E75" s="834" t="s">
        <v>2172</v>
      </c>
      <c r="F75" s="832" t="s">
        <v>2158</v>
      </c>
      <c r="G75" s="832" t="s">
        <v>2354</v>
      </c>
      <c r="H75" s="832" t="s">
        <v>595</v>
      </c>
      <c r="I75" s="832" t="s">
        <v>2355</v>
      </c>
      <c r="J75" s="832" t="s">
        <v>2356</v>
      </c>
      <c r="K75" s="832" t="s">
        <v>2357</v>
      </c>
      <c r="L75" s="835">
        <v>73.09</v>
      </c>
      <c r="M75" s="835">
        <v>730.90000000000009</v>
      </c>
      <c r="N75" s="832">
        <v>10</v>
      </c>
      <c r="O75" s="836">
        <v>5</v>
      </c>
      <c r="P75" s="835">
        <v>146.18</v>
      </c>
      <c r="Q75" s="837">
        <v>0.19999999999999998</v>
      </c>
      <c r="R75" s="832">
        <v>2</v>
      </c>
      <c r="S75" s="837">
        <v>0.2</v>
      </c>
      <c r="T75" s="836">
        <v>1</v>
      </c>
      <c r="U75" s="838">
        <v>0.2</v>
      </c>
    </row>
    <row r="76" spans="1:21" ht="14.4" customHeight="1" x14ac:dyDescent="0.3">
      <c r="A76" s="831">
        <v>32</v>
      </c>
      <c r="B76" s="832" t="s">
        <v>2157</v>
      </c>
      <c r="C76" s="832" t="s">
        <v>2163</v>
      </c>
      <c r="D76" s="833" t="s">
        <v>3773</v>
      </c>
      <c r="E76" s="834" t="s">
        <v>2172</v>
      </c>
      <c r="F76" s="832" t="s">
        <v>2158</v>
      </c>
      <c r="G76" s="832" t="s">
        <v>2358</v>
      </c>
      <c r="H76" s="832" t="s">
        <v>595</v>
      </c>
      <c r="I76" s="832" t="s">
        <v>2359</v>
      </c>
      <c r="J76" s="832" t="s">
        <v>1369</v>
      </c>
      <c r="K76" s="832" t="s">
        <v>2360</v>
      </c>
      <c r="L76" s="835">
        <v>0</v>
      </c>
      <c r="M76" s="835">
        <v>0</v>
      </c>
      <c r="N76" s="832">
        <v>2</v>
      </c>
      <c r="O76" s="836">
        <v>1</v>
      </c>
      <c r="P76" s="835">
        <v>0</v>
      </c>
      <c r="Q76" s="837"/>
      <c r="R76" s="832">
        <v>2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32</v>
      </c>
      <c r="B77" s="832" t="s">
        <v>2157</v>
      </c>
      <c r="C77" s="832" t="s">
        <v>2163</v>
      </c>
      <c r="D77" s="833" t="s">
        <v>3773</v>
      </c>
      <c r="E77" s="834" t="s">
        <v>2172</v>
      </c>
      <c r="F77" s="832" t="s">
        <v>2158</v>
      </c>
      <c r="G77" s="832" t="s">
        <v>2361</v>
      </c>
      <c r="H77" s="832" t="s">
        <v>595</v>
      </c>
      <c r="I77" s="832" t="s">
        <v>2362</v>
      </c>
      <c r="J77" s="832" t="s">
        <v>2363</v>
      </c>
      <c r="K77" s="832" t="s">
        <v>2364</v>
      </c>
      <c r="L77" s="835">
        <v>57.48</v>
      </c>
      <c r="M77" s="835">
        <v>57.48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32</v>
      </c>
      <c r="B78" s="832" t="s">
        <v>2157</v>
      </c>
      <c r="C78" s="832" t="s">
        <v>2163</v>
      </c>
      <c r="D78" s="833" t="s">
        <v>3773</v>
      </c>
      <c r="E78" s="834" t="s">
        <v>2172</v>
      </c>
      <c r="F78" s="832" t="s">
        <v>2158</v>
      </c>
      <c r="G78" s="832" t="s">
        <v>2365</v>
      </c>
      <c r="H78" s="832" t="s">
        <v>595</v>
      </c>
      <c r="I78" s="832" t="s">
        <v>2366</v>
      </c>
      <c r="J78" s="832" t="s">
        <v>2367</v>
      </c>
      <c r="K78" s="832" t="s">
        <v>676</v>
      </c>
      <c r="L78" s="835">
        <v>58.62</v>
      </c>
      <c r="M78" s="835">
        <v>117.24</v>
      </c>
      <c r="N78" s="832">
        <v>2</v>
      </c>
      <c r="O78" s="836">
        <v>2</v>
      </c>
      <c r="P78" s="835">
        <v>117.24</v>
      </c>
      <c r="Q78" s="837">
        <v>1</v>
      </c>
      <c r="R78" s="832">
        <v>2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32</v>
      </c>
      <c r="B79" s="832" t="s">
        <v>2157</v>
      </c>
      <c r="C79" s="832" t="s">
        <v>2163</v>
      </c>
      <c r="D79" s="833" t="s">
        <v>3773</v>
      </c>
      <c r="E79" s="834" t="s">
        <v>2172</v>
      </c>
      <c r="F79" s="832" t="s">
        <v>2158</v>
      </c>
      <c r="G79" s="832" t="s">
        <v>2368</v>
      </c>
      <c r="H79" s="832" t="s">
        <v>595</v>
      </c>
      <c r="I79" s="832" t="s">
        <v>2369</v>
      </c>
      <c r="J79" s="832" t="s">
        <v>2370</v>
      </c>
      <c r="K79" s="832" t="s">
        <v>2371</v>
      </c>
      <c r="L79" s="835">
        <v>3161.19</v>
      </c>
      <c r="M79" s="835">
        <v>79029.75</v>
      </c>
      <c r="N79" s="832">
        <v>25</v>
      </c>
      <c r="O79" s="836">
        <v>16.5</v>
      </c>
      <c r="P79" s="835">
        <v>53740.23</v>
      </c>
      <c r="Q79" s="837">
        <v>0.68</v>
      </c>
      <c r="R79" s="832">
        <v>17</v>
      </c>
      <c r="S79" s="837">
        <v>0.68</v>
      </c>
      <c r="T79" s="836">
        <v>9</v>
      </c>
      <c r="U79" s="838">
        <v>0.54545454545454541</v>
      </c>
    </row>
    <row r="80" spans="1:21" ht="14.4" customHeight="1" x14ac:dyDescent="0.3">
      <c r="A80" s="831">
        <v>32</v>
      </c>
      <c r="B80" s="832" t="s">
        <v>2157</v>
      </c>
      <c r="C80" s="832" t="s">
        <v>2163</v>
      </c>
      <c r="D80" s="833" t="s">
        <v>3773</v>
      </c>
      <c r="E80" s="834" t="s">
        <v>2172</v>
      </c>
      <c r="F80" s="832" t="s">
        <v>2158</v>
      </c>
      <c r="G80" s="832" t="s">
        <v>2233</v>
      </c>
      <c r="H80" s="832" t="s">
        <v>595</v>
      </c>
      <c r="I80" s="832" t="s">
        <v>2234</v>
      </c>
      <c r="J80" s="832" t="s">
        <v>2235</v>
      </c>
      <c r="K80" s="832" t="s">
        <v>2236</v>
      </c>
      <c r="L80" s="835">
        <v>88.76</v>
      </c>
      <c r="M80" s="835">
        <v>2041.48</v>
      </c>
      <c r="N80" s="832">
        <v>23</v>
      </c>
      <c r="O80" s="836">
        <v>13.5</v>
      </c>
      <c r="P80" s="835">
        <v>1065.1200000000001</v>
      </c>
      <c r="Q80" s="837">
        <v>0.52173913043478271</v>
      </c>
      <c r="R80" s="832">
        <v>12</v>
      </c>
      <c r="S80" s="837">
        <v>0.52173913043478259</v>
      </c>
      <c r="T80" s="836">
        <v>8</v>
      </c>
      <c r="U80" s="838">
        <v>0.59259259259259256</v>
      </c>
    </row>
    <row r="81" spans="1:21" ht="14.4" customHeight="1" x14ac:dyDescent="0.3">
      <c r="A81" s="831">
        <v>32</v>
      </c>
      <c r="B81" s="832" t="s">
        <v>2157</v>
      </c>
      <c r="C81" s="832" t="s">
        <v>2163</v>
      </c>
      <c r="D81" s="833" t="s">
        <v>3773</v>
      </c>
      <c r="E81" s="834" t="s">
        <v>2172</v>
      </c>
      <c r="F81" s="832" t="s">
        <v>2158</v>
      </c>
      <c r="G81" s="832" t="s">
        <v>2372</v>
      </c>
      <c r="H81" s="832" t="s">
        <v>651</v>
      </c>
      <c r="I81" s="832" t="s">
        <v>2373</v>
      </c>
      <c r="J81" s="832" t="s">
        <v>1004</v>
      </c>
      <c r="K81" s="832" t="s">
        <v>2374</v>
      </c>
      <c r="L81" s="835">
        <v>43.21</v>
      </c>
      <c r="M81" s="835">
        <v>43.21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32</v>
      </c>
      <c r="B82" s="832" t="s">
        <v>2157</v>
      </c>
      <c r="C82" s="832" t="s">
        <v>2163</v>
      </c>
      <c r="D82" s="833" t="s">
        <v>3773</v>
      </c>
      <c r="E82" s="834" t="s">
        <v>2172</v>
      </c>
      <c r="F82" s="832" t="s">
        <v>2158</v>
      </c>
      <c r="G82" s="832" t="s">
        <v>2375</v>
      </c>
      <c r="H82" s="832" t="s">
        <v>651</v>
      </c>
      <c r="I82" s="832" t="s">
        <v>1956</v>
      </c>
      <c r="J82" s="832" t="s">
        <v>698</v>
      </c>
      <c r="K82" s="832" t="s">
        <v>700</v>
      </c>
      <c r="L82" s="835">
        <v>10.65</v>
      </c>
      <c r="M82" s="835">
        <v>10.65</v>
      </c>
      <c r="N82" s="832">
        <v>1</v>
      </c>
      <c r="O82" s="836">
        <v>1</v>
      </c>
      <c r="P82" s="835">
        <v>10.65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32</v>
      </c>
      <c r="B83" s="832" t="s">
        <v>2157</v>
      </c>
      <c r="C83" s="832" t="s">
        <v>2163</v>
      </c>
      <c r="D83" s="833" t="s">
        <v>3773</v>
      </c>
      <c r="E83" s="834" t="s">
        <v>2172</v>
      </c>
      <c r="F83" s="832" t="s">
        <v>2158</v>
      </c>
      <c r="G83" s="832" t="s">
        <v>2376</v>
      </c>
      <c r="H83" s="832" t="s">
        <v>595</v>
      </c>
      <c r="I83" s="832" t="s">
        <v>2377</v>
      </c>
      <c r="J83" s="832" t="s">
        <v>2378</v>
      </c>
      <c r="K83" s="832" t="s">
        <v>2379</v>
      </c>
      <c r="L83" s="835">
        <v>0</v>
      </c>
      <c r="M83" s="835">
        <v>0</v>
      </c>
      <c r="N83" s="832">
        <v>2</v>
      </c>
      <c r="O83" s="836">
        <v>0.5</v>
      </c>
      <c r="P83" s="835">
        <v>0</v>
      </c>
      <c r="Q83" s="837"/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32</v>
      </c>
      <c r="B84" s="832" t="s">
        <v>2157</v>
      </c>
      <c r="C84" s="832" t="s">
        <v>2163</v>
      </c>
      <c r="D84" s="833" t="s">
        <v>3773</v>
      </c>
      <c r="E84" s="834" t="s">
        <v>2172</v>
      </c>
      <c r="F84" s="832" t="s">
        <v>2158</v>
      </c>
      <c r="G84" s="832" t="s">
        <v>2257</v>
      </c>
      <c r="H84" s="832" t="s">
        <v>651</v>
      </c>
      <c r="I84" s="832" t="s">
        <v>1738</v>
      </c>
      <c r="J84" s="832" t="s">
        <v>827</v>
      </c>
      <c r="K84" s="832" t="s">
        <v>1739</v>
      </c>
      <c r="L84" s="835">
        <v>1385.62</v>
      </c>
      <c r="M84" s="835">
        <v>6928.0999999999995</v>
      </c>
      <c r="N84" s="832">
        <v>5</v>
      </c>
      <c r="O84" s="836">
        <v>2</v>
      </c>
      <c r="P84" s="835">
        <v>6928.0999999999995</v>
      </c>
      <c r="Q84" s="837">
        <v>1</v>
      </c>
      <c r="R84" s="832">
        <v>5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32</v>
      </c>
      <c r="B85" s="832" t="s">
        <v>2157</v>
      </c>
      <c r="C85" s="832" t="s">
        <v>2163</v>
      </c>
      <c r="D85" s="833" t="s">
        <v>3773</v>
      </c>
      <c r="E85" s="834" t="s">
        <v>2172</v>
      </c>
      <c r="F85" s="832" t="s">
        <v>2158</v>
      </c>
      <c r="G85" s="832" t="s">
        <v>2257</v>
      </c>
      <c r="H85" s="832" t="s">
        <v>651</v>
      </c>
      <c r="I85" s="832" t="s">
        <v>1746</v>
      </c>
      <c r="J85" s="832" t="s">
        <v>822</v>
      </c>
      <c r="K85" s="832" t="s">
        <v>1747</v>
      </c>
      <c r="L85" s="835">
        <v>736.33</v>
      </c>
      <c r="M85" s="835">
        <v>11044.95</v>
      </c>
      <c r="N85" s="832">
        <v>15</v>
      </c>
      <c r="O85" s="836">
        <v>3.5</v>
      </c>
      <c r="P85" s="835">
        <v>11044.95</v>
      </c>
      <c r="Q85" s="837">
        <v>1</v>
      </c>
      <c r="R85" s="832">
        <v>15</v>
      </c>
      <c r="S85" s="837">
        <v>1</v>
      </c>
      <c r="T85" s="836">
        <v>3.5</v>
      </c>
      <c r="U85" s="838">
        <v>1</v>
      </c>
    </row>
    <row r="86" spans="1:21" ht="14.4" customHeight="1" x14ac:dyDescent="0.3">
      <c r="A86" s="831">
        <v>32</v>
      </c>
      <c r="B86" s="832" t="s">
        <v>2157</v>
      </c>
      <c r="C86" s="832" t="s">
        <v>2163</v>
      </c>
      <c r="D86" s="833" t="s">
        <v>3773</v>
      </c>
      <c r="E86" s="834" t="s">
        <v>2172</v>
      </c>
      <c r="F86" s="832" t="s">
        <v>2158</v>
      </c>
      <c r="G86" s="832" t="s">
        <v>2257</v>
      </c>
      <c r="H86" s="832" t="s">
        <v>651</v>
      </c>
      <c r="I86" s="832" t="s">
        <v>1748</v>
      </c>
      <c r="J86" s="832" t="s">
        <v>822</v>
      </c>
      <c r="K86" s="832" t="s">
        <v>1749</v>
      </c>
      <c r="L86" s="835">
        <v>490.89</v>
      </c>
      <c r="M86" s="835">
        <v>3927.12</v>
      </c>
      <c r="N86" s="832">
        <v>8</v>
      </c>
      <c r="O86" s="836">
        <v>2</v>
      </c>
      <c r="P86" s="835">
        <v>3927.12</v>
      </c>
      <c r="Q86" s="837">
        <v>1</v>
      </c>
      <c r="R86" s="832">
        <v>8</v>
      </c>
      <c r="S86" s="837">
        <v>1</v>
      </c>
      <c r="T86" s="836">
        <v>2</v>
      </c>
      <c r="U86" s="838">
        <v>1</v>
      </c>
    </row>
    <row r="87" spans="1:21" ht="14.4" customHeight="1" x14ac:dyDescent="0.3">
      <c r="A87" s="831">
        <v>32</v>
      </c>
      <c r="B87" s="832" t="s">
        <v>2157</v>
      </c>
      <c r="C87" s="832" t="s">
        <v>2163</v>
      </c>
      <c r="D87" s="833" t="s">
        <v>3773</v>
      </c>
      <c r="E87" s="834" t="s">
        <v>2172</v>
      </c>
      <c r="F87" s="832" t="s">
        <v>2158</v>
      </c>
      <c r="G87" s="832" t="s">
        <v>2257</v>
      </c>
      <c r="H87" s="832" t="s">
        <v>651</v>
      </c>
      <c r="I87" s="832" t="s">
        <v>1740</v>
      </c>
      <c r="J87" s="832" t="s">
        <v>827</v>
      </c>
      <c r="K87" s="832" t="s">
        <v>1741</v>
      </c>
      <c r="L87" s="835">
        <v>1847.49</v>
      </c>
      <c r="M87" s="835">
        <v>3694.98</v>
      </c>
      <c r="N87" s="832">
        <v>2</v>
      </c>
      <c r="O87" s="836">
        <v>1</v>
      </c>
      <c r="P87" s="835">
        <v>3694.98</v>
      </c>
      <c r="Q87" s="837">
        <v>1</v>
      </c>
      <c r="R87" s="832">
        <v>2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32</v>
      </c>
      <c r="B88" s="832" t="s">
        <v>2157</v>
      </c>
      <c r="C88" s="832" t="s">
        <v>2163</v>
      </c>
      <c r="D88" s="833" t="s">
        <v>3773</v>
      </c>
      <c r="E88" s="834" t="s">
        <v>2172</v>
      </c>
      <c r="F88" s="832" t="s">
        <v>2158</v>
      </c>
      <c r="G88" s="832" t="s">
        <v>2380</v>
      </c>
      <c r="H88" s="832" t="s">
        <v>595</v>
      </c>
      <c r="I88" s="832" t="s">
        <v>2381</v>
      </c>
      <c r="J88" s="832" t="s">
        <v>2382</v>
      </c>
      <c r="K88" s="832" t="s">
        <v>2383</v>
      </c>
      <c r="L88" s="835">
        <v>78.33</v>
      </c>
      <c r="M88" s="835">
        <v>156.66</v>
      </c>
      <c r="N88" s="832">
        <v>2</v>
      </c>
      <c r="O88" s="836">
        <v>1.5</v>
      </c>
      <c r="P88" s="835">
        <v>78.33</v>
      </c>
      <c r="Q88" s="837">
        <v>0.5</v>
      </c>
      <c r="R88" s="832">
        <v>1</v>
      </c>
      <c r="S88" s="837">
        <v>0.5</v>
      </c>
      <c r="T88" s="836">
        <v>1</v>
      </c>
      <c r="U88" s="838">
        <v>0.66666666666666663</v>
      </c>
    </row>
    <row r="89" spans="1:21" ht="14.4" customHeight="1" x14ac:dyDescent="0.3">
      <c r="A89" s="831">
        <v>32</v>
      </c>
      <c r="B89" s="832" t="s">
        <v>2157</v>
      </c>
      <c r="C89" s="832" t="s">
        <v>2163</v>
      </c>
      <c r="D89" s="833" t="s">
        <v>3773</v>
      </c>
      <c r="E89" s="834" t="s">
        <v>2172</v>
      </c>
      <c r="F89" s="832" t="s">
        <v>2158</v>
      </c>
      <c r="G89" s="832" t="s">
        <v>2384</v>
      </c>
      <c r="H89" s="832" t="s">
        <v>595</v>
      </c>
      <c r="I89" s="832" t="s">
        <v>2385</v>
      </c>
      <c r="J89" s="832" t="s">
        <v>846</v>
      </c>
      <c r="K89" s="832" t="s">
        <v>2386</v>
      </c>
      <c r="L89" s="835">
        <v>103.67</v>
      </c>
      <c r="M89" s="835">
        <v>1347.7099999999998</v>
      </c>
      <c r="N89" s="832">
        <v>13</v>
      </c>
      <c r="O89" s="836">
        <v>8</v>
      </c>
      <c r="P89" s="835">
        <v>1036.6999999999998</v>
      </c>
      <c r="Q89" s="837">
        <v>0.76923076923076916</v>
      </c>
      <c r="R89" s="832">
        <v>10</v>
      </c>
      <c r="S89" s="837">
        <v>0.76923076923076927</v>
      </c>
      <c r="T89" s="836">
        <v>6</v>
      </c>
      <c r="U89" s="838">
        <v>0.75</v>
      </c>
    </row>
    <row r="90" spans="1:21" ht="14.4" customHeight="1" x14ac:dyDescent="0.3">
      <c r="A90" s="831">
        <v>32</v>
      </c>
      <c r="B90" s="832" t="s">
        <v>2157</v>
      </c>
      <c r="C90" s="832" t="s">
        <v>2163</v>
      </c>
      <c r="D90" s="833" t="s">
        <v>3773</v>
      </c>
      <c r="E90" s="834" t="s">
        <v>2172</v>
      </c>
      <c r="F90" s="832" t="s">
        <v>2158</v>
      </c>
      <c r="G90" s="832" t="s">
        <v>2202</v>
      </c>
      <c r="H90" s="832" t="s">
        <v>651</v>
      </c>
      <c r="I90" s="832" t="s">
        <v>2258</v>
      </c>
      <c r="J90" s="832" t="s">
        <v>2057</v>
      </c>
      <c r="K90" s="832" t="s">
        <v>2259</v>
      </c>
      <c r="L90" s="835">
        <v>57.6</v>
      </c>
      <c r="M90" s="835">
        <v>57.6</v>
      </c>
      <c r="N90" s="832">
        <v>1</v>
      </c>
      <c r="O90" s="836">
        <v>0.5</v>
      </c>
      <c r="P90" s="835">
        <v>57.6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32</v>
      </c>
      <c r="B91" s="832" t="s">
        <v>2157</v>
      </c>
      <c r="C91" s="832" t="s">
        <v>2163</v>
      </c>
      <c r="D91" s="833" t="s">
        <v>3773</v>
      </c>
      <c r="E91" s="834" t="s">
        <v>2172</v>
      </c>
      <c r="F91" s="832" t="s">
        <v>2158</v>
      </c>
      <c r="G91" s="832" t="s">
        <v>2202</v>
      </c>
      <c r="H91" s="832" t="s">
        <v>651</v>
      </c>
      <c r="I91" s="832" t="s">
        <v>2059</v>
      </c>
      <c r="J91" s="832" t="s">
        <v>2057</v>
      </c>
      <c r="K91" s="832" t="s">
        <v>2060</v>
      </c>
      <c r="L91" s="835">
        <v>115.18</v>
      </c>
      <c r="M91" s="835">
        <v>230.36</v>
      </c>
      <c r="N91" s="832">
        <v>2</v>
      </c>
      <c r="O91" s="836">
        <v>1.5</v>
      </c>
      <c r="P91" s="835">
        <v>230.36</v>
      </c>
      <c r="Q91" s="837">
        <v>1</v>
      </c>
      <c r="R91" s="832">
        <v>2</v>
      </c>
      <c r="S91" s="837">
        <v>1</v>
      </c>
      <c r="T91" s="836">
        <v>1.5</v>
      </c>
      <c r="U91" s="838">
        <v>1</v>
      </c>
    </row>
    <row r="92" spans="1:21" ht="14.4" customHeight="1" x14ac:dyDescent="0.3">
      <c r="A92" s="831">
        <v>32</v>
      </c>
      <c r="B92" s="832" t="s">
        <v>2157</v>
      </c>
      <c r="C92" s="832" t="s">
        <v>2163</v>
      </c>
      <c r="D92" s="833" t="s">
        <v>3773</v>
      </c>
      <c r="E92" s="834" t="s">
        <v>2172</v>
      </c>
      <c r="F92" s="832" t="s">
        <v>2158</v>
      </c>
      <c r="G92" s="832" t="s">
        <v>2387</v>
      </c>
      <c r="H92" s="832" t="s">
        <v>595</v>
      </c>
      <c r="I92" s="832" t="s">
        <v>2388</v>
      </c>
      <c r="J92" s="832" t="s">
        <v>2389</v>
      </c>
      <c r="K92" s="832" t="s">
        <v>2390</v>
      </c>
      <c r="L92" s="835">
        <v>0</v>
      </c>
      <c r="M92" s="835">
        <v>0</v>
      </c>
      <c r="N92" s="832">
        <v>1</v>
      </c>
      <c r="O92" s="836">
        <v>0.5</v>
      </c>
      <c r="P92" s="835"/>
      <c r="Q92" s="837"/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32</v>
      </c>
      <c r="B93" s="832" t="s">
        <v>2157</v>
      </c>
      <c r="C93" s="832" t="s">
        <v>2163</v>
      </c>
      <c r="D93" s="833" t="s">
        <v>3773</v>
      </c>
      <c r="E93" s="834" t="s">
        <v>2172</v>
      </c>
      <c r="F93" s="832" t="s">
        <v>2158</v>
      </c>
      <c r="G93" s="832" t="s">
        <v>2391</v>
      </c>
      <c r="H93" s="832" t="s">
        <v>595</v>
      </c>
      <c r="I93" s="832" t="s">
        <v>2392</v>
      </c>
      <c r="J93" s="832" t="s">
        <v>2393</v>
      </c>
      <c r="K93" s="832" t="s">
        <v>2291</v>
      </c>
      <c r="L93" s="835">
        <v>53.47</v>
      </c>
      <c r="M93" s="835">
        <v>53.47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32</v>
      </c>
      <c r="B94" s="832" t="s">
        <v>2157</v>
      </c>
      <c r="C94" s="832" t="s">
        <v>2163</v>
      </c>
      <c r="D94" s="833" t="s">
        <v>3773</v>
      </c>
      <c r="E94" s="834" t="s">
        <v>2172</v>
      </c>
      <c r="F94" s="832" t="s">
        <v>2158</v>
      </c>
      <c r="G94" s="832" t="s">
        <v>2288</v>
      </c>
      <c r="H94" s="832" t="s">
        <v>595</v>
      </c>
      <c r="I94" s="832" t="s">
        <v>2394</v>
      </c>
      <c r="J94" s="832" t="s">
        <v>2290</v>
      </c>
      <c r="K94" s="832" t="s">
        <v>2395</v>
      </c>
      <c r="L94" s="835">
        <v>21.92</v>
      </c>
      <c r="M94" s="835">
        <v>109.60000000000001</v>
      </c>
      <c r="N94" s="832">
        <v>5</v>
      </c>
      <c r="O94" s="836">
        <v>2</v>
      </c>
      <c r="P94" s="835">
        <v>65.760000000000005</v>
      </c>
      <c r="Q94" s="837">
        <v>0.6</v>
      </c>
      <c r="R94" s="832">
        <v>3</v>
      </c>
      <c r="S94" s="837">
        <v>0.6</v>
      </c>
      <c r="T94" s="836">
        <v>1.5</v>
      </c>
      <c r="U94" s="838">
        <v>0.75</v>
      </c>
    </row>
    <row r="95" spans="1:21" ht="14.4" customHeight="1" x14ac:dyDescent="0.3">
      <c r="A95" s="831">
        <v>32</v>
      </c>
      <c r="B95" s="832" t="s">
        <v>2157</v>
      </c>
      <c r="C95" s="832" t="s">
        <v>2163</v>
      </c>
      <c r="D95" s="833" t="s">
        <v>3773</v>
      </c>
      <c r="E95" s="834" t="s">
        <v>2172</v>
      </c>
      <c r="F95" s="832" t="s">
        <v>2158</v>
      </c>
      <c r="G95" s="832" t="s">
        <v>2288</v>
      </c>
      <c r="H95" s="832" t="s">
        <v>595</v>
      </c>
      <c r="I95" s="832" t="s">
        <v>2289</v>
      </c>
      <c r="J95" s="832" t="s">
        <v>2290</v>
      </c>
      <c r="K95" s="832" t="s">
        <v>2291</v>
      </c>
      <c r="L95" s="835">
        <v>87.67</v>
      </c>
      <c r="M95" s="835">
        <v>263.01</v>
      </c>
      <c r="N95" s="832">
        <v>3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32</v>
      </c>
      <c r="B96" s="832" t="s">
        <v>2157</v>
      </c>
      <c r="C96" s="832" t="s">
        <v>2163</v>
      </c>
      <c r="D96" s="833" t="s">
        <v>3773</v>
      </c>
      <c r="E96" s="834" t="s">
        <v>2172</v>
      </c>
      <c r="F96" s="832" t="s">
        <v>2158</v>
      </c>
      <c r="G96" s="832" t="s">
        <v>2396</v>
      </c>
      <c r="H96" s="832" t="s">
        <v>595</v>
      </c>
      <c r="I96" s="832" t="s">
        <v>2397</v>
      </c>
      <c r="J96" s="832" t="s">
        <v>2398</v>
      </c>
      <c r="K96" s="832" t="s">
        <v>2399</v>
      </c>
      <c r="L96" s="835">
        <v>338.58</v>
      </c>
      <c r="M96" s="835">
        <v>1354.32</v>
      </c>
      <c r="N96" s="832">
        <v>4</v>
      </c>
      <c r="O96" s="836">
        <v>1.5</v>
      </c>
      <c r="P96" s="835">
        <v>1354.32</v>
      </c>
      <c r="Q96" s="837">
        <v>1</v>
      </c>
      <c r="R96" s="832">
        <v>4</v>
      </c>
      <c r="S96" s="837">
        <v>1</v>
      </c>
      <c r="T96" s="836">
        <v>1.5</v>
      </c>
      <c r="U96" s="838">
        <v>1</v>
      </c>
    </row>
    <row r="97" spans="1:21" ht="14.4" customHeight="1" x14ac:dyDescent="0.3">
      <c r="A97" s="831">
        <v>32</v>
      </c>
      <c r="B97" s="832" t="s">
        <v>2157</v>
      </c>
      <c r="C97" s="832" t="s">
        <v>2163</v>
      </c>
      <c r="D97" s="833" t="s">
        <v>3773</v>
      </c>
      <c r="E97" s="834" t="s">
        <v>2172</v>
      </c>
      <c r="F97" s="832" t="s">
        <v>2158</v>
      </c>
      <c r="G97" s="832" t="s">
        <v>2400</v>
      </c>
      <c r="H97" s="832" t="s">
        <v>595</v>
      </c>
      <c r="I97" s="832" t="s">
        <v>2401</v>
      </c>
      <c r="J97" s="832" t="s">
        <v>2402</v>
      </c>
      <c r="K97" s="832" t="s">
        <v>2403</v>
      </c>
      <c r="L97" s="835">
        <v>0</v>
      </c>
      <c r="M97" s="835">
        <v>0</v>
      </c>
      <c r="N97" s="832">
        <v>2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32</v>
      </c>
      <c r="B98" s="832" t="s">
        <v>2157</v>
      </c>
      <c r="C98" s="832" t="s">
        <v>2163</v>
      </c>
      <c r="D98" s="833" t="s">
        <v>3773</v>
      </c>
      <c r="E98" s="834" t="s">
        <v>2172</v>
      </c>
      <c r="F98" s="832" t="s">
        <v>2158</v>
      </c>
      <c r="G98" s="832" t="s">
        <v>2404</v>
      </c>
      <c r="H98" s="832" t="s">
        <v>651</v>
      </c>
      <c r="I98" s="832" t="s">
        <v>2405</v>
      </c>
      <c r="J98" s="832" t="s">
        <v>2406</v>
      </c>
      <c r="K98" s="832" t="s">
        <v>2407</v>
      </c>
      <c r="L98" s="835">
        <v>10.34</v>
      </c>
      <c r="M98" s="835">
        <v>20.68</v>
      </c>
      <c r="N98" s="832">
        <v>2</v>
      </c>
      <c r="O98" s="836">
        <v>0.5</v>
      </c>
      <c r="P98" s="835">
        <v>20.68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32</v>
      </c>
      <c r="B99" s="832" t="s">
        <v>2157</v>
      </c>
      <c r="C99" s="832" t="s">
        <v>2163</v>
      </c>
      <c r="D99" s="833" t="s">
        <v>3773</v>
      </c>
      <c r="E99" s="834" t="s">
        <v>2172</v>
      </c>
      <c r="F99" s="832" t="s">
        <v>2158</v>
      </c>
      <c r="G99" s="832" t="s">
        <v>2205</v>
      </c>
      <c r="H99" s="832" t="s">
        <v>595</v>
      </c>
      <c r="I99" s="832" t="s">
        <v>2206</v>
      </c>
      <c r="J99" s="832" t="s">
        <v>2207</v>
      </c>
      <c r="K99" s="832" t="s">
        <v>2208</v>
      </c>
      <c r="L99" s="835">
        <v>0</v>
      </c>
      <c r="M99" s="835">
        <v>0</v>
      </c>
      <c r="N99" s="832">
        <v>2</v>
      </c>
      <c r="O99" s="836">
        <v>1.5</v>
      </c>
      <c r="P99" s="835">
        <v>0</v>
      </c>
      <c r="Q99" s="837"/>
      <c r="R99" s="832">
        <v>1</v>
      </c>
      <c r="S99" s="837">
        <v>0.5</v>
      </c>
      <c r="T99" s="836">
        <v>0.5</v>
      </c>
      <c r="U99" s="838">
        <v>0.33333333333333331</v>
      </c>
    </row>
    <row r="100" spans="1:21" ht="14.4" customHeight="1" x14ac:dyDescent="0.3">
      <c r="A100" s="831">
        <v>32</v>
      </c>
      <c r="B100" s="832" t="s">
        <v>2157</v>
      </c>
      <c r="C100" s="832" t="s">
        <v>2163</v>
      </c>
      <c r="D100" s="833" t="s">
        <v>3773</v>
      </c>
      <c r="E100" s="834" t="s">
        <v>2172</v>
      </c>
      <c r="F100" s="832" t="s">
        <v>2158</v>
      </c>
      <c r="G100" s="832" t="s">
        <v>2264</v>
      </c>
      <c r="H100" s="832" t="s">
        <v>595</v>
      </c>
      <c r="I100" s="832" t="s">
        <v>2408</v>
      </c>
      <c r="J100" s="832" t="s">
        <v>2409</v>
      </c>
      <c r="K100" s="832" t="s">
        <v>2410</v>
      </c>
      <c r="L100" s="835">
        <v>59.53</v>
      </c>
      <c r="M100" s="835">
        <v>119.06</v>
      </c>
      <c r="N100" s="832">
        <v>2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32</v>
      </c>
      <c r="B101" s="832" t="s">
        <v>2157</v>
      </c>
      <c r="C101" s="832" t="s">
        <v>2163</v>
      </c>
      <c r="D101" s="833" t="s">
        <v>3773</v>
      </c>
      <c r="E101" s="834" t="s">
        <v>2172</v>
      </c>
      <c r="F101" s="832" t="s">
        <v>2158</v>
      </c>
      <c r="G101" s="832" t="s">
        <v>2411</v>
      </c>
      <c r="H101" s="832" t="s">
        <v>651</v>
      </c>
      <c r="I101" s="832" t="s">
        <v>1979</v>
      </c>
      <c r="J101" s="832" t="s">
        <v>1980</v>
      </c>
      <c r="K101" s="832" t="s">
        <v>1981</v>
      </c>
      <c r="L101" s="835">
        <v>155.30000000000001</v>
      </c>
      <c r="M101" s="835">
        <v>310.60000000000002</v>
      </c>
      <c r="N101" s="832">
        <v>2</v>
      </c>
      <c r="O101" s="836">
        <v>0.5</v>
      </c>
      <c r="P101" s="835">
        <v>310.60000000000002</v>
      </c>
      <c r="Q101" s="837">
        <v>1</v>
      </c>
      <c r="R101" s="832">
        <v>2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32</v>
      </c>
      <c r="B102" s="832" t="s">
        <v>2157</v>
      </c>
      <c r="C102" s="832" t="s">
        <v>2163</v>
      </c>
      <c r="D102" s="833" t="s">
        <v>3773</v>
      </c>
      <c r="E102" s="834" t="s">
        <v>2172</v>
      </c>
      <c r="F102" s="832" t="s">
        <v>2158</v>
      </c>
      <c r="G102" s="832" t="s">
        <v>2209</v>
      </c>
      <c r="H102" s="832" t="s">
        <v>651</v>
      </c>
      <c r="I102" s="832" t="s">
        <v>1891</v>
      </c>
      <c r="J102" s="832" t="s">
        <v>956</v>
      </c>
      <c r="K102" s="832" t="s">
        <v>957</v>
      </c>
      <c r="L102" s="835">
        <v>0</v>
      </c>
      <c r="M102" s="835">
        <v>0</v>
      </c>
      <c r="N102" s="832">
        <v>10</v>
      </c>
      <c r="O102" s="836">
        <v>4</v>
      </c>
      <c r="P102" s="835">
        <v>0</v>
      </c>
      <c r="Q102" s="837"/>
      <c r="R102" s="832">
        <v>7</v>
      </c>
      <c r="S102" s="837">
        <v>0.7</v>
      </c>
      <c r="T102" s="836">
        <v>2.5</v>
      </c>
      <c r="U102" s="838">
        <v>0.625</v>
      </c>
    </row>
    <row r="103" spans="1:21" ht="14.4" customHeight="1" x14ac:dyDescent="0.3">
      <c r="A103" s="831">
        <v>32</v>
      </c>
      <c r="B103" s="832" t="s">
        <v>2157</v>
      </c>
      <c r="C103" s="832" t="s">
        <v>2163</v>
      </c>
      <c r="D103" s="833" t="s">
        <v>3773</v>
      </c>
      <c r="E103" s="834" t="s">
        <v>2172</v>
      </c>
      <c r="F103" s="832" t="s">
        <v>2158</v>
      </c>
      <c r="G103" s="832" t="s">
        <v>2412</v>
      </c>
      <c r="H103" s="832" t="s">
        <v>595</v>
      </c>
      <c r="I103" s="832" t="s">
        <v>2413</v>
      </c>
      <c r="J103" s="832" t="s">
        <v>1431</v>
      </c>
      <c r="K103" s="832" t="s">
        <v>2414</v>
      </c>
      <c r="L103" s="835">
        <v>210.38</v>
      </c>
      <c r="M103" s="835">
        <v>210.38</v>
      </c>
      <c r="N103" s="832">
        <v>1</v>
      </c>
      <c r="O103" s="836">
        <v>0.5</v>
      </c>
      <c r="P103" s="835">
        <v>210.38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32</v>
      </c>
      <c r="B104" s="832" t="s">
        <v>2157</v>
      </c>
      <c r="C104" s="832" t="s">
        <v>2163</v>
      </c>
      <c r="D104" s="833" t="s">
        <v>3773</v>
      </c>
      <c r="E104" s="834" t="s">
        <v>2172</v>
      </c>
      <c r="F104" s="832" t="s">
        <v>2158</v>
      </c>
      <c r="G104" s="832" t="s">
        <v>2241</v>
      </c>
      <c r="H104" s="832" t="s">
        <v>595</v>
      </c>
      <c r="I104" s="832" t="s">
        <v>2415</v>
      </c>
      <c r="J104" s="832" t="s">
        <v>2416</v>
      </c>
      <c r="K104" s="832" t="s">
        <v>2417</v>
      </c>
      <c r="L104" s="835">
        <v>42.54</v>
      </c>
      <c r="M104" s="835">
        <v>85.08</v>
      </c>
      <c r="N104" s="832">
        <v>2</v>
      </c>
      <c r="O104" s="836">
        <v>0.5</v>
      </c>
      <c r="P104" s="835">
        <v>85.08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32</v>
      </c>
      <c r="B105" s="832" t="s">
        <v>2157</v>
      </c>
      <c r="C105" s="832" t="s">
        <v>2163</v>
      </c>
      <c r="D105" s="833" t="s">
        <v>3773</v>
      </c>
      <c r="E105" s="834" t="s">
        <v>2172</v>
      </c>
      <c r="F105" s="832" t="s">
        <v>2158</v>
      </c>
      <c r="G105" s="832" t="s">
        <v>2418</v>
      </c>
      <c r="H105" s="832" t="s">
        <v>595</v>
      </c>
      <c r="I105" s="832" t="s">
        <v>2419</v>
      </c>
      <c r="J105" s="832" t="s">
        <v>2420</v>
      </c>
      <c r="K105" s="832" t="s">
        <v>2421</v>
      </c>
      <c r="L105" s="835">
        <v>60.39</v>
      </c>
      <c r="M105" s="835">
        <v>120.78</v>
      </c>
      <c r="N105" s="832">
        <v>2</v>
      </c>
      <c r="O105" s="836">
        <v>1</v>
      </c>
      <c r="P105" s="835">
        <v>120.78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32</v>
      </c>
      <c r="B106" s="832" t="s">
        <v>2157</v>
      </c>
      <c r="C106" s="832" t="s">
        <v>2163</v>
      </c>
      <c r="D106" s="833" t="s">
        <v>3773</v>
      </c>
      <c r="E106" s="834" t="s">
        <v>2172</v>
      </c>
      <c r="F106" s="832" t="s">
        <v>2158</v>
      </c>
      <c r="G106" s="832" t="s">
        <v>2422</v>
      </c>
      <c r="H106" s="832" t="s">
        <v>595</v>
      </c>
      <c r="I106" s="832" t="s">
        <v>2423</v>
      </c>
      <c r="J106" s="832" t="s">
        <v>2424</v>
      </c>
      <c r="K106" s="832" t="s">
        <v>2425</v>
      </c>
      <c r="L106" s="835">
        <v>50.89</v>
      </c>
      <c r="M106" s="835">
        <v>50.89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32</v>
      </c>
      <c r="B107" s="832" t="s">
        <v>2157</v>
      </c>
      <c r="C107" s="832" t="s">
        <v>2163</v>
      </c>
      <c r="D107" s="833" t="s">
        <v>3773</v>
      </c>
      <c r="E107" s="834" t="s">
        <v>2172</v>
      </c>
      <c r="F107" s="832" t="s">
        <v>2158</v>
      </c>
      <c r="G107" s="832" t="s">
        <v>2422</v>
      </c>
      <c r="H107" s="832" t="s">
        <v>595</v>
      </c>
      <c r="I107" s="832" t="s">
        <v>2426</v>
      </c>
      <c r="J107" s="832" t="s">
        <v>2424</v>
      </c>
      <c r="K107" s="832" t="s">
        <v>2425</v>
      </c>
      <c r="L107" s="835">
        <v>50.89</v>
      </c>
      <c r="M107" s="835">
        <v>101.78</v>
      </c>
      <c r="N107" s="832">
        <v>2</v>
      </c>
      <c r="O107" s="836">
        <v>0.5</v>
      </c>
      <c r="P107" s="835">
        <v>101.78</v>
      </c>
      <c r="Q107" s="837">
        <v>1</v>
      </c>
      <c r="R107" s="832">
        <v>2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32</v>
      </c>
      <c r="B108" s="832" t="s">
        <v>2157</v>
      </c>
      <c r="C108" s="832" t="s">
        <v>2163</v>
      </c>
      <c r="D108" s="833" t="s">
        <v>3773</v>
      </c>
      <c r="E108" s="834" t="s">
        <v>2172</v>
      </c>
      <c r="F108" s="832" t="s">
        <v>2158</v>
      </c>
      <c r="G108" s="832" t="s">
        <v>2427</v>
      </c>
      <c r="H108" s="832" t="s">
        <v>595</v>
      </c>
      <c r="I108" s="832" t="s">
        <v>2428</v>
      </c>
      <c r="J108" s="832" t="s">
        <v>2429</v>
      </c>
      <c r="K108" s="832" t="s">
        <v>2430</v>
      </c>
      <c r="L108" s="835">
        <v>93.96</v>
      </c>
      <c r="M108" s="835">
        <v>187.92</v>
      </c>
      <c r="N108" s="832">
        <v>2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32</v>
      </c>
      <c r="B109" s="832" t="s">
        <v>2157</v>
      </c>
      <c r="C109" s="832" t="s">
        <v>2163</v>
      </c>
      <c r="D109" s="833" t="s">
        <v>3773</v>
      </c>
      <c r="E109" s="834" t="s">
        <v>2172</v>
      </c>
      <c r="F109" s="832" t="s">
        <v>2158</v>
      </c>
      <c r="G109" s="832" t="s">
        <v>2427</v>
      </c>
      <c r="H109" s="832" t="s">
        <v>595</v>
      </c>
      <c r="I109" s="832" t="s">
        <v>2431</v>
      </c>
      <c r="J109" s="832" t="s">
        <v>2432</v>
      </c>
      <c r="K109" s="832" t="s">
        <v>2433</v>
      </c>
      <c r="L109" s="835">
        <v>300.68</v>
      </c>
      <c r="M109" s="835">
        <v>300.68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32</v>
      </c>
      <c r="B110" s="832" t="s">
        <v>2157</v>
      </c>
      <c r="C110" s="832" t="s">
        <v>2163</v>
      </c>
      <c r="D110" s="833" t="s">
        <v>3773</v>
      </c>
      <c r="E110" s="834" t="s">
        <v>2172</v>
      </c>
      <c r="F110" s="832" t="s">
        <v>2158</v>
      </c>
      <c r="G110" s="832" t="s">
        <v>2268</v>
      </c>
      <c r="H110" s="832" t="s">
        <v>651</v>
      </c>
      <c r="I110" s="832" t="s">
        <v>2016</v>
      </c>
      <c r="J110" s="832" t="s">
        <v>2017</v>
      </c>
      <c r="K110" s="832" t="s">
        <v>2018</v>
      </c>
      <c r="L110" s="835">
        <v>902.57</v>
      </c>
      <c r="M110" s="835">
        <v>2707.71</v>
      </c>
      <c r="N110" s="832">
        <v>3</v>
      </c>
      <c r="O110" s="836">
        <v>1</v>
      </c>
      <c r="P110" s="835">
        <v>2707.71</v>
      </c>
      <c r="Q110" s="837">
        <v>1</v>
      </c>
      <c r="R110" s="832">
        <v>3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32</v>
      </c>
      <c r="B111" s="832" t="s">
        <v>2157</v>
      </c>
      <c r="C111" s="832" t="s">
        <v>2163</v>
      </c>
      <c r="D111" s="833" t="s">
        <v>3773</v>
      </c>
      <c r="E111" s="834" t="s">
        <v>2172</v>
      </c>
      <c r="F111" s="832" t="s">
        <v>2158</v>
      </c>
      <c r="G111" s="832" t="s">
        <v>2434</v>
      </c>
      <c r="H111" s="832" t="s">
        <v>595</v>
      </c>
      <c r="I111" s="832" t="s">
        <v>2435</v>
      </c>
      <c r="J111" s="832" t="s">
        <v>2436</v>
      </c>
      <c r="K111" s="832" t="s">
        <v>2437</v>
      </c>
      <c r="L111" s="835">
        <v>311.02</v>
      </c>
      <c r="M111" s="835">
        <v>622.04</v>
      </c>
      <c r="N111" s="832">
        <v>2</v>
      </c>
      <c r="O111" s="836">
        <v>1.5</v>
      </c>
      <c r="P111" s="835">
        <v>311.02</v>
      </c>
      <c r="Q111" s="837">
        <v>0.5</v>
      </c>
      <c r="R111" s="832">
        <v>1</v>
      </c>
      <c r="S111" s="837">
        <v>0.5</v>
      </c>
      <c r="T111" s="836">
        <v>0.5</v>
      </c>
      <c r="U111" s="838">
        <v>0.33333333333333331</v>
      </c>
    </row>
    <row r="112" spans="1:21" ht="14.4" customHeight="1" x14ac:dyDescent="0.3">
      <c r="A112" s="831">
        <v>32</v>
      </c>
      <c r="B112" s="832" t="s">
        <v>2157</v>
      </c>
      <c r="C112" s="832" t="s">
        <v>2163</v>
      </c>
      <c r="D112" s="833" t="s">
        <v>3773</v>
      </c>
      <c r="E112" s="834" t="s">
        <v>2172</v>
      </c>
      <c r="F112" s="832" t="s">
        <v>2158</v>
      </c>
      <c r="G112" s="832" t="s">
        <v>2434</v>
      </c>
      <c r="H112" s="832" t="s">
        <v>595</v>
      </c>
      <c r="I112" s="832" t="s">
        <v>2438</v>
      </c>
      <c r="J112" s="832" t="s">
        <v>2439</v>
      </c>
      <c r="K112" s="832" t="s">
        <v>2440</v>
      </c>
      <c r="L112" s="835">
        <v>0</v>
      </c>
      <c r="M112" s="835">
        <v>0</v>
      </c>
      <c r="N112" s="832">
        <v>1</v>
      </c>
      <c r="O112" s="836">
        <v>1</v>
      </c>
      <c r="P112" s="835">
        <v>0</v>
      </c>
      <c r="Q112" s="837"/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32</v>
      </c>
      <c r="B113" s="832" t="s">
        <v>2157</v>
      </c>
      <c r="C113" s="832" t="s">
        <v>2163</v>
      </c>
      <c r="D113" s="833" t="s">
        <v>3773</v>
      </c>
      <c r="E113" s="834" t="s">
        <v>2172</v>
      </c>
      <c r="F113" s="832" t="s">
        <v>2158</v>
      </c>
      <c r="G113" s="832" t="s">
        <v>2441</v>
      </c>
      <c r="H113" s="832" t="s">
        <v>651</v>
      </c>
      <c r="I113" s="832" t="s">
        <v>2442</v>
      </c>
      <c r="J113" s="832" t="s">
        <v>2443</v>
      </c>
      <c r="K113" s="832" t="s">
        <v>2444</v>
      </c>
      <c r="L113" s="835">
        <v>120.61</v>
      </c>
      <c r="M113" s="835">
        <v>241.22</v>
      </c>
      <c r="N113" s="832">
        <v>2</v>
      </c>
      <c r="O113" s="836">
        <v>2</v>
      </c>
      <c r="P113" s="835">
        <v>120.61</v>
      </c>
      <c r="Q113" s="837">
        <v>0.5</v>
      </c>
      <c r="R113" s="832">
        <v>1</v>
      </c>
      <c r="S113" s="837">
        <v>0.5</v>
      </c>
      <c r="T113" s="836">
        <v>1</v>
      </c>
      <c r="U113" s="838">
        <v>0.5</v>
      </c>
    </row>
    <row r="114" spans="1:21" ht="14.4" customHeight="1" x14ac:dyDescent="0.3">
      <c r="A114" s="831">
        <v>32</v>
      </c>
      <c r="B114" s="832" t="s">
        <v>2157</v>
      </c>
      <c r="C114" s="832" t="s">
        <v>2163</v>
      </c>
      <c r="D114" s="833" t="s">
        <v>3773</v>
      </c>
      <c r="E114" s="834" t="s">
        <v>2172</v>
      </c>
      <c r="F114" s="832" t="s">
        <v>2158</v>
      </c>
      <c r="G114" s="832" t="s">
        <v>2445</v>
      </c>
      <c r="H114" s="832" t="s">
        <v>595</v>
      </c>
      <c r="I114" s="832" t="s">
        <v>2446</v>
      </c>
      <c r="J114" s="832" t="s">
        <v>1440</v>
      </c>
      <c r="K114" s="832" t="s">
        <v>2232</v>
      </c>
      <c r="L114" s="835">
        <v>0</v>
      </c>
      <c r="M114" s="835">
        <v>0</v>
      </c>
      <c r="N114" s="832">
        <v>2</v>
      </c>
      <c r="O114" s="836">
        <v>1.5</v>
      </c>
      <c r="P114" s="835">
        <v>0</v>
      </c>
      <c r="Q114" s="837"/>
      <c r="R114" s="832">
        <v>1</v>
      </c>
      <c r="S114" s="837">
        <v>0.5</v>
      </c>
      <c r="T114" s="836">
        <v>1</v>
      </c>
      <c r="U114" s="838">
        <v>0.66666666666666663</v>
      </c>
    </row>
    <row r="115" spans="1:21" ht="14.4" customHeight="1" x14ac:dyDescent="0.3">
      <c r="A115" s="831">
        <v>32</v>
      </c>
      <c r="B115" s="832" t="s">
        <v>2157</v>
      </c>
      <c r="C115" s="832" t="s">
        <v>2163</v>
      </c>
      <c r="D115" s="833" t="s">
        <v>3773</v>
      </c>
      <c r="E115" s="834" t="s">
        <v>2172</v>
      </c>
      <c r="F115" s="832" t="s">
        <v>2158</v>
      </c>
      <c r="G115" s="832" t="s">
        <v>2445</v>
      </c>
      <c r="H115" s="832" t="s">
        <v>651</v>
      </c>
      <c r="I115" s="832" t="s">
        <v>2033</v>
      </c>
      <c r="J115" s="832" t="s">
        <v>1440</v>
      </c>
      <c r="K115" s="832" t="s">
        <v>2034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32</v>
      </c>
      <c r="B116" s="832" t="s">
        <v>2157</v>
      </c>
      <c r="C116" s="832" t="s">
        <v>2163</v>
      </c>
      <c r="D116" s="833" t="s">
        <v>3773</v>
      </c>
      <c r="E116" s="834" t="s">
        <v>2172</v>
      </c>
      <c r="F116" s="832" t="s">
        <v>2158</v>
      </c>
      <c r="G116" s="832" t="s">
        <v>2447</v>
      </c>
      <c r="H116" s="832" t="s">
        <v>595</v>
      </c>
      <c r="I116" s="832" t="s">
        <v>2448</v>
      </c>
      <c r="J116" s="832" t="s">
        <v>2449</v>
      </c>
      <c r="K116" s="832" t="s">
        <v>2450</v>
      </c>
      <c r="L116" s="835">
        <v>277.70999999999998</v>
      </c>
      <c r="M116" s="835">
        <v>277.70999999999998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32</v>
      </c>
      <c r="B117" s="832" t="s">
        <v>2157</v>
      </c>
      <c r="C117" s="832" t="s">
        <v>2163</v>
      </c>
      <c r="D117" s="833" t="s">
        <v>3773</v>
      </c>
      <c r="E117" s="834" t="s">
        <v>2172</v>
      </c>
      <c r="F117" s="832" t="s">
        <v>2158</v>
      </c>
      <c r="G117" s="832" t="s">
        <v>2451</v>
      </c>
      <c r="H117" s="832" t="s">
        <v>595</v>
      </c>
      <c r="I117" s="832" t="s">
        <v>2452</v>
      </c>
      <c r="J117" s="832" t="s">
        <v>2453</v>
      </c>
      <c r="K117" s="832" t="s">
        <v>2454</v>
      </c>
      <c r="L117" s="835">
        <v>0</v>
      </c>
      <c r="M117" s="835">
        <v>0</v>
      </c>
      <c r="N117" s="832">
        <v>9</v>
      </c>
      <c r="O117" s="836">
        <v>3</v>
      </c>
      <c r="P117" s="835">
        <v>0</v>
      </c>
      <c r="Q117" s="837"/>
      <c r="R117" s="832">
        <v>9</v>
      </c>
      <c r="S117" s="837">
        <v>1</v>
      </c>
      <c r="T117" s="836">
        <v>3</v>
      </c>
      <c r="U117" s="838">
        <v>1</v>
      </c>
    </row>
    <row r="118" spans="1:21" ht="14.4" customHeight="1" x14ac:dyDescent="0.3">
      <c r="A118" s="831">
        <v>32</v>
      </c>
      <c r="B118" s="832" t="s">
        <v>2157</v>
      </c>
      <c r="C118" s="832" t="s">
        <v>2163</v>
      </c>
      <c r="D118" s="833" t="s">
        <v>3773</v>
      </c>
      <c r="E118" s="834" t="s">
        <v>2172</v>
      </c>
      <c r="F118" s="832" t="s">
        <v>2158</v>
      </c>
      <c r="G118" s="832" t="s">
        <v>2455</v>
      </c>
      <c r="H118" s="832" t="s">
        <v>595</v>
      </c>
      <c r="I118" s="832" t="s">
        <v>2456</v>
      </c>
      <c r="J118" s="832" t="s">
        <v>1435</v>
      </c>
      <c r="K118" s="832" t="s">
        <v>2457</v>
      </c>
      <c r="L118" s="835">
        <v>50.32</v>
      </c>
      <c r="M118" s="835">
        <v>704.48</v>
      </c>
      <c r="N118" s="832">
        <v>14</v>
      </c>
      <c r="O118" s="836">
        <v>6</v>
      </c>
      <c r="P118" s="835">
        <v>603.84</v>
      </c>
      <c r="Q118" s="837">
        <v>0.85714285714285721</v>
      </c>
      <c r="R118" s="832">
        <v>12</v>
      </c>
      <c r="S118" s="837">
        <v>0.8571428571428571</v>
      </c>
      <c r="T118" s="836">
        <v>5</v>
      </c>
      <c r="U118" s="838">
        <v>0.83333333333333337</v>
      </c>
    </row>
    <row r="119" spans="1:21" ht="14.4" customHeight="1" x14ac:dyDescent="0.3">
      <c r="A119" s="831">
        <v>32</v>
      </c>
      <c r="B119" s="832" t="s">
        <v>2157</v>
      </c>
      <c r="C119" s="832" t="s">
        <v>2163</v>
      </c>
      <c r="D119" s="833" t="s">
        <v>3773</v>
      </c>
      <c r="E119" s="834" t="s">
        <v>2172</v>
      </c>
      <c r="F119" s="832" t="s">
        <v>2158</v>
      </c>
      <c r="G119" s="832" t="s">
        <v>2458</v>
      </c>
      <c r="H119" s="832" t="s">
        <v>651</v>
      </c>
      <c r="I119" s="832" t="s">
        <v>1814</v>
      </c>
      <c r="J119" s="832" t="s">
        <v>1119</v>
      </c>
      <c r="K119" s="832" t="s">
        <v>1815</v>
      </c>
      <c r="L119" s="835">
        <v>154.36000000000001</v>
      </c>
      <c r="M119" s="835">
        <v>308.72000000000003</v>
      </c>
      <c r="N119" s="832">
        <v>2</v>
      </c>
      <c r="O119" s="836">
        <v>1.5</v>
      </c>
      <c r="P119" s="835">
        <v>154.36000000000001</v>
      </c>
      <c r="Q119" s="837">
        <v>0.5</v>
      </c>
      <c r="R119" s="832">
        <v>1</v>
      </c>
      <c r="S119" s="837">
        <v>0.5</v>
      </c>
      <c r="T119" s="836">
        <v>1</v>
      </c>
      <c r="U119" s="838">
        <v>0.66666666666666663</v>
      </c>
    </row>
    <row r="120" spans="1:21" ht="14.4" customHeight="1" x14ac:dyDescent="0.3">
      <c r="A120" s="831">
        <v>32</v>
      </c>
      <c r="B120" s="832" t="s">
        <v>2157</v>
      </c>
      <c r="C120" s="832" t="s">
        <v>2163</v>
      </c>
      <c r="D120" s="833" t="s">
        <v>3773</v>
      </c>
      <c r="E120" s="834" t="s">
        <v>2172</v>
      </c>
      <c r="F120" s="832" t="s">
        <v>2158</v>
      </c>
      <c r="G120" s="832" t="s">
        <v>2459</v>
      </c>
      <c r="H120" s="832" t="s">
        <v>595</v>
      </c>
      <c r="I120" s="832" t="s">
        <v>2460</v>
      </c>
      <c r="J120" s="832" t="s">
        <v>1363</v>
      </c>
      <c r="K120" s="832" t="s">
        <v>2461</v>
      </c>
      <c r="L120" s="835">
        <v>421.79</v>
      </c>
      <c r="M120" s="835">
        <v>6748.6400000000012</v>
      </c>
      <c r="N120" s="832">
        <v>16</v>
      </c>
      <c r="O120" s="836">
        <v>11.5</v>
      </c>
      <c r="P120" s="835">
        <v>4217.9000000000005</v>
      </c>
      <c r="Q120" s="837">
        <v>0.625</v>
      </c>
      <c r="R120" s="832">
        <v>10</v>
      </c>
      <c r="S120" s="837">
        <v>0.625</v>
      </c>
      <c r="T120" s="836">
        <v>8</v>
      </c>
      <c r="U120" s="838">
        <v>0.69565217391304346</v>
      </c>
    </row>
    <row r="121" spans="1:21" ht="14.4" customHeight="1" x14ac:dyDescent="0.3">
      <c r="A121" s="831">
        <v>32</v>
      </c>
      <c r="B121" s="832" t="s">
        <v>2157</v>
      </c>
      <c r="C121" s="832" t="s">
        <v>2163</v>
      </c>
      <c r="D121" s="833" t="s">
        <v>3773</v>
      </c>
      <c r="E121" s="834" t="s">
        <v>2172</v>
      </c>
      <c r="F121" s="832" t="s">
        <v>2158</v>
      </c>
      <c r="G121" s="832" t="s">
        <v>2462</v>
      </c>
      <c r="H121" s="832" t="s">
        <v>595</v>
      </c>
      <c r="I121" s="832" t="s">
        <v>2463</v>
      </c>
      <c r="J121" s="832" t="s">
        <v>913</v>
      </c>
      <c r="K121" s="832" t="s">
        <v>2464</v>
      </c>
      <c r="L121" s="835">
        <v>107.27</v>
      </c>
      <c r="M121" s="835">
        <v>214.54</v>
      </c>
      <c r="N121" s="832">
        <v>2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32</v>
      </c>
      <c r="B122" s="832" t="s">
        <v>2157</v>
      </c>
      <c r="C122" s="832" t="s">
        <v>2163</v>
      </c>
      <c r="D122" s="833" t="s">
        <v>3773</v>
      </c>
      <c r="E122" s="834" t="s">
        <v>2172</v>
      </c>
      <c r="F122" s="832" t="s">
        <v>2158</v>
      </c>
      <c r="G122" s="832" t="s">
        <v>2462</v>
      </c>
      <c r="H122" s="832" t="s">
        <v>595</v>
      </c>
      <c r="I122" s="832" t="s">
        <v>2465</v>
      </c>
      <c r="J122" s="832" t="s">
        <v>913</v>
      </c>
      <c r="K122" s="832" t="s">
        <v>2464</v>
      </c>
      <c r="L122" s="835">
        <v>107.27</v>
      </c>
      <c r="M122" s="835">
        <v>214.54</v>
      </c>
      <c r="N122" s="832">
        <v>2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32</v>
      </c>
      <c r="B123" s="832" t="s">
        <v>2157</v>
      </c>
      <c r="C123" s="832" t="s">
        <v>2163</v>
      </c>
      <c r="D123" s="833" t="s">
        <v>3773</v>
      </c>
      <c r="E123" s="834" t="s">
        <v>2174</v>
      </c>
      <c r="F123" s="832" t="s">
        <v>2158</v>
      </c>
      <c r="G123" s="832" t="s">
        <v>2215</v>
      </c>
      <c r="H123" s="832" t="s">
        <v>595</v>
      </c>
      <c r="I123" s="832" t="s">
        <v>2296</v>
      </c>
      <c r="J123" s="832" t="s">
        <v>2217</v>
      </c>
      <c r="K123" s="832" t="s">
        <v>2297</v>
      </c>
      <c r="L123" s="835">
        <v>263.26</v>
      </c>
      <c r="M123" s="835">
        <v>1053.04</v>
      </c>
      <c r="N123" s="832">
        <v>4</v>
      </c>
      <c r="O123" s="836">
        <v>0.5</v>
      </c>
      <c r="P123" s="835">
        <v>1053.04</v>
      </c>
      <c r="Q123" s="837">
        <v>1</v>
      </c>
      <c r="R123" s="832">
        <v>4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32</v>
      </c>
      <c r="B124" s="832" t="s">
        <v>2157</v>
      </c>
      <c r="C124" s="832" t="s">
        <v>2163</v>
      </c>
      <c r="D124" s="833" t="s">
        <v>3773</v>
      </c>
      <c r="E124" s="834" t="s">
        <v>2174</v>
      </c>
      <c r="F124" s="832" t="s">
        <v>2158</v>
      </c>
      <c r="G124" s="832" t="s">
        <v>2215</v>
      </c>
      <c r="H124" s="832" t="s">
        <v>595</v>
      </c>
      <c r="I124" s="832" t="s">
        <v>2216</v>
      </c>
      <c r="J124" s="832" t="s">
        <v>2217</v>
      </c>
      <c r="K124" s="832" t="s">
        <v>2218</v>
      </c>
      <c r="L124" s="835">
        <v>1295.6400000000001</v>
      </c>
      <c r="M124" s="835">
        <v>1295.6400000000001</v>
      </c>
      <c r="N124" s="832">
        <v>1</v>
      </c>
      <c r="O124" s="836">
        <v>0.5</v>
      </c>
      <c r="P124" s="835">
        <v>1295.6400000000001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32</v>
      </c>
      <c r="B125" s="832" t="s">
        <v>2157</v>
      </c>
      <c r="C125" s="832" t="s">
        <v>2163</v>
      </c>
      <c r="D125" s="833" t="s">
        <v>3773</v>
      </c>
      <c r="E125" s="834" t="s">
        <v>2174</v>
      </c>
      <c r="F125" s="832" t="s">
        <v>2158</v>
      </c>
      <c r="G125" s="832" t="s">
        <v>2245</v>
      </c>
      <c r="H125" s="832" t="s">
        <v>651</v>
      </c>
      <c r="I125" s="832" t="s">
        <v>1874</v>
      </c>
      <c r="J125" s="832" t="s">
        <v>675</v>
      </c>
      <c r="K125" s="832" t="s">
        <v>676</v>
      </c>
      <c r="L125" s="835">
        <v>72.55</v>
      </c>
      <c r="M125" s="835">
        <v>652.94999999999993</v>
      </c>
      <c r="N125" s="832">
        <v>9</v>
      </c>
      <c r="O125" s="836">
        <v>5</v>
      </c>
      <c r="P125" s="835">
        <v>580.4</v>
      </c>
      <c r="Q125" s="837">
        <v>0.88888888888888895</v>
      </c>
      <c r="R125" s="832">
        <v>8</v>
      </c>
      <c r="S125" s="837">
        <v>0.88888888888888884</v>
      </c>
      <c r="T125" s="836">
        <v>4.5</v>
      </c>
      <c r="U125" s="838">
        <v>0.9</v>
      </c>
    </row>
    <row r="126" spans="1:21" ht="14.4" customHeight="1" x14ac:dyDescent="0.3">
      <c r="A126" s="831">
        <v>32</v>
      </c>
      <c r="B126" s="832" t="s">
        <v>2157</v>
      </c>
      <c r="C126" s="832" t="s">
        <v>2163</v>
      </c>
      <c r="D126" s="833" t="s">
        <v>3773</v>
      </c>
      <c r="E126" s="834" t="s">
        <v>2174</v>
      </c>
      <c r="F126" s="832" t="s">
        <v>2158</v>
      </c>
      <c r="G126" s="832" t="s">
        <v>2245</v>
      </c>
      <c r="H126" s="832" t="s">
        <v>651</v>
      </c>
      <c r="I126" s="832" t="s">
        <v>2466</v>
      </c>
      <c r="J126" s="832" t="s">
        <v>675</v>
      </c>
      <c r="K126" s="832" t="s">
        <v>2467</v>
      </c>
      <c r="L126" s="835">
        <v>21.76</v>
      </c>
      <c r="M126" s="835">
        <v>87.04</v>
      </c>
      <c r="N126" s="832">
        <v>4</v>
      </c>
      <c r="O126" s="836">
        <v>1.5</v>
      </c>
      <c r="P126" s="835">
        <v>87.04</v>
      </c>
      <c r="Q126" s="837">
        <v>1</v>
      </c>
      <c r="R126" s="832">
        <v>4</v>
      </c>
      <c r="S126" s="837">
        <v>1</v>
      </c>
      <c r="T126" s="836">
        <v>1.5</v>
      </c>
      <c r="U126" s="838">
        <v>1</v>
      </c>
    </row>
    <row r="127" spans="1:21" ht="14.4" customHeight="1" x14ac:dyDescent="0.3">
      <c r="A127" s="831">
        <v>32</v>
      </c>
      <c r="B127" s="832" t="s">
        <v>2157</v>
      </c>
      <c r="C127" s="832" t="s">
        <v>2163</v>
      </c>
      <c r="D127" s="833" t="s">
        <v>3773</v>
      </c>
      <c r="E127" s="834" t="s">
        <v>2174</v>
      </c>
      <c r="F127" s="832" t="s">
        <v>2158</v>
      </c>
      <c r="G127" s="832" t="s">
        <v>2245</v>
      </c>
      <c r="H127" s="832" t="s">
        <v>651</v>
      </c>
      <c r="I127" s="832" t="s">
        <v>1875</v>
      </c>
      <c r="J127" s="832" t="s">
        <v>675</v>
      </c>
      <c r="K127" s="832" t="s">
        <v>677</v>
      </c>
      <c r="L127" s="835">
        <v>65.28</v>
      </c>
      <c r="M127" s="835">
        <v>848.64</v>
      </c>
      <c r="N127" s="832">
        <v>13</v>
      </c>
      <c r="O127" s="836">
        <v>4.5</v>
      </c>
      <c r="P127" s="835">
        <v>65.28</v>
      </c>
      <c r="Q127" s="837">
        <v>7.6923076923076927E-2</v>
      </c>
      <c r="R127" s="832">
        <v>1</v>
      </c>
      <c r="S127" s="837">
        <v>7.6923076923076927E-2</v>
      </c>
      <c r="T127" s="836">
        <v>0.5</v>
      </c>
      <c r="U127" s="838">
        <v>0.1111111111111111</v>
      </c>
    </row>
    <row r="128" spans="1:21" ht="14.4" customHeight="1" x14ac:dyDescent="0.3">
      <c r="A128" s="831">
        <v>32</v>
      </c>
      <c r="B128" s="832" t="s">
        <v>2157</v>
      </c>
      <c r="C128" s="832" t="s">
        <v>2163</v>
      </c>
      <c r="D128" s="833" t="s">
        <v>3773</v>
      </c>
      <c r="E128" s="834" t="s">
        <v>2174</v>
      </c>
      <c r="F128" s="832" t="s">
        <v>2158</v>
      </c>
      <c r="G128" s="832" t="s">
        <v>2298</v>
      </c>
      <c r="H128" s="832" t="s">
        <v>651</v>
      </c>
      <c r="I128" s="832" t="s">
        <v>2468</v>
      </c>
      <c r="J128" s="832" t="s">
        <v>1896</v>
      </c>
      <c r="K128" s="832" t="s">
        <v>2469</v>
      </c>
      <c r="L128" s="835">
        <v>18.809999999999999</v>
      </c>
      <c r="M128" s="835">
        <v>37.619999999999997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32</v>
      </c>
      <c r="B129" s="832" t="s">
        <v>2157</v>
      </c>
      <c r="C129" s="832" t="s">
        <v>2163</v>
      </c>
      <c r="D129" s="833" t="s">
        <v>3773</v>
      </c>
      <c r="E129" s="834" t="s">
        <v>2174</v>
      </c>
      <c r="F129" s="832" t="s">
        <v>2158</v>
      </c>
      <c r="G129" s="832" t="s">
        <v>2470</v>
      </c>
      <c r="H129" s="832" t="s">
        <v>595</v>
      </c>
      <c r="I129" s="832" t="s">
        <v>2471</v>
      </c>
      <c r="J129" s="832" t="s">
        <v>2472</v>
      </c>
      <c r="K129" s="832" t="s">
        <v>2473</v>
      </c>
      <c r="L129" s="835">
        <v>207.27</v>
      </c>
      <c r="M129" s="835">
        <v>207.27</v>
      </c>
      <c r="N129" s="832">
        <v>1</v>
      </c>
      <c r="O129" s="836">
        <v>0.5</v>
      </c>
      <c r="P129" s="835">
        <v>207.27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2157</v>
      </c>
      <c r="C130" s="832" t="s">
        <v>2163</v>
      </c>
      <c r="D130" s="833" t="s">
        <v>3773</v>
      </c>
      <c r="E130" s="834" t="s">
        <v>2174</v>
      </c>
      <c r="F130" s="832" t="s">
        <v>2158</v>
      </c>
      <c r="G130" s="832" t="s">
        <v>2305</v>
      </c>
      <c r="H130" s="832" t="s">
        <v>651</v>
      </c>
      <c r="I130" s="832" t="s">
        <v>2474</v>
      </c>
      <c r="J130" s="832" t="s">
        <v>2475</v>
      </c>
      <c r="K130" s="832" t="s">
        <v>2308</v>
      </c>
      <c r="L130" s="835">
        <v>6696.51</v>
      </c>
      <c r="M130" s="835">
        <v>20089.53</v>
      </c>
      <c r="N130" s="832">
        <v>3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32</v>
      </c>
      <c r="B131" s="832" t="s">
        <v>2157</v>
      </c>
      <c r="C131" s="832" t="s">
        <v>2163</v>
      </c>
      <c r="D131" s="833" t="s">
        <v>3773</v>
      </c>
      <c r="E131" s="834" t="s">
        <v>2174</v>
      </c>
      <c r="F131" s="832" t="s">
        <v>2158</v>
      </c>
      <c r="G131" s="832" t="s">
        <v>2305</v>
      </c>
      <c r="H131" s="832" t="s">
        <v>651</v>
      </c>
      <c r="I131" s="832" t="s">
        <v>2306</v>
      </c>
      <c r="J131" s="832" t="s">
        <v>2307</v>
      </c>
      <c r="K131" s="832" t="s">
        <v>2308</v>
      </c>
      <c r="L131" s="835">
        <v>6696.51</v>
      </c>
      <c r="M131" s="835">
        <v>13393.02</v>
      </c>
      <c r="N131" s="832">
        <v>2</v>
      </c>
      <c r="O131" s="836">
        <v>0.5</v>
      </c>
      <c r="P131" s="835">
        <v>13393.02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32</v>
      </c>
      <c r="B132" s="832" t="s">
        <v>2157</v>
      </c>
      <c r="C132" s="832" t="s">
        <v>2163</v>
      </c>
      <c r="D132" s="833" t="s">
        <v>3773</v>
      </c>
      <c r="E132" s="834" t="s">
        <v>2174</v>
      </c>
      <c r="F132" s="832" t="s">
        <v>2158</v>
      </c>
      <c r="G132" s="832" t="s">
        <v>2476</v>
      </c>
      <c r="H132" s="832" t="s">
        <v>651</v>
      </c>
      <c r="I132" s="832" t="s">
        <v>2077</v>
      </c>
      <c r="J132" s="832" t="s">
        <v>2005</v>
      </c>
      <c r="K132" s="832" t="s">
        <v>2078</v>
      </c>
      <c r="L132" s="835">
        <v>119.7</v>
      </c>
      <c r="M132" s="835">
        <v>119.7</v>
      </c>
      <c r="N132" s="832">
        <v>1</v>
      </c>
      <c r="O132" s="836">
        <v>0.5</v>
      </c>
      <c r="P132" s="835">
        <v>119.7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32</v>
      </c>
      <c r="B133" s="832" t="s">
        <v>2157</v>
      </c>
      <c r="C133" s="832" t="s">
        <v>2163</v>
      </c>
      <c r="D133" s="833" t="s">
        <v>3773</v>
      </c>
      <c r="E133" s="834" t="s">
        <v>2174</v>
      </c>
      <c r="F133" s="832" t="s">
        <v>2158</v>
      </c>
      <c r="G133" s="832" t="s">
        <v>2477</v>
      </c>
      <c r="H133" s="832" t="s">
        <v>595</v>
      </c>
      <c r="I133" s="832" t="s">
        <v>2478</v>
      </c>
      <c r="J133" s="832" t="s">
        <v>2479</v>
      </c>
      <c r="K133" s="832" t="s">
        <v>2480</v>
      </c>
      <c r="L133" s="835">
        <v>0</v>
      </c>
      <c r="M133" s="835">
        <v>0</v>
      </c>
      <c r="N133" s="832">
        <v>1</v>
      </c>
      <c r="O133" s="836">
        <v>1</v>
      </c>
      <c r="P133" s="835">
        <v>0</v>
      </c>
      <c r="Q133" s="837"/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32</v>
      </c>
      <c r="B134" s="832" t="s">
        <v>2157</v>
      </c>
      <c r="C134" s="832" t="s">
        <v>2163</v>
      </c>
      <c r="D134" s="833" t="s">
        <v>3773</v>
      </c>
      <c r="E134" s="834" t="s">
        <v>2174</v>
      </c>
      <c r="F134" s="832" t="s">
        <v>2158</v>
      </c>
      <c r="G134" s="832" t="s">
        <v>2248</v>
      </c>
      <c r="H134" s="832" t="s">
        <v>595</v>
      </c>
      <c r="I134" s="832" t="s">
        <v>2481</v>
      </c>
      <c r="J134" s="832" t="s">
        <v>2482</v>
      </c>
      <c r="K134" s="832" t="s">
        <v>2483</v>
      </c>
      <c r="L134" s="835">
        <v>238.72</v>
      </c>
      <c r="M134" s="835">
        <v>238.72</v>
      </c>
      <c r="N134" s="832">
        <v>1</v>
      </c>
      <c r="O134" s="836">
        <v>0.5</v>
      </c>
      <c r="P134" s="835">
        <v>238.72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32</v>
      </c>
      <c r="B135" s="832" t="s">
        <v>2157</v>
      </c>
      <c r="C135" s="832" t="s">
        <v>2163</v>
      </c>
      <c r="D135" s="833" t="s">
        <v>3773</v>
      </c>
      <c r="E135" s="834" t="s">
        <v>2174</v>
      </c>
      <c r="F135" s="832" t="s">
        <v>2158</v>
      </c>
      <c r="G135" s="832" t="s">
        <v>2248</v>
      </c>
      <c r="H135" s="832" t="s">
        <v>595</v>
      </c>
      <c r="I135" s="832" t="s">
        <v>2484</v>
      </c>
      <c r="J135" s="832" t="s">
        <v>2482</v>
      </c>
      <c r="K135" s="832" t="s">
        <v>1467</v>
      </c>
      <c r="L135" s="835">
        <v>170.52</v>
      </c>
      <c r="M135" s="835">
        <v>170.52</v>
      </c>
      <c r="N135" s="832">
        <v>1</v>
      </c>
      <c r="O135" s="836">
        <v>1</v>
      </c>
      <c r="P135" s="835">
        <v>170.52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32</v>
      </c>
      <c r="B136" s="832" t="s">
        <v>2157</v>
      </c>
      <c r="C136" s="832" t="s">
        <v>2163</v>
      </c>
      <c r="D136" s="833" t="s">
        <v>3773</v>
      </c>
      <c r="E136" s="834" t="s">
        <v>2174</v>
      </c>
      <c r="F136" s="832" t="s">
        <v>2158</v>
      </c>
      <c r="G136" s="832" t="s">
        <v>2309</v>
      </c>
      <c r="H136" s="832" t="s">
        <v>651</v>
      </c>
      <c r="I136" s="832" t="s">
        <v>2041</v>
      </c>
      <c r="J136" s="832" t="s">
        <v>1221</v>
      </c>
      <c r="K136" s="832" t="s">
        <v>2042</v>
      </c>
      <c r="L136" s="835">
        <v>176.32</v>
      </c>
      <c r="M136" s="835">
        <v>176.32</v>
      </c>
      <c r="N136" s="832">
        <v>1</v>
      </c>
      <c r="O136" s="836">
        <v>1</v>
      </c>
      <c r="P136" s="835">
        <v>176.32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32</v>
      </c>
      <c r="B137" s="832" t="s">
        <v>2157</v>
      </c>
      <c r="C137" s="832" t="s">
        <v>2163</v>
      </c>
      <c r="D137" s="833" t="s">
        <v>3773</v>
      </c>
      <c r="E137" s="834" t="s">
        <v>2174</v>
      </c>
      <c r="F137" s="832" t="s">
        <v>2158</v>
      </c>
      <c r="G137" s="832" t="s">
        <v>2485</v>
      </c>
      <c r="H137" s="832" t="s">
        <v>595</v>
      </c>
      <c r="I137" s="832" t="s">
        <v>2486</v>
      </c>
      <c r="J137" s="832" t="s">
        <v>2487</v>
      </c>
      <c r="K137" s="832" t="s">
        <v>1467</v>
      </c>
      <c r="L137" s="835">
        <v>78.33</v>
      </c>
      <c r="M137" s="835">
        <v>234.99</v>
      </c>
      <c r="N137" s="832">
        <v>3</v>
      </c>
      <c r="O137" s="836">
        <v>1.5</v>
      </c>
      <c r="P137" s="835">
        <v>78.33</v>
      </c>
      <c r="Q137" s="837">
        <v>0.33333333333333331</v>
      </c>
      <c r="R137" s="832">
        <v>1</v>
      </c>
      <c r="S137" s="837">
        <v>0.33333333333333331</v>
      </c>
      <c r="T137" s="836">
        <v>1</v>
      </c>
      <c r="U137" s="838">
        <v>0.66666666666666663</v>
      </c>
    </row>
    <row r="138" spans="1:21" ht="14.4" customHeight="1" x14ac:dyDescent="0.3">
      <c r="A138" s="831">
        <v>32</v>
      </c>
      <c r="B138" s="832" t="s">
        <v>2157</v>
      </c>
      <c r="C138" s="832" t="s">
        <v>2163</v>
      </c>
      <c r="D138" s="833" t="s">
        <v>3773</v>
      </c>
      <c r="E138" s="834" t="s">
        <v>2174</v>
      </c>
      <c r="F138" s="832" t="s">
        <v>2158</v>
      </c>
      <c r="G138" s="832" t="s">
        <v>2316</v>
      </c>
      <c r="H138" s="832" t="s">
        <v>595</v>
      </c>
      <c r="I138" s="832" t="s">
        <v>2317</v>
      </c>
      <c r="J138" s="832" t="s">
        <v>2318</v>
      </c>
      <c r="K138" s="832" t="s">
        <v>2319</v>
      </c>
      <c r="L138" s="835">
        <v>1437.8</v>
      </c>
      <c r="M138" s="835">
        <v>7189</v>
      </c>
      <c r="N138" s="832">
        <v>5</v>
      </c>
      <c r="O138" s="836">
        <v>1</v>
      </c>
      <c r="P138" s="835">
        <v>5751.2</v>
      </c>
      <c r="Q138" s="837">
        <v>0.79999999999999993</v>
      </c>
      <c r="R138" s="832">
        <v>4</v>
      </c>
      <c r="S138" s="837">
        <v>0.8</v>
      </c>
      <c r="T138" s="836">
        <v>0.5</v>
      </c>
      <c r="U138" s="838">
        <v>0.5</v>
      </c>
    </row>
    <row r="139" spans="1:21" ht="14.4" customHeight="1" x14ac:dyDescent="0.3">
      <c r="A139" s="831">
        <v>32</v>
      </c>
      <c r="B139" s="832" t="s">
        <v>2157</v>
      </c>
      <c r="C139" s="832" t="s">
        <v>2163</v>
      </c>
      <c r="D139" s="833" t="s">
        <v>3773</v>
      </c>
      <c r="E139" s="834" t="s">
        <v>2174</v>
      </c>
      <c r="F139" s="832" t="s">
        <v>2158</v>
      </c>
      <c r="G139" s="832" t="s">
        <v>2327</v>
      </c>
      <c r="H139" s="832" t="s">
        <v>595</v>
      </c>
      <c r="I139" s="832" t="s">
        <v>2488</v>
      </c>
      <c r="J139" s="832" t="s">
        <v>743</v>
      </c>
      <c r="K139" s="832" t="s">
        <v>2329</v>
      </c>
      <c r="L139" s="835">
        <v>91.11</v>
      </c>
      <c r="M139" s="835">
        <v>182.22</v>
      </c>
      <c r="N139" s="832">
        <v>2</v>
      </c>
      <c r="O139" s="836">
        <v>0.5</v>
      </c>
      <c r="P139" s="835">
        <v>182.22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32</v>
      </c>
      <c r="B140" s="832" t="s">
        <v>2157</v>
      </c>
      <c r="C140" s="832" t="s">
        <v>2163</v>
      </c>
      <c r="D140" s="833" t="s">
        <v>3773</v>
      </c>
      <c r="E140" s="834" t="s">
        <v>2174</v>
      </c>
      <c r="F140" s="832" t="s">
        <v>2158</v>
      </c>
      <c r="G140" s="832" t="s">
        <v>2489</v>
      </c>
      <c r="H140" s="832" t="s">
        <v>595</v>
      </c>
      <c r="I140" s="832" t="s">
        <v>2490</v>
      </c>
      <c r="J140" s="832" t="s">
        <v>794</v>
      </c>
      <c r="K140" s="832" t="s">
        <v>2491</v>
      </c>
      <c r="L140" s="835">
        <v>159.16999999999999</v>
      </c>
      <c r="M140" s="835">
        <v>159.16999999999999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32</v>
      </c>
      <c r="B141" s="832" t="s">
        <v>2157</v>
      </c>
      <c r="C141" s="832" t="s">
        <v>2163</v>
      </c>
      <c r="D141" s="833" t="s">
        <v>3773</v>
      </c>
      <c r="E141" s="834" t="s">
        <v>2174</v>
      </c>
      <c r="F141" s="832" t="s">
        <v>2158</v>
      </c>
      <c r="G141" s="832" t="s">
        <v>2489</v>
      </c>
      <c r="H141" s="832" t="s">
        <v>595</v>
      </c>
      <c r="I141" s="832" t="s">
        <v>2492</v>
      </c>
      <c r="J141" s="832" t="s">
        <v>794</v>
      </c>
      <c r="K141" s="832" t="s">
        <v>2493</v>
      </c>
      <c r="L141" s="835">
        <v>477.5</v>
      </c>
      <c r="M141" s="835">
        <v>1910</v>
      </c>
      <c r="N141" s="832">
        <v>4</v>
      </c>
      <c r="O141" s="836">
        <v>2.5</v>
      </c>
      <c r="P141" s="835">
        <v>1910</v>
      </c>
      <c r="Q141" s="837">
        <v>1</v>
      </c>
      <c r="R141" s="832">
        <v>4</v>
      </c>
      <c r="S141" s="837">
        <v>1</v>
      </c>
      <c r="T141" s="836">
        <v>2.5</v>
      </c>
      <c r="U141" s="838">
        <v>1</v>
      </c>
    </row>
    <row r="142" spans="1:21" ht="14.4" customHeight="1" x14ac:dyDescent="0.3">
      <c r="A142" s="831">
        <v>32</v>
      </c>
      <c r="B142" s="832" t="s">
        <v>2157</v>
      </c>
      <c r="C142" s="832" t="s">
        <v>2163</v>
      </c>
      <c r="D142" s="833" t="s">
        <v>3773</v>
      </c>
      <c r="E142" s="834" t="s">
        <v>2174</v>
      </c>
      <c r="F142" s="832" t="s">
        <v>2158</v>
      </c>
      <c r="G142" s="832" t="s">
        <v>2225</v>
      </c>
      <c r="H142" s="832" t="s">
        <v>651</v>
      </c>
      <c r="I142" s="832" t="s">
        <v>1835</v>
      </c>
      <c r="J142" s="832" t="s">
        <v>1836</v>
      </c>
      <c r="K142" s="832" t="s">
        <v>1837</v>
      </c>
      <c r="L142" s="835">
        <v>3231.81</v>
      </c>
      <c r="M142" s="835">
        <v>6463.62</v>
      </c>
      <c r="N142" s="832">
        <v>2</v>
      </c>
      <c r="O142" s="836">
        <v>1</v>
      </c>
      <c r="P142" s="835">
        <v>3231.81</v>
      </c>
      <c r="Q142" s="837">
        <v>0.5</v>
      </c>
      <c r="R142" s="832">
        <v>1</v>
      </c>
      <c r="S142" s="837">
        <v>0.5</v>
      </c>
      <c r="T142" s="836">
        <v>0.5</v>
      </c>
      <c r="U142" s="838">
        <v>0.5</v>
      </c>
    </row>
    <row r="143" spans="1:21" ht="14.4" customHeight="1" x14ac:dyDescent="0.3">
      <c r="A143" s="831">
        <v>32</v>
      </c>
      <c r="B143" s="832" t="s">
        <v>2157</v>
      </c>
      <c r="C143" s="832" t="s">
        <v>2163</v>
      </c>
      <c r="D143" s="833" t="s">
        <v>3773</v>
      </c>
      <c r="E143" s="834" t="s">
        <v>2174</v>
      </c>
      <c r="F143" s="832" t="s">
        <v>2158</v>
      </c>
      <c r="G143" s="832" t="s">
        <v>2494</v>
      </c>
      <c r="H143" s="832" t="s">
        <v>595</v>
      </c>
      <c r="I143" s="832" t="s">
        <v>2495</v>
      </c>
      <c r="J143" s="832" t="s">
        <v>2496</v>
      </c>
      <c r="K143" s="832" t="s">
        <v>2497</v>
      </c>
      <c r="L143" s="835">
        <v>644.83000000000004</v>
      </c>
      <c r="M143" s="835">
        <v>644.83000000000004</v>
      </c>
      <c r="N143" s="832">
        <v>1</v>
      </c>
      <c r="O143" s="836">
        <v>0.5</v>
      </c>
      <c r="P143" s="835">
        <v>644.83000000000004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32</v>
      </c>
      <c r="B144" s="832" t="s">
        <v>2157</v>
      </c>
      <c r="C144" s="832" t="s">
        <v>2163</v>
      </c>
      <c r="D144" s="833" t="s">
        <v>3773</v>
      </c>
      <c r="E144" s="834" t="s">
        <v>2174</v>
      </c>
      <c r="F144" s="832" t="s">
        <v>2158</v>
      </c>
      <c r="G144" s="832" t="s">
        <v>2332</v>
      </c>
      <c r="H144" s="832" t="s">
        <v>651</v>
      </c>
      <c r="I144" s="832" t="s">
        <v>1759</v>
      </c>
      <c r="J144" s="832" t="s">
        <v>829</v>
      </c>
      <c r="K144" s="832" t="s">
        <v>1760</v>
      </c>
      <c r="L144" s="835">
        <v>42.51</v>
      </c>
      <c r="M144" s="835">
        <v>42.51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32</v>
      </c>
      <c r="B145" s="832" t="s">
        <v>2157</v>
      </c>
      <c r="C145" s="832" t="s">
        <v>2163</v>
      </c>
      <c r="D145" s="833" t="s">
        <v>3773</v>
      </c>
      <c r="E145" s="834" t="s">
        <v>2174</v>
      </c>
      <c r="F145" s="832" t="s">
        <v>2158</v>
      </c>
      <c r="G145" s="832" t="s">
        <v>2332</v>
      </c>
      <c r="H145" s="832" t="s">
        <v>651</v>
      </c>
      <c r="I145" s="832" t="s">
        <v>2498</v>
      </c>
      <c r="J145" s="832" t="s">
        <v>2499</v>
      </c>
      <c r="K145" s="832" t="s">
        <v>2500</v>
      </c>
      <c r="L145" s="835">
        <v>98.29</v>
      </c>
      <c r="M145" s="835">
        <v>98.29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32</v>
      </c>
      <c r="B146" s="832" t="s">
        <v>2157</v>
      </c>
      <c r="C146" s="832" t="s">
        <v>2163</v>
      </c>
      <c r="D146" s="833" t="s">
        <v>3773</v>
      </c>
      <c r="E146" s="834" t="s">
        <v>2174</v>
      </c>
      <c r="F146" s="832" t="s">
        <v>2158</v>
      </c>
      <c r="G146" s="832" t="s">
        <v>2501</v>
      </c>
      <c r="H146" s="832" t="s">
        <v>595</v>
      </c>
      <c r="I146" s="832" t="s">
        <v>2502</v>
      </c>
      <c r="J146" s="832" t="s">
        <v>881</v>
      </c>
      <c r="K146" s="832" t="s">
        <v>882</v>
      </c>
      <c r="L146" s="835">
        <v>105.63</v>
      </c>
      <c r="M146" s="835">
        <v>1056.3</v>
      </c>
      <c r="N146" s="832">
        <v>10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32</v>
      </c>
      <c r="B147" s="832" t="s">
        <v>2157</v>
      </c>
      <c r="C147" s="832" t="s">
        <v>2163</v>
      </c>
      <c r="D147" s="833" t="s">
        <v>3773</v>
      </c>
      <c r="E147" s="834" t="s">
        <v>2174</v>
      </c>
      <c r="F147" s="832" t="s">
        <v>2158</v>
      </c>
      <c r="G147" s="832" t="s">
        <v>2503</v>
      </c>
      <c r="H147" s="832" t="s">
        <v>595</v>
      </c>
      <c r="I147" s="832" t="s">
        <v>2504</v>
      </c>
      <c r="J147" s="832" t="s">
        <v>2505</v>
      </c>
      <c r="K147" s="832" t="s">
        <v>2506</v>
      </c>
      <c r="L147" s="835">
        <v>763.63</v>
      </c>
      <c r="M147" s="835">
        <v>763.63</v>
      </c>
      <c r="N147" s="832">
        <v>1</v>
      </c>
      <c r="O147" s="836">
        <v>1</v>
      </c>
      <c r="P147" s="835">
        <v>763.63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32</v>
      </c>
      <c r="B148" s="832" t="s">
        <v>2157</v>
      </c>
      <c r="C148" s="832" t="s">
        <v>2163</v>
      </c>
      <c r="D148" s="833" t="s">
        <v>3773</v>
      </c>
      <c r="E148" s="834" t="s">
        <v>2174</v>
      </c>
      <c r="F148" s="832" t="s">
        <v>2158</v>
      </c>
      <c r="G148" s="832" t="s">
        <v>2507</v>
      </c>
      <c r="H148" s="832" t="s">
        <v>595</v>
      </c>
      <c r="I148" s="832" t="s">
        <v>2508</v>
      </c>
      <c r="J148" s="832" t="s">
        <v>2509</v>
      </c>
      <c r="K148" s="832" t="s">
        <v>2510</v>
      </c>
      <c r="L148" s="835">
        <v>50.64</v>
      </c>
      <c r="M148" s="835">
        <v>455.76000000000005</v>
      </c>
      <c r="N148" s="832">
        <v>9</v>
      </c>
      <c r="O148" s="836">
        <v>2.5</v>
      </c>
      <c r="P148" s="835">
        <v>303.84000000000003</v>
      </c>
      <c r="Q148" s="837">
        <v>0.66666666666666663</v>
      </c>
      <c r="R148" s="832">
        <v>6</v>
      </c>
      <c r="S148" s="837">
        <v>0.66666666666666663</v>
      </c>
      <c r="T148" s="836">
        <v>2</v>
      </c>
      <c r="U148" s="838">
        <v>0.8</v>
      </c>
    </row>
    <row r="149" spans="1:21" ht="14.4" customHeight="1" x14ac:dyDescent="0.3">
      <c r="A149" s="831">
        <v>32</v>
      </c>
      <c r="B149" s="832" t="s">
        <v>2157</v>
      </c>
      <c r="C149" s="832" t="s">
        <v>2163</v>
      </c>
      <c r="D149" s="833" t="s">
        <v>3773</v>
      </c>
      <c r="E149" s="834" t="s">
        <v>2174</v>
      </c>
      <c r="F149" s="832" t="s">
        <v>2158</v>
      </c>
      <c r="G149" s="832" t="s">
        <v>2511</v>
      </c>
      <c r="H149" s="832" t="s">
        <v>595</v>
      </c>
      <c r="I149" s="832" t="s">
        <v>2512</v>
      </c>
      <c r="J149" s="832" t="s">
        <v>2513</v>
      </c>
      <c r="K149" s="832" t="s">
        <v>2514</v>
      </c>
      <c r="L149" s="835">
        <v>140.72</v>
      </c>
      <c r="M149" s="835">
        <v>1688.6399999999999</v>
      </c>
      <c r="N149" s="832">
        <v>12</v>
      </c>
      <c r="O149" s="836">
        <v>2</v>
      </c>
      <c r="P149" s="835">
        <v>1688.6399999999999</v>
      </c>
      <c r="Q149" s="837">
        <v>1</v>
      </c>
      <c r="R149" s="832">
        <v>12</v>
      </c>
      <c r="S149" s="837">
        <v>1</v>
      </c>
      <c r="T149" s="836">
        <v>2</v>
      </c>
      <c r="U149" s="838">
        <v>1</v>
      </c>
    </row>
    <row r="150" spans="1:21" ht="14.4" customHeight="1" x14ac:dyDescent="0.3">
      <c r="A150" s="831">
        <v>32</v>
      </c>
      <c r="B150" s="832" t="s">
        <v>2157</v>
      </c>
      <c r="C150" s="832" t="s">
        <v>2163</v>
      </c>
      <c r="D150" s="833" t="s">
        <v>3773</v>
      </c>
      <c r="E150" s="834" t="s">
        <v>2174</v>
      </c>
      <c r="F150" s="832" t="s">
        <v>2158</v>
      </c>
      <c r="G150" s="832" t="s">
        <v>2515</v>
      </c>
      <c r="H150" s="832" t="s">
        <v>595</v>
      </c>
      <c r="I150" s="832" t="s">
        <v>2516</v>
      </c>
      <c r="J150" s="832" t="s">
        <v>2517</v>
      </c>
      <c r="K150" s="832" t="s">
        <v>2518</v>
      </c>
      <c r="L150" s="835">
        <v>1860.93</v>
      </c>
      <c r="M150" s="835">
        <v>1860.93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32</v>
      </c>
      <c r="B151" s="832" t="s">
        <v>2157</v>
      </c>
      <c r="C151" s="832" t="s">
        <v>2163</v>
      </c>
      <c r="D151" s="833" t="s">
        <v>3773</v>
      </c>
      <c r="E151" s="834" t="s">
        <v>2174</v>
      </c>
      <c r="F151" s="832" t="s">
        <v>2158</v>
      </c>
      <c r="G151" s="832" t="s">
        <v>2278</v>
      </c>
      <c r="H151" s="832" t="s">
        <v>595</v>
      </c>
      <c r="I151" s="832" t="s">
        <v>2519</v>
      </c>
      <c r="J151" s="832" t="s">
        <v>2520</v>
      </c>
      <c r="K151" s="832" t="s">
        <v>2521</v>
      </c>
      <c r="L151" s="835">
        <v>45.03</v>
      </c>
      <c r="M151" s="835">
        <v>135.09</v>
      </c>
      <c r="N151" s="832">
        <v>3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32</v>
      </c>
      <c r="B152" s="832" t="s">
        <v>2157</v>
      </c>
      <c r="C152" s="832" t="s">
        <v>2163</v>
      </c>
      <c r="D152" s="833" t="s">
        <v>3773</v>
      </c>
      <c r="E152" s="834" t="s">
        <v>2174</v>
      </c>
      <c r="F152" s="832" t="s">
        <v>2158</v>
      </c>
      <c r="G152" s="832" t="s">
        <v>2339</v>
      </c>
      <c r="H152" s="832" t="s">
        <v>595</v>
      </c>
      <c r="I152" s="832" t="s">
        <v>2340</v>
      </c>
      <c r="J152" s="832" t="s">
        <v>2341</v>
      </c>
      <c r="K152" s="832" t="s">
        <v>2342</v>
      </c>
      <c r="L152" s="835">
        <v>94.7</v>
      </c>
      <c r="M152" s="835">
        <v>94.7</v>
      </c>
      <c r="N152" s="832">
        <v>1</v>
      </c>
      <c r="O152" s="836">
        <v>0.5</v>
      </c>
      <c r="P152" s="835">
        <v>94.7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32</v>
      </c>
      <c r="B153" s="832" t="s">
        <v>2157</v>
      </c>
      <c r="C153" s="832" t="s">
        <v>2163</v>
      </c>
      <c r="D153" s="833" t="s">
        <v>3773</v>
      </c>
      <c r="E153" s="834" t="s">
        <v>2174</v>
      </c>
      <c r="F153" s="832" t="s">
        <v>2158</v>
      </c>
      <c r="G153" s="832" t="s">
        <v>2522</v>
      </c>
      <c r="H153" s="832" t="s">
        <v>595</v>
      </c>
      <c r="I153" s="832" t="s">
        <v>2523</v>
      </c>
      <c r="J153" s="832" t="s">
        <v>2524</v>
      </c>
      <c r="K153" s="832" t="s">
        <v>2525</v>
      </c>
      <c r="L153" s="835">
        <v>2615.92</v>
      </c>
      <c r="M153" s="835">
        <v>18311.440000000002</v>
      </c>
      <c r="N153" s="832">
        <v>7</v>
      </c>
      <c r="O153" s="836">
        <v>1</v>
      </c>
      <c r="P153" s="835">
        <v>18311.440000000002</v>
      </c>
      <c r="Q153" s="837">
        <v>1</v>
      </c>
      <c r="R153" s="832">
        <v>7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32</v>
      </c>
      <c r="B154" s="832" t="s">
        <v>2157</v>
      </c>
      <c r="C154" s="832" t="s">
        <v>2163</v>
      </c>
      <c r="D154" s="833" t="s">
        <v>3773</v>
      </c>
      <c r="E154" s="834" t="s">
        <v>2174</v>
      </c>
      <c r="F154" s="832" t="s">
        <v>2158</v>
      </c>
      <c r="G154" s="832" t="s">
        <v>2343</v>
      </c>
      <c r="H154" s="832" t="s">
        <v>595</v>
      </c>
      <c r="I154" s="832" t="s">
        <v>2344</v>
      </c>
      <c r="J154" s="832" t="s">
        <v>1133</v>
      </c>
      <c r="K154" s="832" t="s">
        <v>2345</v>
      </c>
      <c r="L154" s="835">
        <v>48.09</v>
      </c>
      <c r="M154" s="835">
        <v>48.09</v>
      </c>
      <c r="N154" s="832">
        <v>1</v>
      </c>
      <c r="O154" s="836">
        <v>1</v>
      </c>
      <c r="P154" s="835">
        <v>48.09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32</v>
      </c>
      <c r="B155" s="832" t="s">
        <v>2157</v>
      </c>
      <c r="C155" s="832" t="s">
        <v>2163</v>
      </c>
      <c r="D155" s="833" t="s">
        <v>3773</v>
      </c>
      <c r="E155" s="834" t="s">
        <v>2174</v>
      </c>
      <c r="F155" s="832" t="s">
        <v>2158</v>
      </c>
      <c r="G155" s="832" t="s">
        <v>2282</v>
      </c>
      <c r="H155" s="832" t="s">
        <v>595</v>
      </c>
      <c r="I155" s="832" t="s">
        <v>2283</v>
      </c>
      <c r="J155" s="832" t="s">
        <v>2284</v>
      </c>
      <c r="K155" s="832" t="s">
        <v>2285</v>
      </c>
      <c r="L155" s="835">
        <v>497.78</v>
      </c>
      <c r="M155" s="835">
        <v>995.56</v>
      </c>
      <c r="N155" s="832">
        <v>2</v>
      </c>
      <c r="O155" s="836">
        <v>1</v>
      </c>
      <c r="P155" s="835">
        <v>995.56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32</v>
      </c>
      <c r="B156" s="832" t="s">
        <v>2157</v>
      </c>
      <c r="C156" s="832" t="s">
        <v>2163</v>
      </c>
      <c r="D156" s="833" t="s">
        <v>3773</v>
      </c>
      <c r="E156" s="834" t="s">
        <v>2174</v>
      </c>
      <c r="F156" s="832" t="s">
        <v>2158</v>
      </c>
      <c r="G156" s="832" t="s">
        <v>2526</v>
      </c>
      <c r="H156" s="832" t="s">
        <v>651</v>
      </c>
      <c r="I156" s="832" t="s">
        <v>2527</v>
      </c>
      <c r="J156" s="832" t="s">
        <v>2528</v>
      </c>
      <c r="K156" s="832" t="s">
        <v>2529</v>
      </c>
      <c r="L156" s="835">
        <v>29.27</v>
      </c>
      <c r="M156" s="835">
        <v>29.27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32</v>
      </c>
      <c r="B157" s="832" t="s">
        <v>2157</v>
      </c>
      <c r="C157" s="832" t="s">
        <v>2163</v>
      </c>
      <c r="D157" s="833" t="s">
        <v>3773</v>
      </c>
      <c r="E157" s="834" t="s">
        <v>2174</v>
      </c>
      <c r="F157" s="832" t="s">
        <v>2158</v>
      </c>
      <c r="G157" s="832" t="s">
        <v>2530</v>
      </c>
      <c r="H157" s="832" t="s">
        <v>595</v>
      </c>
      <c r="I157" s="832" t="s">
        <v>2531</v>
      </c>
      <c r="J157" s="832" t="s">
        <v>2532</v>
      </c>
      <c r="K157" s="832" t="s">
        <v>2483</v>
      </c>
      <c r="L157" s="835">
        <v>111.72</v>
      </c>
      <c r="M157" s="835">
        <v>111.72</v>
      </c>
      <c r="N157" s="832">
        <v>1</v>
      </c>
      <c r="O157" s="836">
        <v>0.5</v>
      </c>
      <c r="P157" s="835">
        <v>111.72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32</v>
      </c>
      <c r="B158" s="832" t="s">
        <v>2157</v>
      </c>
      <c r="C158" s="832" t="s">
        <v>2163</v>
      </c>
      <c r="D158" s="833" t="s">
        <v>3773</v>
      </c>
      <c r="E158" s="834" t="s">
        <v>2174</v>
      </c>
      <c r="F158" s="832" t="s">
        <v>2158</v>
      </c>
      <c r="G158" s="832" t="s">
        <v>2533</v>
      </c>
      <c r="H158" s="832" t="s">
        <v>595</v>
      </c>
      <c r="I158" s="832" t="s">
        <v>2534</v>
      </c>
      <c r="J158" s="832" t="s">
        <v>2535</v>
      </c>
      <c r="K158" s="832" t="s">
        <v>2536</v>
      </c>
      <c r="L158" s="835">
        <v>300.33</v>
      </c>
      <c r="M158" s="835">
        <v>300.33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32</v>
      </c>
      <c r="B159" s="832" t="s">
        <v>2157</v>
      </c>
      <c r="C159" s="832" t="s">
        <v>2163</v>
      </c>
      <c r="D159" s="833" t="s">
        <v>3773</v>
      </c>
      <c r="E159" s="834" t="s">
        <v>2174</v>
      </c>
      <c r="F159" s="832" t="s">
        <v>2158</v>
      </c>
      <c r="G159" s="832" t="s">
        <v>2537</v>
      </c>
      <c r="H159" s="832" t="s">
        <v>595</v>
      </c>
      <c r="I159" s="832" t="s">
        <v>2538</v>
      </c>
      <c r="J159" s="832" t="s">
        <v>2539</v>
      </c>
      <c r="K159" s="832" t="s">
        <v>2540</v>
      </c>
      <c r="L159" s="835">
        <v>0</v>
      </c>
      <c r="M159" s="835">
        <v>0</v>
      </c>
      <c r="N159" s="832">
        <v>1</v>
      </c>
      <c r="O159" s="836">
        <v>1</v>
      </c>
      <c r="P159" s="835">
        <v>0</v>
      </c>
      <c r="Q159" s="837"/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32</v>
      </c>
      <c r="B160" s="832" t="s">
        <v>2157</v>
      </c>
      <c r="C160" s="832" t="s">
        <v>2163</v>
      </c>
      <c r="D160" s="833" t="s">
        <v>3773</v>
      </c>
      <c r="E160" s="834" t="s">
        <v>2174</v>
      </c>
      <c r="F160" s="832" t="s">
        <v>2158</v>
      </c>
      <c r="G160" s="832" t="s">
        <v>2361</v>
      </c>
      <c r="H160" s="832" t="s">
        <v>595</v>
      </c>
      <c r="I160" s="832" t="s">
        <v>2362</v>
      </c>
      <c r="J160" s="832" t="s">
        <v>2363</v>
      </c>
      <c r="K160" s="832" t="s">
        <v>2364</v>
      </c>
      <c r="L160" s="835">
        <v>57.48</v>
      </c>
      <c r="M160" s="835">
        <v>114.96</v>
      </c>
      <c r="N160" s="832">
        <v>2</v>
      </c>
      <c r="O160" s="836">
        <v>2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32</v>
      </c>
      <c r="B161" s="832" t="s">
        <v>2157</v>
      </c>
      <c r="C161" s="832" t="s">
        <v>2163</v>
      </c>
      <c r="D161" s="833" t="s">
        <v>3773</v>
      </c>
      <c r="E161" s="834" t="s">
        <v>2174</v>
      </c>
      <c r="F161" s="832" t="s">
        <v>2158</v>
      </c>
      <c r="G161" s="832" t="s">
        <v>2365</v>
      </c>
      <c r="H161" s="832" t="s">
        <v>595</v>
      </c>
      <c r="I161" s="832" t="s">
        <v>2541</v>
      </c>
      <c r="J161" s="832" t="s">
        <v>844</v>
      </c>
      <c r="K161" s="832" t="s">
        <v>2542</v>
      </c>
      <c r="L161" s="835">
        <v>52.75</v>
      </c>
      <c r="M161" s="835">
        <v>158.25</v>
      </c>
      <c r="N161" s="832">
        <v>3</v>
      </c>
      <c r="O161" s="836">
        <v>2</v>
      </c>
      <c r="P161" s="835">
        <v>105.5</v>
      </c>
      <c r="Q161" s="837">
        <v>0.66666666666666663</v>
      </c>
      <c r="R161" s="832">
        <v>2</v>
      </c>
      <c r="S161" s="837">
        <v>0.66666666666666663</v>
      </c>
      <c r="T161" s="836">
        <v>1.5</v>
      </c>
      <c r="U161" s="838">
        <v>0.75</v>
      </c>
    </row>
    <row r="162" spans="1:21" ht="14.4" customHeight="1" x14ac:dyDescent="0.3">
      <c r="A162" s="831">
        <v>32</v>
      </c>
      <c r="B162" s="832" t="s">
        <v>2157</v>
      </c>
      <c r="C162" s="832" t="s">
        <v>2163</v>
      </c>
      <c r="D162" s="833" t="s">
        <v>3773</v>
      </c>
      <c r="E162" s="834" t="s">
        <v>2174</v>
      </c>
      <c r="F162" s="832" t="s">
        <v>2158</v>
      </c>
      <c r="G162" s="832" t="s">
        <v>2365</v>
      </c>
      <c r="H162" s="832" t="s">
        <v>595</v>
      </c>
      <c r="I162" s="832" t="s">
        <v>2543</v>
      </c>
      <c r="J162" s="832" t="s">
        <v>2367</v>
      </c>
      <c r="K162" s="832" t="s">
        <v>2544</v>
      </c>
      <c r="L162" s="835">
        <v>10.55</v>
      </c>
      <c r="M162" s="835">
        <v>10.55</v>
      </c>
      <c r="N162" s="832">
        <v>1</v>
      </c>
      <c r="O162" s="836">
        <v>0.5</v>
      </c>
      <c r="P162" s="835">
        <v>10.55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32</v>
      </c>
      <c r="B163" s="832" t="s">
        <v>2157</v>
      </c>
      <c r="C163" s="832" t="s">
        <v>2163</v>
      </c>
      <c r="D163" s="833" t="s">
        <v>3773</v>
      </c>
      <c r="E163" s="834" t="s">
        <v>2174</v>
      </c>
      <c r="F163" s="832" t="s">
        <v>2158</v>
      </c>
      <c r="G163" s="832" t="s">
        <v>2365</v>
      </c>
      <c r="H163" s="832" t="s">
        <v>595</v>
      </c>
      <c r="I163" s="832" t="s">
        <v>2366</v>
      </c>
      <c r="J163" s="832" t="s">
        <v>2367</v>
      </c>
      <c r="K163" s="832" t="s">
        <v>676</v>
      </c>
      <c r="L163" s="835">
        <v>58.62</v>
      </c>
      <c r="M163" s="835">
        <v>117.24</v>
      </c>
      <c r="N163" s="832">
        <v>2</v>
      </c>
      <c r="O163" s="836">
        <v>1.5</v>
      </c>
      <c r="P163" s="835">
        <v>117.24</v>
      </c>
      <c r="Q163" s="837">
        <v>1</v>
      </c>
      <c r="R163" s="832">
        <v>2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32</v>
      </c>
      <c r="B164" s="832" t="s">
        <v>2157</v>
      </c>
      <c r="C164" s="832" t="s">
        <v>2163</v>
      </c>
      <c r="D164" s="833" t="s">
        <v>3773</v>
      </c>
      <c r="E164" s="834" t="s">
        <v>2174</v>
      </c>
      <c r="F164" s="832" t="s">
        <v>2158</v>
      </c>
      <c r="G164" s="832" t="s">
        <v>2233</v>
      </c>
      <c r="H164" s="832" t="s">
        <v>595</v>
      </c>
      <c r="I164" s="832" t="s">
        <v>2234</v>
      </c>
      <c r="J164" s="832" t="s">
        <v>2235</v>
      </c>
      <c r="K164" s="832" t="s">
        <v>2236</v>
      </c>
      <c r="L164" s="835">
        <v>88.76</v>
      </c>
      <c r="M164" s="835">
        <v>621.32000000000005</v>
      </c>
      <c r="N164" s="832">
        <v>7</v>
      </c>
      <c r="O164" s="836">
        <v>2.5</v>
      </c>
      <c r="P164" s="835">
        <v>266.28000000000003</v>
      </c>
      <c r="Q164" s="837">
        <v>0.4285714285714286</v>
      </c>
      <c r="R164" s="832">
        <v>3</v>
      </c>
      <c r="S164" s="837">
        <v>0.42857142857142855</v>
      </c>
      <c r="T164" s="836">
        <v>1.5</v>
      </c>
      <c r="U164" s="838">
        <v>0.6</v>
      </c>
    </row>
    <row r="165" spans="1:21" ht="14.4" customHeight="1" x14ac:dyDescent="0.3">
      <c r="A165" s="831">
        <v>32</v>
      </c>
      <c r="B165" s="832" t="s">
        <v>2157</v>
      </c>
      <c r="C165" s="832" t="s">
        <v>2163</v>
      </c>
      <c r="D165" s="833" t="s">
        <v>3773</v>
      </c>
      <c r="E165" s="834" t="s">
        <v>2174</v>
      </c>
      <c r="F165" s="832" t="s">
        <v>2158</v>
      </c>
      <c r="G165" s="832" t="s">
        <v>2545</v>
      </c>
      <c r="H165" s="832" t="s">
        <v>595</v>
      </c>
      <c r="I165" s="832" t="s">
        <v>2546</v>
      </c>
      <c r="J165" s="832" t="s">
        <v>2547</v>
      </c>
      <c r="K165" s="832" t="s">
        <v>2548</v>
      </c>
      <c r="L165" s="835">
        <v>760.22</v>
      </c>
      <c r="M165" s="835">
        <v>2280.66</v>
      </c>
      <c r="N165" s="832">
        <v>3</v>
      </c>
      <c r="O165" s="836">
        <v>0.5</v>
      </c>
      <c r="P165" s="835">
        <v>2280.66</v>
      </c>
      <c r="Q165" s="837">
        <v>1</v>
      </c>
      <c r="R165" s="832">
        <v>3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2157</v>
      </c>
      <c r="C166" s="832" t="s">
        <v>2163</v>
      </c>
      <c r="D166" s="833" t="s">
        <v>3773</v>
      </c>
      <c r="E166" s="834" t="s">
        <v>2174</v>
      </c>
      <c r="F166" s="832" t="s">
        <v>2158</v>
      </c>
      <c r="G166" s="832" t="s">
        <v>2549</v>
      </c>
      <c r="H166" s="832" t="s">
        <v>595</v>
      </c>
      <c r="I166" s="832" t="s">
        <v>2550</v>
      </c>
      <c r="J166" s="832" t="s">
        <v>2551</v>
      </c>
      <c r="K166" s="832" t="s">
        <v>2552</v>
      </c>
      <c r="L166" s="835">
        <v>134.47999999999999</v>
      </c>
      <c r="M166" s="835">
        <v>403.43999999999994</v>
      </c>
      <c r="N166" s="832">
        <v>3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32</v>
      </c>
      <c r="B167" s="832" t="s">
        <v>2157</v>
      </c>
      <c r="C167" s="832" t="s">
        <v>2163</v>
      </c>
      <c r="D167" s="833" t="s">
        <v>3773</v>
      </c>
      <c r="E167" s="834" t="s">
        <v>2174</v>
      </c>
      <c r="F167" s="832" t="s">
        <v>2158</v>
      </c>
      <c r="G167" s="832" t="s">
        <v>2553</v>
      </c>
      <c r="H167" s="832" t="s">
        <v>595</v>
      </c>
      <c r="I167" s="832" t="s">
        <v>2554</v>
      </c>
      <c r="J167" s="832" t="s">
        <v>691</v>
      </c>
      <c r="K167" s="832" t="s">
        <v>2555</v>
      </c>
      <c r="L167" s="835">
        <v>17.62</v>
      </c>
      <c r="M167" s="835">
        <v>17.62</v>
      </c>
      <c r="N167" s="832">
        <v>1</v>
      </c>
      <c r="O167" s="836">
        <v>0.5</v>
      </c>
      <c r="P167" s="835">
        <v>17.62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32</v>
      </c>
      <c r="B168" s="832" t="s">
        <v>2157</v>
      </c>
      <c r="C168" s="832" t="s">
        <v>2163</v>
      </c>
      <c r="D168" s="833" t="s">
        <v>3773</v>
      </c>
      <c r="E168" s="834" t="s">
        <v>2174</v>
      </c>
      <c r="F168" s="832" t="s">
        <v>2158</v>
      </c>
      <c r="G168" s="832" t="s">
        <v>2384</v>
      </c>
      <c r="H168" s="832" t="s">
        <v>595</v>
      </c>
      <c r="I168" s="832" t="s">
        <v>2385</v>
      </c>
      <c r="J168" s="832" t="s">
        <v>846</v>
      </c>
      <c r="K168" s="832" t="s">
        <v>2386</v>
      </c>
      <c r="L168" s="835">
        <v>103.67</v>
      </c>
      <c r="M168" s="835">
        <v>103.67</v>
      </c>
      <c r="N168" s="832">
        <v>1</v>
      </c>
      <c r="O168" s="836">
        <v>0.5</v>
      </c>
      <c r="P168" s="835">
        <v>103.67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32</v>
      </c>
      <c r="B169" s="832" t="s">
        <v>2157</v>
      </c>
      <c r="C169" s="832" t="s">
        <v>2163</v>
      </c>
      <c r="D169" s="833" t="s">
        <v>3773</v>
      </c>
      <c r="E169" s="834" t="s">
        <v>2174</v>
      </c>
      <c r="F169" s="832" t="s">
        <v>2158</v>
      </c>
      <c r="G169" s="832" t="s">
        <v>2202</v>
      </c>
      <c r="H169" s="832" t="s">
        <v>595</v>
      </c>
      <c r="I169" s="832" t="s">
        <v>2556</v>
      </c>
      <c r="J169" s="832" t="s">
        <v>2557</v>
      </c>
      <c r="K169" s="832" t="s">
        <v>2558</v>
      </c>
      <c r="L169" s="835">
        <v>96.75</v>
      </c>
      <c r="M169" s="835">
        <v>96.75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32</v>
      </c>
      <c r="B170" s="832" t="s">
        <v>2157</v>
      </c>
      <c r="C170" s="832" t="s">
        <v>2163</v>
      </c>
      <c r="D170" s="833" t="s">
        <v>3773</v>
      </c>
      <c r="E170" s="834" t="s">
        <v>2174</v>
      </c>
      <c r="F170" s="832" t="s">
        <v>2158</v>
      </c>
      <c r="G170" s="832" t="s">
        <v>2202</v>
      </c>
      <c r="H170" s="832" t="s">
        <v>651</v>
      </c>
      <c r="I170" s="832" t="s">
        <v>2258</v>
      </c>
      <c r="J170" s="832" t="s">
        <v>2057</v>
      </c>
      <c r="K170" s="832" t="s">
        <v>2259</v>
      </c>
      <c r="L170" s="835">
        <v>57.6</v>
      </c>
      <c r="M170" s="835">
        <v>115.2</v>
      </c>
      <c r="N170" s="832">
        <v>2</v>
      </c>
      <c r="O170" s="836">
        <v>1</v>
      </c>
      <c r="P170" s="835">
        <v>115.2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32</v>
      </c>
      <c r="B171" s="832" t="s">
        <v>2157</v>
      </c>
      <c r="C171" s="832" t="s">
        <v>2163</v>
      </c>
      <c r="D171" s="833" t="s">
        <v>3773</v>
      </c>
      <c r="E171" s="834" t="s">
        <v>2174</v>
      </c>
      <c r="F171" s="832" t="s">
        <v>2158</v>
      </c>
      <c r="G171" s="832" t="s">
        <v>2559</v>
      </c>
      <c r="H171" s="832" t="s">
        <v>595</v>
      </c>
      <c r="I171" s="832" t="s">
        <v>2560</v>
      </c>
      <c r="J171" s="832" t="s">
        <v>2561</v>
      </c>
      <c r="K171" s="832" t="s">
        <v>2562</v>
      </c>
      <c r="L171" s="835">
        <v>218.62</v>
      </c>
      <c r="M171" s="835">
        <v>218.62</v>
      </c>
      <c r="N171" s="832">
        <v>1</v>
      </c>
      <c r="O171" s="836">
        <v>1</v>
      </c>
      <c r="P171" s="835">
        <v>218.62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32</v>
      </c>
      <c r="B172" s="832" t="s">
        <v>2157</v>
      </c>
      <c r="C172" s="832" t="s">
        <v>2163</v>
      </c>
      <c r="D172" s="833" t="s">
        <v>3773</v>
      </c>
      <c r="E172" s="834" t="s">
        <v>2174</v>
      </c>
      <c r="F172" s="832" t="s">
        <v>2158</v>
      </c>
      <c r="G172" s="832" t="s">
        <v>2563</v>
      </c>
      <c r="H172" s="832" t="s">
        <v>595</v>
      </c>
      <c r="I172" s="832" t="s">
        <v>2564</v>
      </c>
      <c r="J172" s="832" t="s">
        <v>2565</v>
      </c>
      <c r="K172" s="832" t="s">
        <v>2566</v>
      </c>
      <c r="L172" s="835">
        <v>161.46</v>
      </c>
      <c r="M172" s="835">
        <v>161.46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32</v>
      </c>
      <c r="B173" s="832" t="s">
        <v>2157</v>
      </c>
      <c r="C173" s="832" t="s">
        <v>2163</v>
      </c>
      <c r="D173" s="833" t="s">
        <v>3773</v>
      </c>
      <c r="E173" s="834" t="s">
        <v>2174</v>
      </c>
      <c r="F173" s="832" t="s">
        <v>2158</v>
      </c>
      <c r="G173" s="832" t="s">
        <v>2288</v>
      </c>
      <c r="H173" s="832" t="s">
        <v>595</v>
      </c>
      <c r="I173" s="832" t="s">
        <v>2289</v>
      </c>
      <c r="J173" s="832" t="s">
        <v>2290</v>
      </c>
      <c r="K173" s="832" t="s">
        <v>2291</v>
      </c>
      <c r="L173" s="835">
        <v>87.67</v>
      </c>
      <c r="M173" s="835">
        <v>87.67</v>
      </c>
      <c r="N173" s="832">
        <v>1</v>
      </c>
      <c r="O173" s="836">
        <v>0.5</v>
      </c>
      <c r="P173" s="835">
        <v>87.67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32</v>
      </c>
      <c r="B174" s="832" t="s">
        <v>2157</v>
      </c>
      <c r="C174" s="832" t="s">
        <v>2163</v>
      </c>
      <c r="D174" s="833" t="s">
        <v>3773</v>
      </c>
      <c r="E174" s="834" t="s">
        <v>2174</v>
      </c>
      <c r="F174" s="832" t="s">
        <v>2158</v>
      </c>
      <c r="G174" s="832" t="s">
        <v>2404</v>
      </c>
      <c r="H174" s="832" t="s">
        <v>651</v>
      </c>
      <c r="I174" s="832" t="s">
        <v>2567</v>
      </c>
      <c r="J174" s="832" t="s">
        <v>2406</v>
      </c>
      <c r="K174" s="832" t="s">
        <v>1773</v>
      </c>
      <c r="L174" s="835">
        <v>95.39</v>
      </c>
      <c r="M174" s="835">
        <v>95.39</v>
      </c>
      <c r="N174" s="832">
        <v>1</v>
      </c>
      <c r="O174" s="836">
        <v>0.5</v>
      </c>
      <c r="P174" s="835">
        <v>95.39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32</v>
      </c>
      <c r="B175" s="832" t="s">
        <v>2157</v>
      </c>
      <c r="C175" s="832" t="s">
        <v>2163</v>
      </c>
      <c r="D175" s="833" t="s">
        <v>3773</v>
      </c>
      <c r="E175" s="834" t="s">
        <v>2174</v>
      </c>
      <c r="F175" s="832" t="s">
        <v>2158</v>
      </c>
      <c r="G175" s="832" t="s">
        <v>2568</v>
      </c>
      <c r="H175" s="832" t="s">
        <v>595</v>
      </c>
      <c r="I175" s="832" t="s">
        <v>2569</v>
      </c>
      <c r="J175" s="832" t="s">
        <v>2570</v>
      </c>
      <c r="K175" s="832" t="s">
        <v>2571</v>
      </c>
      <c r="L175" s="835">
        <v>4625.3500000000004</v>
      </c>
      <c r="M175" s="835">
        <v>4625.3500000000004</v>
      </c>
      <c r="N175" s="832">
        <v>1</v>
      </c>
      <c r="O175" s="836">
        <v>1</v>
      </c>
      <c r="P175" s="835">
        <v>4625.3500000000004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32</v>
      </c>
      <c r="B176" s="832" t="s">
        <v>2157</v>
      </c>
      <c r="C176" s="832" t="s">
        <v>2163</v>
      </c>
      <c r="D176" s="833" t="s">
        <v>3773</v>
      </c>
      <c r="E176" s="834" t="s">
        <v>2174</v>
      </c>
      <c r="F176" s="832" t="s">
        <v>2158</v>
      </c>
      <c r="G176" s="832" t="s">
        <v>2205</v>
      </c>
      <c r="H176" s="832" t="s">
        <v>595</v>
      </c>
      <c r="I176" s="832" t="s">
        <v>2206</v>
      </c>
      <c r="J176" s="832" t="s">
        <v>2207</v>
      </c>
      <c r="K176" s="832" t="s">
        <v>2208</v>
      </c>
      <c r="L176" s="835">
        <v>0</v>
      </c>
      <c r="M176" s="835">
        <v>0</v>
      </c>
      <c r="N176" s="832">
        <v>3</v>
      </c>
      <c r="O176" s="836">
        <v>1.5</v>
      </c>
      <c r="P176" s="835">
        <v>0</v>
      </c>
      <c r="Q176" s="837"/>
      <c r="R176" s="832">
        <v>3</v>
      </c>
      <c r="S176" s="837">
        <v>1</v>
      </c>
      <c r="T176" s="836">
        <v>1.5</v>
      </c>
      <c r="U176" s="838">
        <v>1</v>
      </c>
    </row>
    <row r="177" spans="1:21" ht="14.4" customHeight="1" x14ac:dyDescent="0.3">
      <c r="A177" s="831">
        <v>32</v>
      </c>
      <c r="B177" s="832" t="s">
        <v>2157</v>
      </c>
      <c r="C177" s="832" t="s">
        <v>2163</v>
      </c>
      <c r="D177" s="833" t="s">
        <v>3773</v>
      </c>
      <c r="E177" s="834" t="s">
        <v>2174</v>
      </c>
      <c r="F177" s="832" t="s">
        <v>2158</v>
      </c>
      <c r="G177" s="832" t="s">
        <v>2264</v>
      </c>
      <c r="H177" s="832" t="s">
        <v>595</v>
      </c>
      <c r="I177" s="832" t="s">
        <v>2572</v>
      </c>
      <c r="J177" s="832" t="s">
        <v>2266</v>
      </c>
      <c r="K177" s="832" t="s">
        <v>2573</v>
      </c>
      <c r="L177" s="835">
        <v>181.04</v>
      </c>
      <c r="M177" s="835">
        <v>362.08</v>
      </c>
      <c r="N177" s="832">
        <v>2</v>
      </c>
      <c r="O177" s="836">
        <v>1</v>
      </c>
      <c r="P177" s="835">
        <v>362.08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32</v>
      </c>
      <c r="B178" s="832" t="s">
        <v>2157</v>
      </c>
      <c r="C178" s="832" t="s">
        <v>2163</v>
      </c>
      <c r="D178" s="833" t="s">
        <v>3773</v>
      </c>
      <c r="E178" s="834" t="s">
        <v>2174</v>
      </c>
      <c r="F178" s="832" t="s">
        <v>2158</v>
      </c>
      <c r="G178" s="832" t="s">
        <v>2574</v>
      </c>
      <c r="H178" s="832" t="s">
        <v>595</v>
      </c>
      <c r="I178" s="832" t="s">
        <v>2575</v>
      </c>
      <c r="J178" s="832" t="s">
        <v>1355</v>
      </c>
      <c r="K178" s="832" t="s">
        <v>2576</v>
      </c>
      <c r="L178" s="835">
        <v>0</v>
      </c>
      <c r="M178" s="835">
        <v>0</v>
      </c>
      <c r="N178" s="832">
        <v>1</v>
      </c>
      <c r="O178" s="836">
        <v>0.5</v>
      </c>
      <c r="P178" s="835"/>
      <c r="Q178" s="837"/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32</v>
      </c>
      <c r="B179" s="832" t="s">
        <v>2157</v>
      </c>
      <c r="C179" s="832" t="s">
        <v>2163</v>
      </c>
      <c r="D179" s="833" t="s">
        <v>3773</v>
      </c>
      <c r="E179" s="834" t="s">
        <v>2174</v>
      </c>
      <c r="F179" s="832" t="s">
        <v>2158</v>
      </c>
      <c r="G179" s="832" t="s">
        <v>2412</v>
      </c>
      <c r="H179" s="832" t="s">
        <v>595</v>
      </c>
      <c r="I179" s="832" t="s">
        <v>2413</v>
      </c>
      <c r="J179" s="832" t="s">
        <v>1431</v>
      </c>
      <c r="K179" s="832" t="s">
        <v>2414</v>
      </c>
      <c r="L179" s="835">
        <v>210.38</v>
      </c>
      <c r="M179" s="835">
        <v>631.14</v>
      </c>
      <c r="N179" s="832">
        <v>3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32</v>
      </c>
      <c r="B180" s="832" t="s">
        <v>2157</v>
      </c>
      <c r="C180" s="832" t="s">
        <v>2163</v>
      </c>
      <c r="D180" s="833" t="s">
        <v>3773</v>
      </c>
      <c r="E180" s="834" t="s">
        <v>2174</v>
      </c>
      <c r="F180" s="832" t="s">
        <v>2158</v>
      </c>
      <c r="G180" s="832" t="s">
        <v>2241</v>
      </c>
      <c r="H180" s="832" t="s">
        <v>595</v>
      </c>
      <c r="I180" s="832" t="s">
        <v>2415</v>
      </c>
      <c r="J180" s="832" t="s">
        <v>2416</v>
      </c>
      <c r="K180" s="832" t="s">
        <v>2417</v>
      </c>
      <c r="L180" s="835">
        <v>42.54</v>
      </c>
      <c r="M180" s="835">
        <v>127.62</v>
      </c>
      <c r="N180" s="832">
        <v>3</v>
      </c>
      <c r="O180" s="836">
        <v>2</v>
      </c>
      <c r="P180" s="835">
        <v>85.08</v>
      </c>
      <c r="Q180" s="837">
        <v>0.66666666666666663</v>
      </c>
      <c r="R180" s="832">
        <v>2</v>
      </c>
      <c r="S180" s="837">
        <v>0.66666666666666663</v>
      </c>
      <c r="T180" s="836">
        <v>1</v>
      </c>
      <c r="U180" s="838">
        <v>0.5</v>
      </c>
    </row>
    <row r="181" spans="1:21" ht="14.4" customHeight="1" x14ac:dyDescent="0.3">
      <c r="A181" s="831">
        <v>32</v>
      </c>
      <c r="B181" s="832" t="s">
        <v>2157</v>
      </c>
      <c r="C181" s="832" t="s">
        <v>2163</v>
      </c>
      <c r="D181" s="833" t="s">
        <v>3773</v>
      </c>
      <c r="E181" s="834" t="s">
        <v>2174</v>
      </c>
      <c r="F181" s="832" t="s">
        <v>2158</v>
      </c>
      <c r="G181" s="832" t="s">
        <v>2241</v>
      </c>
      <c r="H181" s="832" t="s">
        <v>595</v>
      </c>
      <c r="I181" s="832" t="s">
        <v>2242</v>
      </c>
      <c r="J181" s="832" t="s">
        <v>2243</v>
      </c>
      <c r="K181" s="832" t="s">
        <v>2244</v>
      </c>
      <c r="L181" s="835">
        <v>66.88</v>
      </c>
      <c r="M181" s="835">
        <v>200.64</v>
      </c>
      <c r="N181" s="832">
        <v>3</v>
      </c>
      <c r="O181" s="836">
        <v>1</v>
      </c>
      <c r="P181" s="835">
        <v>200.64</v>
      </c>
      <c r="Q181" s="837">
        <v>1</v>
      </c>
      <c r="R181" s="832">
        <v>3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32</v>
      </c>
      <c r="B182" s="832" t="s">
        <v>2157</v>
      </c>
      <c r="C182" s="832" t="s">
        <v>2163</v>
      </c>
      <c r="D182" s="833" t="s">
        <v>3773</v>
      </c>
      <c r="E182" s="834" t="s">
        <v>2174</v>
      </c>
      <c r="F182" s="832" t="s">
        <v>2158</v>
      </c>
      <c r="G182" s="832" t="s">
        <v>2241</v>
      </c>
      <c r="H182" s="832" t="s">
        <v>595</v>
      </c>
      <c r="I182" s="832" t="s">
        <v>2577</v>
      </c>
      <c r="J182" s="832" t="s">
        <v>2416</v>
      </c>
      <c r="K182" s="832" t="s">
        <v>2578</v>
      </c>
      <c r="L182" s="835">
        <v>59.56</v>
      </c>
      <c r="M182" s="835">
        <v>119.12</v>
      </c>
      <c r="N182" s="832">
        <v>2</v>
      </c>
      <c r="O182" s="836">
        <v>1.5</v>
      </c>
      <c r="P182" s="835">
        <v>59.56</v>
      </c>
      <c r="Q182" s="837">
        <v>0.5</v>
      </c>
      <c r="R182" s="832">
        <v>1</v>
      </c>
      <c r="S182" s="837">
        <v>0.5</v>
      </c>
      <c r="T182" s="836">
        <v>0.5</v>
      </c>
      <c r="U182" s="838">
        <v>0.33333333333333331</v>
      </c>
    </row>
    <row r="183" spans="1:21" ht="14.4" customHeight="1" x14ac:dyDescent="0.3">
      <c r="A183" s="831">
        <v>32</v>
      </c>
      <c r="B183" s="832" t="s">
        <v>2157</v>
      </c>
      <c r="C183" s="832" t="s">
        <v>2163</v>
      </c>
      <c r="D183" s="833" t="s">
        <v>3773</v>
      </c>
      <c r="E183" s="834" t="s">
        <v>2174</v>
      </c>
      <c r="F183" s="832" t="s">
        <v>2158</v>
      </c>
      <c r="G183" s="832" t="s">
        <v>2579</v>
      </c>
      <c r="H183" s="832" t="s">
        <v>595</v>
      </c>
      <c r="I183" s="832" t="s">
        <v>2580</v>
      </c>
      <c r="J183" s="832" t="s">
        <v>2581</v>
      </c>
      <c r="K183" s="832" t="s">
        <v>2582</v>
      </c>
      <c r="L183" s="835">
        <v>789.2</v>
      </c>
      <c r="M183" s="835">
        <v>2367.6000000000004</v>
      </c>
      <c r="N183" s="832">
        <v>3</v>
      </c>
      <c r="O183" s="836">
        <v>0.5</v>
      </c>
      <c r="P183" s="835">
        <v>2367.6000000000004</v>
      </c>
      <c r="Q183" s="837">
        <v>1</v>
      </c>
      <c r="R183" s="832">
        <v>3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32</v>
      </c>
      <c r="B184" s="832" t="s">
        <v>2157</v>
      </c>
      <c r="C184" s="832" t="s">
        <v>2163</v>
      </c>
      <c r="D184" s="833" t="s">
        <v>3773</v>
      </c>
      <c r="E184" s="834" t="s">
        <v>2174</v>
      </c>
      <c r="F184" s="832" t="s">
        <v>2158</v>
      </c>
      <c r="G184" s="832" t="s">
        <v>2422</v>
      </c>
      <c r="H184" s="832" t="s">
        <v>595</v>
      </c>
      <c r="I184" s="832" t="s">
        <v>2426</v>
      </c>
      <c r="J184" s="832" t="s">
        <v>2424</v>
      </c>
      <c r="K184" s="832" t="s">
        <v>2425</v>
      </c>
      <c r="L184" s="835">
        <v>50.89</v>
      </c>
      <c r="M184" s="835">
        <v>50.89</v>
      </c>
      <c r="N184" s="832">
        <v>1</v>
      </c>
      <c r="O184" s="836">
        <v>1</v>
      </c>
      <c r="P184" s="835">
        <v>50.89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32</v>
      </c>
      <c r="B185" s="832" t="s">
        <v>2157</v>
      </c>
      <c r="C185" s="832" t="s">
        <v>2163</v>
      </c>
      <c r="D185" s="833" t="s">
        <v>3773</v>
      </c>
      <c r="E185" s="834" t="s">
        <v>2174</v>
      </c>
      <c r="F185" s="832" t="s">
        <v>2158</v>
      </c>
      <c r="G185" s="832" t="s">
        <v>2422</v>
      </c>
      <c r="H185" s="832" t="s">
        <v>595</v>
      </c>
      <c r="I185" s="832" t="s">
        <v>2583</v>
      </c>
      <c r="J185" s="832" t="s">
        <v>2584</v>
      </c>
      <c r="K185" s="832" t="s">
        <v>2585</v>
      </c>
      <c r="L185" s="835">
        <v>101.78</v>
      </c>
      <c r="M185" s="835">
        <v>203.56</v>
      </c>
      <c r="N185" s="832">
        <v>2</v>
      </c>
      <c r="O185" s="836">
        <v>0.5</v>
      </c>
      <c r="P185" s="835">
        <v>203.56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32</v>
      </c>
      <c r="B186" s="832" t="s">
        <v>2157</v>
      </c>
      <c r="C186" s="832" t="s">
        <v>2163</v>
      </c>
      <c r="D186" s="833" t="s">
        <v>3773</v>
      </c>
      <c r="E186" s="834" t="s">
        <v>2174</v>
      </c>
      <c r="F186" s="832" t="s">
        <v>2158</v>
      </c>
      <c r="G186" s="832" t="s">
        <v>2427</v>
      </c>
      <c r="H186" s="832" t="s">
        <v>595</v>
      </c>
      <c r="I186" s="832" t="s">
        <v>2586</v>
      </c>
      <c r="J186" s="832" t="s">
        <v>2587</v>
      </c>
      <c r="K186" s="832" t="s">
        <v>2588</v>
      </c>
      <c r="L186" s="835">
        <v>375.85</v>
      </c>
      <c r="M186" s="835">
        <v>375.85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2157</v>
      </c>
      <c r="C187" s="832" t="s">
        <v>2163</v>
      </c>
      <c r="D187" s="833" t="s">
        <v>3773</v>
      </c>
      <c r="E187" s="834" t="s">
        <v>2174</v>
      </c>
      <c r="F187" s="832" t="s">
        <v>2158</v>
      </c>
      <c r="G187" s="832" t="s">
        <v>2589</v>
      </c>
      <c r="H187" s="832" t="s">
        <v>595</v>
      </c>
      <c r="I187" s="832" t="s">
        <v>2590</v>
      </c>
      <c r="J187" s="832" t="s">
        <v>2591</v>
      </c>
      <c r="K187" s="832" t="s">
        <v>2592</v>
      </c>
      <c r="L187" s="835">
        <v>75.349999999999994</v>
      </c>
      <c r="M187" s="835">
        <v>75.349999999999994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32</v>
      </c>
      <c r="B188" s="832" t="s">
        <v>2157</v>
      </c>
      <c r="C188" s="832" t="s">
        <v>2163</v>
      </c>
      <c r="D188" s="833" t="s">
        <v>3773</v>
      </c>
      <c r="E188" s="834" t="s">
        <v>2174</v>
      </c>
      <c r="F188" s="832" t="s">
        <v>2158</v>
      </c>
      <c r="G188" s="832" t="s">
        <v>2268</v>
      </c>
      <c r="H188" s="832" t="s">
        <v>651</v>
      </c>
      <c r="I188" s="832" t="s">
        <v>2016</v>
      </c>
      <c r="J188" s="832" t="s">
        <v>2017</v>
      </c>
      <c r="K188" s="832" t="s">
        <v>2018</v>
      </c>
      <c r="L188" s="835">
        <v>902.57</v>
      </c>
      <c r="M188" s="835">
        <v>902.57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32</v>
      </c>
      <c r="B189" s="832" t="s">
        <v>2157</v>
      </c>
      <c r="C189" s="832" t="s">
        <v>2163</v>
      </c>
      <c r="D189" s="833" t="s">
        <v>3773</v>
      </c>
      <c r="E189" s="834" t="s">
        <v>2174</v>
      </c>
      <c r="F189" s="832" t="s">
        <v>2158</v>
      </c>
      <c r="G189" s="832" t="s">
        <v>2268</v>
      </c>
      <c r="H189" s="832" t="s">
        <v>595</v>
      </c>
      <c r="I189" s="832" t="s">
        <v>2269</v>
      </c>
      <c r="J189" s="832" t="s">
        <v>2017</v>
      </c>
      <c r="K189" s="832" t="s">
        <v>2018</v>
      </c>
      <c r="L189" s="835">
        <v>902.57</v>
      </c>
      <c r="M189" s="835">
        <v>3610.28</v>
      </c>
      <c r="N189" s="832">
        <v>4</v>
      </c>
      <c r="O189" s="836">
        <v>1.5</v>
      </c>
      <c r="P189" s="835">
        <v>1805.14</v>
      </c>
      <c r="Q189" s="837">
        <v>0.5</v>
      </c>
      <c r="R189" s="832">
        <v>2</v>
      </c>
      <c r="S189" s="837">
        <v>0.5</v>
      </c>
      <c r="T189" s="836">
        <v>0.5</v>
      </c>
      <c r="U189" s="838">
        <v>0.33333333333333331</v>
      </c>
    </row>
    <row r="190" spans="1:21" ht="14.4" customHeight="1" x14ac:dyDescent="0.3">
      <c r="A190" s="831">
        <v>32</v>
      </c>
      <c r="B190" s="832" t="s">
        <v>2157</v>
      </c>
      <c r="C190" s="832" t="s">
        <v>2163</v>
      </c>
      <c r="D190" s="833" t="s">
        <v>3773</v>
      </c>
      <c r="E190" s="834" t="s">
        <v>2174</v>
      </c>
      <c r="F190" s="832" t="s">
        <v>2158</v>
      </c>
      <c r="G190" s="832" t="s">
        <v>2268</v>
      </c>
      <c r="H190" s="832" t="s">
        <v>595</v>
      </c>
      <c r="I190" s="832" t="s">
        <v>2593</v>
      </c>
      <c r="J190" s="832" t="s">
        <v>2594</v>
      </c>
      <c r="K190" s="832" t="s">
        <v>2018</v>
      </c>
      <c r="L190" s="835">
        <v>1427.23</v>
      </c>
      <c r="M190" s="835">
        <v>2854.46</v>
      </c>
      <c r="N190" s="832">
        <v>2</v>
      </c>
      <c r="O190" s="836">
        <v>0.5</v>
      </c>
      <c r="P190" s="835">
        <v>2854.46</v>
      </c>
      <c r="Q190" s="837">
        <v>1</v>
      </c>
      <c r="R190" s="832">
        <v>2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32</v>
      </c>
      <c r="B191" s="832" t="s">
        <v>2157</v>
      </c>
      <c r="C191" s="832" t="s">
        <v>2163</v>
      </c>
      <c r="D191" s="833" t="s">
        <v>3773</v>
      </c>
      <c r="E191" s="834" t="s">
        <v>2174</v>
      </c>
      <c r="F191" s="832" t="s">
        <v>2158</v>
      </c>
      <c r="G191" s="832" t="s">
        <v>2441</v>
      </c>
      <c r="H191" s="832" t="s">
        <v>651</v>
      </c>
      <c r="I191" s="832" t="s">
        <v>2595</v>
      </c>
      <c r="J191" s="832" t="s">
        <v>2596</v>
      </c>
      <c r="K191" s="832" t="s">
        <v>2597</v>
      </c>
      <c r="L191" s="835">
        <v>184.74</v>
      </c>
      <c r="M191" s="835">
        <v>184.74</v>
      </c>
      <c r="N191" s="832">
        <v>1</v>
      </c>
      <c r="O191" s="836">
        <v>0.5</v>
      </c>
      <c r="P191" s="835">
        <v>184.74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32</v>
      </c>
      <c r="B192" s="832" t="s">
        <v>2157</v>
      </c>
      <c r="C192" s="832" t="s">
        <v>2163</v>
      </c>
      <c r="D192" s="833" t="s">
        <v>3773</v>
      </c>
      <c r="E192" s="834" t="s">
        <v>2174</v>
      </c>
      <c r="F192" s="832" t="s">
        <v>2158</v>
      </c>
      <c r="G192" s="832" t="s">
        <v>2445</v>
      </c>
      <c r="H192" s="832" t="s">
        <v>651</v>
      </c>
      <c r="I192" s="832" t="s">
        <v>2598</v>
      </c>
      <c r="J192" s="832" t="s">
        <v>1440</v>
      </c>
      <c r="K192" s="832" t="s">
        <v>2232</v>
      </c>
      <c r="L192" s="835">
        <v>0</v>
      </c>
      <c r="M192" s="835">
        <v>0</v>
      </c>
      <c r="N192" s="832">
        <v>1</v>
      </c>
      <c r="O192" s="836">
        <v>0.5</v>
      </c>
      <c r="P192" s="835">
        <v>0</v>
      </c>
      <c r="Q192" s="837"/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32</v>
      </c>
      <c r="B193" s="832" t="s">
        <v>2157</v>
      </c>
      <c r="C193" s="832" t="s">
        <v>2163</v>
      </c>
      <c r="D193" s="833" t="s">
        <v>3773</v>
      </c>
      <c r="E193" s="834" t="s">
        <v>2174</v>
      </c>
      <c r="F193" s="832" t="s">
        <v>2158</v>
      </c>
      <c r="G193" s="832" t="s">
        <v>2445</v>
      </c>
      <c r="H193" s="832" t="s">
        <v>651</v>
      </c>
      <c r="I193" s="832" t="s">
        <v>2033</v>
      </c>
      <c r="J193" s="832" t="s">
        <v>1440</v>
      </c>
      <c r="K193" s="832" t="s">
        <v>2034</v>
      </c>
      <c r="L193" s="835">
        <v>0</v>
      </c>
      <c r="M193" s="835">
        <v>0</v>
      </c>
      <c r="N193" s="832">
        <v>1</v>
      </c>
      <c r="O193" s="836">
        <v>1</v>
      </c>
      <c r="P193" s="835">
        <v>0</v>
      </c>
      <c r="Q193" s="837"/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32</v>
      </c>
      <c r="B194" s="832" t="s">
        <v>2157</v>
      </c>
      <c r="C194" s="832" t="s">
        <v>2163</v>
      </c>
      <c r="D194" s="833" t="s">
        <v>3773</v>
      </c>
      <c r="E194" s="834" t="s">
        <v>2174</v>
      </c>
      <c r="F194" s="832" t="s">
        <v>2158</v>
      </c>
      <c r="G194" s="832" t="s">
        <v>2447</v>
      </c>
      <c r="H194" s="832" t="s">
        <v>595</v>
      </c>
      <c r="I194" s="832" t="s">
        <v>2448</v>
      </c>
      <c r="J194" s="832" t="s">
        <v>2449</v>
      </c>
      <c r="K194" s="832" t="s">
        <v>2450</v>
      </c>
      <c r="L194" s="835">
        <v>277.70999999999998</v>
      </c>
      <c r="M194" s="835">
        <v>277.70999999999998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32</v>
      </c>
      <c r="B195" s="832" t="s">
        <v>2157</v>
      </c>
      <c r="C195" s="832" t="s">
        <v>2163</v>
      </c>
      <c r="D195" s="833" t="s">
        <v>3773</v>
      </c>
      <c r="E195" s="834" t="s">
        <v>2174</v>
      </c>
      <c r="F195" s="832" t="s">
        <v>2158</v>
      </c>
      <c r="G195" s="832" t="s">
        <v>2599</v>
      </c>
      <c r="H195" s="832" t="s">
        <v>595</v>
      </c>
      <c r="I195" s="832" t="s">
        <v>2600</v>
      </c>
      <c r="J195" s="832" t="s">
        <v>2601</v>
      </c>
      <c r="K195" s="832" t="s">
        <v>2602</v>
      </c>
      <c r="L195" s="835">
        <v>9860.8799999999992</v>
      </c>
      <c r="M195" s="835">
        <v>19721.759999999998</v>
      </c>
      <c r="N195" s="832">
        <v>2</v>
      </c>
      <c r="O195" s="836">
        <v>0.5</v>
      </c>
      <c r="P195" s="835">
        <v>19721.759999999998</v>
      </c>
      <c r="Q195" s="837">
        <v>1</v>
      </c>
      <c r="R195" s="832">
        <v>2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32</v>
      </c>
      <c r="B196" s="832" t="s">
        <v>2157</v>
      </c>
      <c r="C196" s="832" t="s">
        <v>2163</v>
      </c>
      <c r="D196" s="833" t="s">
        <v>3773</v>
      </c>
      <c r="E196" s="834" t="s">
        <v>2174</v>
      </c>
      <c r="F196" s="832" t="s">
        <v>2158</v>
      </c>
      <c r="G196" s="832" t="s">
        <v>2458</v>
      </c>
      <c r="H196" s="832" t="s">
        <v>651</v>
      </c>
      <c r="I196" s="832" t="s">
        <v>1814</v>
      </c>
      <c r="J196" s="832" t="s">
        <v>1119</v>
      </c>
      <c r="K196" s="832" t="s">
        <v>1815</v>
      </c>
      <c r="L196" s="835">
        <v>154.36000000000001</v>
      </c>
      <c r="M196" s="835">
        <v>617.44000000000005</v>
      </c>
      <c r="N196" s="832">
        <v>4</v>
      </c>
      <c r="O196" s="836">
        <v>3</v>
      </c>
      <c r="P196" s="835">
        <v>463.08000000000004</v>
      </c>
      <c r="Q196" s="837">
        <v>0.75</v>
      </c>
      <c r="R196" s="832">
        <v>3</v>
      </c>
      <c r="S196" s="837">
        <v>0.75</v>
      </c>
      <c r="T196" s="836">
        <v>2</v>
      </c>
      <c r="U196" s="838">
        <v>0.66666666666666663</v>
      </c>
    </row>
    <row r="197" spans="1:21" ht="14.4" customHeight="1" x14ac:dyDescent="0.3">
      <c r="A197" s="831">
        <v>32</v>
      </c>
      <c r="B197" s="832" t="s">
        <v>2157</v>
      </c>
      <c r="C197" s="832" t="s">
        <v>2163</v>
      </c>
      <c r="D197" s="833" t="s">
        <v>3773</v>
      </c>
      <c r="E197" s="834" t="s">
        <v>2174</v>
      </c>
      <c r="F197" s="832" t="s">
        <v>2158</v>
      </c>
      <c r="G197" s="832" t="s">
        <v>2603</v>
      </c>
      <c r="H197" s="832" t="s">
        <v>595</v>
      </c>
      <c r="I197" s="832" t="s">
        <v>2604</v>
      </c>
      <c r="J197" s="832" t="s">
        <v>2605</v>
      </c>
      <c r="K197" s="832" t="s">
        <v>2606</v>
      </c>
      <c r="L197" s="835">
        <v>240.7</v>
      </c>
      <c r="M197" s="835">
        <v>1444.1999999999998</v>
      </c>
      <c r="N197" s="832">
        <v>6</v>
      </c>
      <c r="O197" s="836">
        <v>0.5</v>
      </c>
      <c r="P197" s="835">
        <v>1444.1999999999998</v>
      </c>
      <c r="Q197" s="837">
        <v>1</v>
      </c>
      <c r="R197" s="832">
        <v>6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32</v>
      </c>
      <c r="B198" s="832" t="s">
        <v>2157</v>
      </c>
      <c r="C198" s="832" t="s">
        <v>2163</v>
      </c>
      <c r="D198" s="833" t="s">
        <v>3773</v>
      </c>
      <c r="E198" s="834" t="s">
        <v>2174</v>
      </c>
      <c r="F198" s="832" t="s">
        <v>2158</v>
      </c>
      <c r="G198" s="832" t="s">
        <v>2459</v>
      </c>
      <c r="H198" s="832" t="s">
        <v>595</v>
      </c>
      <c r="I198" s="832" t="s">
        <v>2460</v>
      </c>
      <c r="J198" s="832" t="s">
        <v>1363</v>
      </c>
      <c r="K198" s="832" t="s">
        <v>2461</v>
      </c>
      <c r="L198" s="835">
        <v>421.79</v>
      </c>
      <c r="M198" s="835">
        <v>1687.16</v>
      </c>
      <c r="N198" s="832">
        <v>4</v>
      </c>
      <c r="O198" s="836">
        <v>2</v>
      </c>
      <c r="P198" s="835">
        <v>1265.3700000000001</v>
      </c>
      <c r="Q198" s="837">
        <v>0.75</v>
      </c>
      <c r="R198" s="832">
        <v>3</v>
      </c>
      <c r="S198" s="837">
        <v>0.75</v>
      </c>
      <c r="T198" s="836">
        <v>1.5</v>
      </c>
      <c r="U198" s="838">
        <v>0.75</v>
      </c>
    </row>
    <row r="199" spans="1:21" ht="14.4" customHeight="1" x14ac:dyDescent="0.3">
      <c r="A199" s="831">
        <v>32</v>
      </c>
      <c r="B199" s="832" t="s">
        <v>2157</v>
      </c>
      <c r="C199" s="832" t="s">
        <v>2163</v>
      </c>
      <c r="D199" s="833" t="s">
        <v>3773</v>
      </c>
      <c r="E199" s="834" t="s">
        <v>2174</v>
      </c>
      <c r="F199" s="832" t="s">
        <v>2158</v>
      </c>
      <c r="G199" s="832" t="s">
        <v>2607</v>
      </c>
      <c r="H199" s="832" t="s">
        <v>595</v>
      </c>
      <c r="I199" s="832" t="s">
        <v>2608</v>
      </c>
      <c r="J199" s="832" t="s">
        <v>2609</v>
      </c>
      <c r="K199" s="832" t="s">
        <v>2610</v>
      </c>
      <c r="L199" s="835">
        <v>153.41</v>
      </c>
      <c r="M199" s="835">
        <v>153.41</v>
      </c>
      <c r="N199" s="832">
        <v>1</v>
      </c>
      <c r="O199" s="836">
        <v>1</v>
      </c>
      <c r="P199" s="835">
        <v>153.41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32</v>
      </c>
      <c r="B200" s="832" t="s">
        <v>2157</v>
      </c>
      <c r="C200" s="832" t="s">
        <v>2163</v>
      </c>
      <c r="D200" s="833" t="s">
        <v>3773</v>
      </c>
      <c r="E200" s="834" t="s">
        <v>2174</v>
      </c>
      <c r="F200" s="832" t="s">
        <v>2158</v>
      </c>
      <c r="G200" s="832" t="s">
        <v>2462</v>
      </c>
      <c r="H200" s="832" t="s">
        <v>595</v>
      </c>
      <c r="I200" s="832" t="s">
        <v>2611</v>
      </c>
      <c r="J200" s="832" t="s">
        <v>2612</v>
      </c>
      <c r="K200" s="832" t="s">
        <v>2613</v>
      </c>
      <c r="L200" s="835">
        <v>0</v>
      </c>
      <c r="M200" s="835">
        <v>0</v>
      </c>
      <c r="N200" s="832">
        <v>1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32</v>
      </c>
      <c r="B201" s="832" t="s">
        <v>2157</v>
      </c>
      <c r="C201" s="832" t="s">
        <v>2163</v>
      </c>
      <c r="D201" s="833" t="s">
        <v>3773</v>
      </c>
      <c r="E201" s="834" t="s">
        <v>2176</v>
      </c>
      <c r="F201" s="832" t="s">
        <v>2158</v>
      </c>
      <c r="G201" s="832" t="s">
        <v>2215</v>
      </c>
      <c r="H201" s="832" t="s">
        <v>595</v>
      </c>
      <c r="I201" s="832" t="s">
        <v>2216</v>
      </c>
      <c r="J201" s="832" t="s">
        <v>2217</v>
      </c>
      <c r="K201" s="832" t="s">
        <v>2218</v>
      </c>
      <c r="L201" s="835">
        <v>1295.6400000000001</v>
      </c>
      <c r="M201" s="835">
        <v>2591.2800000000002</v>
      </c>
      <c r="N201" s="832">
        <v>2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32</v>
      </c>
      <c r="B202" s="832" t="s">
        <v>2157</v>
      </c>
      <c r="C202" s="832" t="s">
        <v>2163</v>
      </c>
      <c r="D202" s="833" t="s">
        <v>3773</v>
      </c>
      <c r="E202" s="834" t="s">
        <v>2176</v>
      </c>
      <c r="F202" s="832" t="s">
        <v>2158</v>
      </c>
      <c r="G202" s="832" t="s">
        <v>2245</v>
      </c>
      <c r="H202" s="832" t="s">
        <v>651</v>
      </c>
      <c r="I202" s="832" t="s">
        <v>1874</v>
      </c>
      <c r="J202" s="832" t="s">
        <v>675</v>
      </c>
      <c r="K202" s="832" t="s">
        <v>676</v>
      </c>
      <c r="L202" s="835">
        <v>72.55</v>
      </c>
      <c r="M202" s="835">
        <v>507.85</v>
      </c>
      <c r="N202" s="832">
        <v>7</v>
      </c>
      <c r="O202" s="836">
        <v>5</v>
      </c>
      <c r="P202" s="835">
        <v>435.3</v>
      </c>
      <c r="Q202" s="837">
        <v>0.8571428571428571</v>
      </c>
      <c r="R202" s="832">
        <v>6</v>
      </c>
      <c r="S202" s="837">
        <v>0.8571428571428571</v>
      </c>
      <c r="T202" s="836">
        <v>4.5</v>
      </c>
      <c r="U202" s="838">
        <v>0.9</v>
      </c>
    </row>
    <row r="203" spans="1:21" ht="14.4" customHeight="1" x14ac:dyDescent="0.3">
      <c r="A203" s="831">
        <v>32</v>
      </c>
      <c r="B203" s="832" t="s">
        <v>2157</v>
      </c>
      <c r="C203" s="832" t="s">
        <v>2163</v>
      </c>
      <c r="D203" s="833" t="s">
        <v>3773</v>
      </c>
      <c r="E203" s="834" t="s">
        <v>2176</v>
      </c>
      <c r="F203" s="832" t="s">
        <v>2158</v>
      </c>
      <c r="G203" s="832" t="s">
        <v>2298</v>
      </c>
      <c r="H203" s="832" t="s">
        <v>651</v>
      </c>
      <c r="I203" s="832" t="s">
        <v>1895</v>
      </c>
      <c r="J203" s="832" t="s">
        <v>1896</v>
      </c>
      <c r="K203" s="832" t="s">
        <v>1897</v>
      </c>
      <c r="L203" s="835">
        <v>9.4</v>
      </c>
      <c r="M203" s="835">
        <v>9.4</v>
      </c>
      <c r="N203" s="832">
        <v>1</v>
      </c>
      <c r="O203" s="836">
        <v>0.5</v>
      </c>
      <c r="P203" s="835">
        <v>9.4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32</v>
      </c>
      <c r="B204" s="832" t="s">
        <v>2157</v>
      </c>
      <c r="C204" s="832" t="s">
        <v>2163</v>
      </c>
      <c r="D204" s="833" t="s">
        <v>3773</v>
      </c>
      <c r="E204" s="834" t="s">
        <v>2176</v>
      </c>
      <c r="F204" s="832" t="s">
        <v>2158</v>
      </c>
      <c r="G204" s="832" t="s">
        <v>2305</v>
      </c>
      <c r="H204" s="832" t="s">
        <v>651</v>
      </c>
      <c r="I204" s="832" t="s">
        <v>2474</v>
      </c>
      <c r="J204" s="832" t="s">
        <v>2475</v>
      </c>
      <c r="K204" s="832" t="s">
        <v>2308</v>
      </c>
      <c r="L204" s="835">
        <v>6696.51</v>
      </c>
      <c r="M204" s="835">
        <v>180805.77000000002</v>
      </c>
      <c r="N204" s="832">
        <v>27</v>
      </c>
      <c r="O204" s="836">
        <v>6.5</v>
      </c>
      <c r="P204" s="835">
        <v>147323.22000000003</v>
      </c>
      <c r="Q204" s="837">
        <v>0.81481481481481488</v>
      </c>
      <c r="R204" s="832">
        <v>22</v>
      </c>
      <c r="S204" s="837">
        <v>0.81481481481481477</v>
      </c>
      <c r="T204" s="836">
        <v>5</v>
      </c>
      <c r="U204" s="838">
        <v>0.76923076923076927</v>
      </c>
    </row>
    <row r="205" spans="1:21" ht="14.4" customHeight="1" x14ac:dyDescent="0.3">
      <c r="A205" s="831">
        <v>32</v>
      </c>
      <c r="B205" s="832" t="s">
        <v>2157</v>
      </c>
      <c r="C205" s="832" t="s">
        <v>2163</v>
      </c>
      <c r="D205" s="833" t="s">
        <v>3773</v>
      </c>
      <c r="E205" s="834" t="s">
        <v>2176</v>
      </c>
      <c r="F205" s="832" t="s">
        <v>2158</v>
      </c>
      <c r="G205" s="832" t="s">
        <v>2614</v>
      </c>
      <c r="H205" s="832" t="s">
        <v>595</v>
      </c>
      <c r="I205" s="832" t="s">
        <v>2615</v>
      </c>
      <c r="J205" s="832" t="s">
        <v>2616</v>
      </c>
      <c r="K205" s="832" t="s">
        <v>2617</v>
      </c>
      <c r="L205" s="835">
        <v>318.16000000000003</v>
      </c>
      <c r="M205" s="835">
        <v>636.32000000000005</v>
      </c>
      <c r="N205" s="832">
        <v>2</v>
      </c>
      <c r="O205" s="836">
        <v>0.5</v>
      </c>
      <c r="P205" s="835">
        <v>636.32000000000005</v>
      </c>
      <c r="Q205" s="837">
        <v>1</v>
      </c>
      <c r="R205" s="832">
        <v>2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32</v>
      </c>
      <c r="B206" s="832" t="s">
        <v>2157</v>
      </c>
      <c r="C206" s="832" t="s">
        <v>2163</v>
      </c>
      <c r="D206" s="833" t="s">
        <v>3773</v>
      </c>
      <c r="E206" s="834" t="s">
        <v>2176</v>
      </c>
      <c r="F206" s="832" t="s">
        <v>2158</v>
      </c>
      <c r="G206" s="832" t="s">
        <v>2618</v>
      </c>
      <c r="H206" s="832" t="s">
        <v>651</v>
      </c>
      <c r="I206" s="832" t="s">
        <v>2068</v>
      </c>
      <c r="J206" s="832" t="s">
        <v>1482</v>
      </c>
      <c r="K206" s="832" t="s">
        <v>1483</v>
      </c>
      <c r="L206" s="835">
        <v>70.23</v>
      </c>
      <c r="M206" s="835">
        <v>70.23</v>
      </c>
      <c r="N206" s="832">
        <v>1</v>
      </c>
      <c r="O206" s="836">
        <v>0.5</v>
      </c>
      <c r="P206" s="835">
        <v>70.23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" customHeight="1" x14ac:dyDescent="0.3">
      <c r="A207" s="831">
        <v>32</v>
      </c>
      <c r="B207" s="832" t="s">
        <v>2157</v>
      </c>
      <c r="C207" s="832" t="s">
        <v>2163</v>
      </c>
      <c r="D207" s="833" t="s">
        <v>3773</v>
      </c>
      <c r="E207" s="834" t="s">
        <v>2176</v>
      </c>
      <c r="F207" s="832" t="s">
        <v>2158</v>
      </c>
      <c r="G207" s="832" t="s">
        <v>2618</v>
      </c>
      <c r="H207" s="832" t="s">
        <v>595</v>
      </c>
      <c r="I207" s="832" t="s">
        <v>2619</v>
      </c>
      <c r="J207" s="832" t="s">
        <v>1482</v>
      </c>
      <c r="K207" s="832" t="s">
        <v>1960</v>
      </c>
      <c r="L207" s="835">
        <v>234.07</v>
      </c>
      <c r="M207" s="835">
        <v>234.07</v>
      </c>
      <c r="N207" s="832">
        <v>1</v>
      </c>
      <c r="O207" s="836">
        <v>1</v>
      </c>
      <c r="P207" s="835">
        <v>234.07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32</v>
      </c>
      <c r="B208" s="832" t="s">
        <v>2157</v>
      </c>
      <c r="C208" s="832" t="s">
        <v>2163</v>
      </c>
      <c r="D208" s="833" t="s">
        <v>3773</v>
      </c>
      <c r="E208" s="834" t="s">
        <v>2176</v>
      </c>
      <c r="F208" s="832" t="s">
        <v>2158</v>
      </c>
      <c r="G208" s="832" t="s">
        <v>2248</v>
      </c>
      <c r="H208" s="832" t="s">
        <v>651</v>
      </c>
      <c r="I208" s="832" t="s">
        <v>1821</v>
      </c>
      <c r="J208" s="832" t="s">
        <v>1822</v>
      </c>
      <c r="K208" s="832" t="s">
        <v>1467</v>
      </c>
      <c r="L208" s="835">
        <v>170.52</v>
      </c>
      <c r="M208" s="835">
        <v>852.60000000000014</v>
      </c>
      <c r="N208" s="832">
        <v>5</v>
      </c>
      <c r="O208" s="836">
        <v>1.5</v>
      </c>
      <c r="P208" s="835">
        <v>852.60000000000014</v>
      </c>
      <c r="Q208" s="837">
        <v>1</v>
      </c>
      <c r="R208" s="832">
        <v>5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32</v>
      </c>
      <c r="B209" s="832" t="s">
        <v>2157</v>
      </c>
      <c r="C209" s="832" t="s">
        <v>2163</v>
      </c>
      <c r="D209" s="833" t="s">
        <v>3773</v>
      </c>
      <c r="E209" s="834" t="s">
        <v>2176</v>
      </c>
      <c r="F209" s="832" t="s">
        <v>2158</v>
      </c>
      <c r="G209" s="832" t="s">
        <v>2316</v>
      </c>
      <c r="H209" s="832" t="s">
        <v>595</v>
      </c>
      <c r="I209" s="832" t="s">
        <v>2317</v>
      </c>
      <c r="J209" s="832" t="s">
        <v>2318</v>
      </c>
      <c r="K209" s="832" t="s">
        <v>2319</v>
      </c>
      <c r="L209" s="835">
        <v>1437.8</v>
      </c>
      <c r="M209" s="835">
        <v>2875.6</v>
      </c>
      <c r="N209" s="832">
        <v>2</v>
      </c>
      <c r="O209" s="836">
        <v>0.5</v>
      </c>
      <c r="P209" s="835">
        <v>2875.6</v>
      </c>
      <c r="Q209" s="837">
        <v>1</v>
      </c>
      <c r="R209" s="832">
        <v>2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32</v>
      </c>
      <c r="B210" s="832" t="s">
        <v>2157</v>
      </c>
      <c r="C210" s="832" t="s">
        <v>2163</v>
      </c>
      <c r="D210" s="833" t="s">
        <v>3773</v>
      </c>
      <c r="E210" s="834" t="s">
        <v>2176</v>
      </c>
      <c r="F210" s="832" t="s">
        <v>2158</v>
      </c>
      <c r="G210" s="832" t="s">
        <v>2316</v>
      </c>
      <c r="H210" s="832" t="s">
        <v>595</v>
      </c>
      <c r="I210" s="832" t="s">
        <v>2620</v>
      </c>
      <c r="J210" s="832" t="s">
        <v>2621</v>
      </c>
      <c r="K210" s="832" t="s">
        <v>2319</v>
      </c>
      <c r="L210" s="835">
        <v>1437.8</v>
      </c>
      <c r="M210" s="835">
        <v>4313.3999999999996</v>
      </c>
      <c r="N210" s="832">
        <v>3</v>
      </c>
      <c r="O210" s="836">
        <v>1</v>
      </c>
      <c r="P210" s="835">
        <v>4313.3999999999996</v>
      </c>
      <c r="Q210" s="837">
        <v>1</v>
      </c>
      <c r="R210" s="832">
        <v>3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32</v>
      </c>
      <c r="B211" s="832" t="s">
        <v>2157</v>
      </c>
      <c r="C211" s="832" t="s">
        <v>2163</v>
      </c>
      <c r="D211" s="833" t="s">
        <v>3773</v>
      </c>
      <c r="E211" s="834" t="s">
        <v>2176</v>
      </c>
      <c r="F211" s="832" t="s">
        <v>2158</v>
      </c>
      <c r="G211" s="832" t="s">
        <v>2320</v>
      </c>
      <c r="H211" s="832" t="s">
        <v>595</v>
      </c>
      <c r="I211" s="832" t="s">
        <v>2622</v>
      </c>
      <c r="J211" s="832" t="s">
        <v>2322</v>
      </c>
      <c r="K211" s="832" t="s">
        <v>2623</v>
      </c>
      <c r="L211" s="835">
        <v>516</v>
      </c>
      <c r="M211" s="835">
        <v>1032</v>
      </c>
      <c r="N211" s="832">
        <v>2</v>
      </c>
      <c r="O211" s="836">
        <v>1</v>
      </c>
      <c r="P211" s="835">
        <v>1032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32</v>
      </c>
      <c r="B212" s="832" t="s">
        <v>2157</v>
      </c>
      <c r="C212" s="832" t="s">
        <v>2163</v>
      </c>
      <c r="D212" s="833" t="s">
        <v>3773</v>
      </c>
      <c r="E212" s="834" t="s">
        <v>2176</v>
      </c>
      <c r="F212" s="832" t="s">
        <v>2158</v>
      </c>
      <c r="G212" s="832" t="s">
        <v>2225</v>
      </c>
      <c r="H212" s="832" t="s">
        <v>651</v>
      </c>
      <c r="I212" s="832" t="s">
        <v>1835</v>
      </c>
      <c r="J212" s="832" t="s">
        <v>1836</v>
      </c>
      <c r="K212" s="832" t="s">
        <v>1837</v>
      </c>
      <c r="L212" s="835">
        <v>3231.81</v>
      </c>
      <c r="M212" s="835">
        <v>22622.670000000002</v>
      </c>
      <c r="N212" s="832">
        <v>7</v>
      </c>
      <c r="O212" s="836">
        <v>2.5</v>
      </c>
      <c r="P212" s="835">
        <v>19390.86</v>
      </c>
      <c r="Q212" s="837">
        <v>0.8571428571428571</v>
      </c>
      <c r="R212" s="832">
        <v>6</v>
      </c>
      <c r="S212" s="837">
        <v>0.8571428571428571</v>
      </c>
      <c r="T212" s="836">
        <v>2</v>
      </c>
      <c r="U212" s="838">
        <v>0.8</v>
      </c>
    </row>
    <row r="213" spans="1:21" ht="14.4" customHeight="1" x14ac:dyDescent="0.3">
      <c r="A213" s="831">
        <v>32</v>
      </c>
      <c r="B213" s="832" t="s">
        <v>2157</v>
      </c>
      <c r="C213" s="832" t="s">
        <v>2163</v>
      </c>
      <c r="D213" s="833" t="s">
        <v>3773</v>
      </c>
      <c r="E213" s="834" t="s">
        <v>2176</v>
      </c>
      <c r="F213" s="832" t="s">
        <v>2158</v>
      </c>
      <c r="G213" s="832" t="s">
        <v>2278</v>
      </c>
      <c r="H213" s="832" t="s">
        <v>595</v>
      </c>
      <c r="I213" s="832" t="s">
        <v>2519</v>
      </c>
      <c r="J213" s="832" t="s">
        <v>2520</v>
      </c>
      <c r="K213" s="832" t="s">
        <v>2521</v>
      </c>
      <c r="L213" s="835">
        <v>45.03</v>
      </c>
      <c r="M213" s="835">
        <v>90.06</v>
      </c>
      <c r="N213" s="832">
        <v>2</v>
      </c>
      <c r="O213" s="836">
        <v>1.5</v>
      </c>
      <c r="P213" s="835">
        <v>90.06</v>
      </c>
      <c r="Q213" s="837">
        <v>1</v>
      </c>
      <c r="R213" s="832">
        <v>2</v>
      </c>
      <c r="S213" s="837">
        <v>1</v>
      </c>
      <c r="T213" s="836">
        <v>1.5</v>
      </c>
      <c r="U213" s="838">
        <v>1</v>
      </c>
    </row>
    <row r="214" spans="1:21" ht="14.4" customHeight="1" x14ac:dyDescent="0.3">
      <c r="A214" s="831">
        <v>32</v>
      </c>
      <c r="B214" s="832" t="s">
        <v>2157</v>
      </c>
      <c r="C214" s="832" t="s">
        <v>2163</v>
      </c>
      <c r="D214" s="833" t="s">
        <v>3773</v>
      </c>
      <c r="E214" s="834" t="s">
        <v>2176</v>
      </c>
      <c r="F214" s="832" t="s">
        <v>2158</v>
      </c>
      <c r="G214" s="832" t="s">
        <v>2522</v>
      </c>
      <c r="H214" s="832" t="s">
        <v>595</v>
      </c>
      <c r="I214" s="832" t="s">
        <v>2523</v>
      </c>
      <c r="J214" s="832" t="s">
        <v>2524</v>
      </c>
      <c r="K214" s="832" t="s">
        <v>2525</v>
      </c>
      <c r="L214" s="835">
        <v>2615.92</v>
      </c>
      <c r="M214" s="835">
        <v>26159.200000000001</v>
      </c>
      <c r="N214" s="832">
        <v>10</v>
      </c>
      <c r="O214" s="836">
        <v>3</v>
      </c>
      <c r="P214" s="835">
        <v>26159.200000000001</v>
      </c>
      <c r="Q214" s="837">
        <v>1</v>
      </c>
      <c r="R214" s="832">
        <v>10</v>
      </c>
      <c r="S214" s="837">
        <v>1</v>
      </c>
      <c r="T214" s="836">
        <v>3</v>
      </c>
      <c r="U214" s="838">
        <v>1</v>
      </c>
    </row>
    <row r="215" spans="1:21" ht="14.4" customHeight="1" x14ac:dyDescent="0.3">
      <c r="A215" s="831">
        <v>32</v>
      </c>
      <c r="B215" s="832" t="s">
        <v>2157</v>
      </c>
      <c r="C215" s="832" t="s">
        <v>2163</v>
      </c>
      <c r="D215" s="833" t="s">
        <v>3773</v>
      </c>
      <c r="E215" s="834" t="s">
        <v>2176</v>
      </c>
      <c r="F215" s="832" t="s">
        <v>2158</v>
      </c>
      <c r="G215" s="832" t="s">
        <v>2522</v>
      </c>
      <c r="H215" s="832" t="s">
        <v>595</v>
      </c>
      <c r="I215" s="832" t="s">
        <v>2624</v>
      </c>
      <c r="J215" s="832" t="s">
        <v>2524</v>
      </c>
      <c r="K215" s="832" t="s">
        <v>2625</v>
      </c>
      <c r="L215" s="835">
        <v>4359.8599999999997</v>
      </c>
      <c r="M215" s="835">
        <v>65397.899999999994</v>
      </c>
      <c r="N215" s="832">
        <v>15</v>
      </c>
      <c r="O215" s="836">
        <v>4</v>
      </c>
      <c r="P215" s="835">
        <v>65397.899999999994</v>
      </c>
      <c r="Q215" s="837">
        <v>1</v>
      </c>
      <c r="R215" s="832">
        <v>15</v>
      </c>
      <c r="S215" s="837">
        <v>1</v>
      </c>
      <c r="T215" s="836">
        <v>4</v>
      </c>
      <c r="U215" s="838">
        <v>1</v>
      </c>
    </row>
    <row r="216" spans="1:21" ht="14.4" customHeight="1" x14ac:dyDescent="0.3">
      <c r="A216" s="831">
        <v>32</v>
      </c>
      <c r="B216" s="832" t="s">
        <v>2157</v>
      </c>
      <c r="C216" s="832" t="s">
        <v>2163</v>
      </c>
      <c r="D216" s="833" t="s">
        <v>3773</v>
      </c>
      <c r="E216" s="834" t="s">
        <v>2176</v>
      </c>
      <c r="F216" s="832" t="s">
        <v>2158</v>
      </c>
      <c r="G216" s="832" t="s">
        <v>2526</v>
      </c>
      <c r="H216" s="832" t="s">
        <v>595</v>
      </c>
      <c r="I216" s="832" t="s">
        <v>2626</v>
      </c>
      <c r="J216" s="832" t="s">
        <v>2627</v>
      </c>
      <c r="K216" s="832" t="s">
        <v>2628</v>
      </c>
      <c r="L216" s="835">
        <v>5.71</v>
      </c>
      <c r="M216" s="835">
        <v>5.71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32</v>
      </c>
      <c r="B217" s="832" t="s">
        <v>2157</v>
      </c>
      <c r="C217" s="832" t="s">
        <v>2163</v>
      </c>
      <c r="D217" s="833" t="s">
        <v>3773</v>
      </c>
      <c r="E217" s="834" t="s">
        <v>2176</v>
      </c>
      <c r="F217" s="832" t="s">
        <v>2158</v>
      </c>
      <c r="G217" s="832" t="s">
        <v>2533</v>
      </c>
      <c r="H217" s="832" t="s">
        <v>651</v>
      </c>
      <c r="I217" s="832" t="s">
        <v>2629</v>
      </c>
      <c r="J217" s="832" t="s">
        <v>1752</v>
      </c>
      <c r="K217" s="832" t="s">
        <v>2630</v>
      </c>
      <c r="L217" s="835">
        <v>186.87</v>
      </c>
      <c r="M217" s="835">
        <v>186.87</v>
      </c>
      <c r="N217" s="832">
        <v>1</v>
      </c>
      <c r="O217" s="836">
        <v>0.5</v>
      </c>
      <c r="P217" s="835">
        <v>186.87</v>
      </c>
      <c r="Q217" s="837">
        <v>1</v>
      </c>
      <c r="R217" s="832">
        <v>1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32</v>
      </c>
      <c r="B218" s="832" t="s">
        <v>2157</v>
      </c>
      <c r="C218" s="832" t="s">
        <v>2163</v>
      </c>
      <c r="D218" s="833" t="s">
        <v>3773</v>
      </c>
      <c r="E218" s="834" t="s">
        <v>2176</v>
      </c>
      <c r="F218" s="832" t="s">
        <v>2158</v>
      </c>
      <c r="G218" s="832" t="s">
        <v>2354</v>
      </c>
      <c r="H218" s="832" t="s">
        <v>595</v>
      </c>
      <c r="I218" s="832" t="s">
        <v>2355</v>
      </c>
      <c r="J218" s="832" t="s">
        <v>2356</v>
      </c>
      <c r="K218" s="832" t="s">
        <v>2357</v>
      </c>
      <c r="L218" s="835">
        <v>73.09</v>
      </c>
      <c r="M218" s="835">
        <v>219.27</v>
      </c>
      <c r="N218" s="832">
        <v>3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32</v>
      </c>
      <c r="B219" s="832" t="s">
        <v>2157</v>
      </c>
      <c r="C219" s="832" t="s">
        <v>2163</v>
      </c>
      <c r="D219" s="833" t="s">
        <v>3773</v>
      </c>
      <c r="E219" s="834" t="s">
        <v>2176</v>
      </c>
      <c r="F219" s="832" t="s">
        <v>2158</v>
      </c>
      <c r="G219" s="832" t="s">
        <v>2365</v>
      </c>
      <c r="H219" s="832" t="s">
        <v>595</v>
      </c>
      <c r="I219" s="832" t="s">
        <v>2631</v>
      </c>
      <c r="J219" s="832" t="s">
        <v>844</v>
      </c>
      <c r="K219" s="832" t="s">
        <v>2632</v>
      </c>
      <c r="L219" s="835">
        <v>26.37</v>
      </c>
      <c r="M219" s="835">
        <v>26.37</v>
      </c>
      <c r="N219" s="832">
        <v>1</v>
      </c>
      <c r="O219" s="836">
        <v>0.5</v>
      </c>
      <c r="P219" s="835">
        <v>26.37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32</v>
      </c>
      <c r="B220" s="832" t="s">
        <v>2157</v>
      </c>
      <c r="C220" s="832" t="s">
        <v>2163</v>
      </c>
      <c r="D220" s="833" t="s">
        <v>3773</v>
      </c>
      <c r="E220" s="834" t="s">
        <v>2176</v>
      </c>
      <c r="F220" s="832" t="s">
        <v>2158</v>
      </c>
      <c r="G220" s="832" t="s">
        <v>2365</v>
      </c>
      <c r="H220" s="832" t="s">
        <v>595</v>
      </c>
      <c r="I220" s="832" t="s">
        <v>2541</v>
      </c>
      <c r="J220" s="832" t="s">
        <v>844</v>
      </c>
      <c r="K220" s="832" t="s">
        <v>2542</v>
      </c>
      <c r="L220" s="835">
        <v>52.75</v>
      </c>
      <c r="M220" s="835">
        <v>474.75</v>
      </c>
      <c r="N220" s="832">
        <v>9</v>
      </c>
      <c r="O220" s="836">
        <v>6.5</v>
      </c>
      <c r="P220" s="835">
        <v>422</v>
      </c>
      <c r="Q220" s="837">
        <v>0.88888888888888884</v>
      </c>
      <c r="R220" s="832">
        <v>8</v>
      </c>
      <c r="S220" s="837">
        <v>0.88888888888888884</v>
      </c>
      <c r="T220" s="836">
        <v>5.5</v>
      </c>
      <c r="U220" s="838">
        <v>0.84615384615384615</v>
      </c>
    </row>
    <row r="221" spans="1:21" ht="14.4" customHeight="1" x14ac:dyDescent="0.3">
      <c r="A221" s="831">
        <v>32</v>
      </c>
      <c r="B221" s="832" t="s">
        <v>2157</v>
      </c>
      <c r="C221" s="832" t="s">
        <v>2163</v>
      </c>
      <c r="D221" s="833" t="s">
        <v>3773</v>
      </c>
      <c r="E221" s="834" t="s">
        <v>2176</v>
      </c>
      <c r="F221" s="832" t="s">
        <v>2158</v>
      </c>
      <c r="G221" s="832" t="s">
        <v>2365</v>
      </c>
      <c r="H221" s="832" t="s">
        <v>595</v>
      </c>
      <c r="I221" s="832" t="s">
        <v>2633</v>
      </c>
      <c r="J221" s="832" t="s">
        <v>2634</v>
      </c>
      <c r="K221" s="832" t="s">
        <v>2635</v>
      </c>
      <c r="L221" s="835">
        <v>52.75</v>
      </c>
      <c r="M221" s="835">
        <v>52.75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32</v>
      </c>
      <c r="B222" s="832" t="s">
        <v>2157</v>
      </c>
      <c r="C222" s="832" t="s">
        <v>2163</v>
      </c>
      <c r="D222" s="833" t="s">
        <v>3773</v>
      </c>
      <c r="E222" s="834" t="s">
        <v>2176</v>
      </c>
      <c r="F222" s="832" t="s">
        <v>2158</v>
      </c>
      <c r="G222" s="832" t="s">
        <v>2365</v>
      </c>
      <c r="H222" s="832" t="s">
        <v>595</v>
      </c>
      <c r="I222" s="832" t="s">
        <v>2636</v>
      </c>
      <c r="J222" s="832" t="s">
        <v>2367</v>
      </c>
      <c r="K222" s="832" t="s">
        <v>676</v>
      </c>
      <c r="L222" s="835">
        <v>58.62</v>
      </c>
      <c r="M222" s="835">
        <v>117.24</v>
      </c>
      <c r="N222" s="832">
        <v>2</v>
      </c>
      <c r="O222" s="836">
        <v>1.5</v>
      </c>
      <c r="P222" s="835">
        <v>58.62</v>
      </c>
      <c r="Q222" s="837">
        <v>0.5</v>
      </c>
      <c r="R222" s="832">
        <v>1</v>
      </c>
      <c r="S222" s="837">
        <v>0.5</v>
      </c>
      <c r="T222" s="836">
        <v>0.5</v>
      </c>
      <c r="U222" s="838">
        <v>0.33333333333333331</v>
      </c>
    </row>
    <row r="223" spans="1:21" ht="14.4" customHeight="1" x14ac:dyDescent="0.3">
      <c r="A223" s="831">
        <v>32</v>
      </c>
      <c r="B223" s="832" t="s">
        <v>2157</v>
      </c>
      <c r="C223" s="832" t="s">
        <v>2163</v>
      </c>
      <c r="D223" s="833" t="s">
        <v>3773</v>
      </c>
      <c r="E223" s="834" t="s">
        <v>2176</v>
      </c>
      <c r="F223" s="832" t="s">
        <v>2158</v>
      </c>
      <c r="G223" s="832" t="s">
        <v>2233</v>
      </c>
      <c r="H223" s="832" t="s">
        <v>595</v>
      </c>
      <c r="I223" s="832" t="s">
        <v>2234</v>
      </c>
      <c r="J223" s="832" t="s">
        <v>2235</v>
      </c>
      <c r="K223" s="832" t="s">
        <v>2236</v>
      </c>
      <c r="L223" s="835">
        <v>88.76</v>
      </c>
      <c r="M223" s="835">
        <v>1242.6400000000001</v>
      </c>
      <c r="N223" s="832">
        <v>14</v>
      </c>
      <c r="O223" s="836">
        <v>3.5</v>
      </c>
      <c r="P223" s="835">
        <v>887.60000000000014</v>
      </c>
      <c r="Q223" s="837">
        <v>0.7142857142857143</v>
      </c>
      <c r="R223" s="832">
        <v>10</v>
      </c>
      <c r="S223" s="837">
        <v>0.7142857142857143</v>
      </c>
      <c r="T223" s="836">
        <v>2</v>
      </c>
      <c r="U223" s="838">
        <v>0.5714285714285714</v>
      </c>
    </row>
    <row r="224" spans="1:21" ht="14.4" customHeight="1" x14ac:dyDescent="0.3">
      <c r="A224" s="831">
        <v>32</v>
      </c>
      <c r="B224" s="832" t="s">
        <v>2157</v>
      </c>
      <c r="C224" s="832" t="s">
        <v>2163</v>
      </c>
      <c r="D224" s="833" t="s">
        <v>3773</v>
      </c>
      <c r="E224" s="834" t="s">
        <v>2176</v>
      </c>
      <c r="F224" s="832" t="s">
        <v>2158</v>
      </c>
      <c r="G224" s="832" t="s">
        <v>2253</v>
      </c>
      <c r="H224" s="832" t="s">
        <v>595</v>
      </c>
      <c r="I224" s="832" t="s">
        <v>2254</v>
      </c>
      <c r="J224" s="832" t="s">
        <v>2255</v>
      </c>
      <c r="K224" s="832" t="s">
        <v>2256</v>
      </c>
      <c r="L224" s="835">
        <v>0</v>
      </c>
      <c r="M224" s="835">
        <v>0</v>
      </c>
      <c r="N224" s="832">
        <v>1</v>
      </c>
      <c r="O224" s="836">
        <v>0.5</v>
      </c>
      <c r="P224" s="835">
        <v>0</v>
      </c>
      <c r="Q224" s="837"/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32</v>
      </c>
      <c r="B225" s="832" t="s">
        <v>2157</v>
      </c>
      <c r="C225" s="832" t="s">
        <v>2163</v>
      </c>
      <c r="D225" s="833" t="s">
        <v>3773</v>
      </c>
      <c r="E225" s="834" t="s">
        <v>2176</v>
      </c>
      <c r="F225" s="832" t="s">
        <v>2158</v>
      </c>
      <c r="G225" s="832" t="s">
        <v>2253</v>
      </c>
      <c r="H225" s="832" t="s">
        <v>595</v>
      </c>
      <c r="I225" s="832" t="s">
        <v>2637</v>
      </c>
      <c r="J225" s="832" t="s">
        <v>2638</v>
      </c>
      <c r="K225" s="832" t="s">
        <v>2639</v>
      </c>
      <c r="L225" s="835">
        <v>32.32</v>
      </c>
      <c r="M225" s="835">
        <v>96.960000000000008</v>
      </c>
      <c r="N225" s="832">
        <v>3</v>
      </c>
      <c r="O225" s="836">
        <v>0.5</v>
      </c>
      <c r="P225" s="835">
        <v>96.960000000000008</v>
      </c>
      <c r="Q225" s="837">
        <v>1</v>
      </c>
      <c r="R225" s="832">
        <v>3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32</v>
      </c>
      <c r="B226" s="832" t="s">
        <v>2157</v>
      </c>
      <c r="C226" s="832" t="s">
        <v>2163</v>
      </c>
      <c r="D226" s="833" t="s">
        <v>3773</v>
      </c>
      <c r="E226" s="834" t="s">
        <v>2176</v>
      </c>
      <c r="F226" s="832" t="s">
        <v>2158</v>
      </c>
      <c r="G226" s="832" t="s">
        <v>2640</v>
      </c>
      <c r="H226" s="832" t="s">
        <v>651</v>
      </c>
      <c r="I226" s="832" t="s">
        <v>2641</v>
      </c>
      <c r="J226" s="832" t="s">
        <v>2642</v>
      </c>
      <c r="K226" s="832" t="s">
        <v>2643</v>
      </c>
      <c r="L226" s="835">
        <v>219.18</v>
      </c>
      <c r="M226" s="835">
        <v>219.18</v>
      </c>
      <c r="N226" s="832">
        <v>1</v>
      </c>
      <c r="O226" s="836">
        <v>0.5</v>
      </c>
      <c r="P226" s="835">
        <v>219.18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32</v>
      </c>
      <c r="B227" s="832" t="s">
        <v>2157</v>
      </c>
      <c r="C227" s="832" t="s">
        <v>2163</v>
      </c>
      <c r="D227" s="833" t="s">
        <v>3773</v>
      </c>
      <c r="E227" s="834" t="s">
        <v>2176</v>
      </c>
      <c r="F227" s="832" t="s">
        <v>2158</v>
      </c>
      <c r="G227" s="832" t="s">
        <v>2257</v>
      </c>
      <c r="H227" s="832" t="s">
        <v>651</v>
      </c>
      <c r="I227" s="832" t="s">
        <v>1744</v>
      </c>
      <c r="J227" s="832" t="s">
        <v>822</v>
      </c>
      <c r="K227" s="832" t="s">
        <v>1745</v>
      </c>
      <c r="L227" s="835">
        <v>368.16</v>
      </c>
      <c r="M227" s="835">
        <v>1104.48</v>
      </c>
      <c r="N227" s="832">
        <v>3</v>
      </c>
      <c r="O227" s="836">
        <v>0.5</v>
      </c>
      <c r="P227" s="835">
        <v>1104.48</v>
      </c>
      <c r="Q227" s="837">
        <v>1</v>
      </c>
      <c r="R227" s="832">
        <v>3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32</v>
      </c>
      <c r="B228" s="832" t="s">
        <v>2157</v>
      </c>
      <c r="C228" s="832" t="s">
        <v>2163</v>
      </c>
      <c r="D228" s="833" t="s">
        <v>3773</v>
      </c>
      <c r="E228" s="834" t="s">
        <v>2176</v>
      </c>
      <c r="F228" s="832" t="s">
        <v>2158</v>
      </c>
      <c r="G228" s="832" t="s">
        <v>2257</v>
      </c>
      <c r="H228" s="832" t="s">
        <v>651</v>
      </c>
      <c r="I228" s="832" t="s">
        <v>1748</v>
      </c>
      <c r="J228" s="832" t="s">
        <v>822</v>
      </c>
      <c r="K228" s="832" t="s">
        <v>1749</v>
      </c>
      <c r="L228" s="835">
        <v>490.89</v>
      </c>
      <c r="M228" s="835">
        <v>3436.2299999999996</v>
      </c>
      <c r="N228" s="832">
        <v>7</v>
      </c>
      <c r="O228" s="836">
        <v>3</v>
      </c>
      <c r="P228" s="835">
        <v>3436.2299999999996</v>
      </c>
      <c r="Q228" s="837">
        <v>1</v>
      </c>
      <c r="R228" s="832">
        <v>7</v>
      </c>
      <c r="S228" s="837">
        <v>1</v>
      </c>
      <c r="T228" s="836">
        <v>3</v>
      </c>
      <c r="U228" s="838">
        <v>1</v>
      </c>
    </row>
    <row r="229" spans="1:21" ht="14.4" customHeight="1" x14ac:dyDescent="0.3">
      <c r="A229" s="831">
        <v>32</v>
      </c>
      <c r="B229" s="832" t="s">
        <v>2157</v>
      </c>
      <c r="C229" s="832" t="s">
        <v>2163</v>
      </c>
      <c r="D229" s="833" t="s">
        <v>3773</v>
      </c>
      <c r="E229" s="834" t="s">
        <v>2176</v>
      </c>
      <c r="F229" s="832" t="s">
        <v>2158</v>
      </c>
      <c r="G229" s="832" t="s">
        <v>2553</v>
      </c>
      <c r="H229" s="832" t="s">
        <v>595</v>
      </c>
      <c r="I229" s="832" t="s">
        <v>2644</v>
      </c>
      <c r="J229" s="832" t="s">
        <v>691</v>
      </c>
      <c r="K229" s="832" t="s">
        <v>2467</v>
      </c>
      <c r="L229" s="835">
        <v>35.25</v>
      </c>
      <c r="M229" s="835">
        <v>70.5</v>
      </c>
      <c r="N229" s="832">
        <v>2</v>
      </c>
      <c r="O229" s="836">
        <v>1.5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32</v>
      </c>
      <c r="B230" s="832" t="s">
        <v>2157</v>
      </c>
      <c r="C230" s="832" t="s">
        <v>2163</v>
      </c>
      <c r="D230" s="833" t="s">
        <v>3773</v>
      </c>
      <c r="E230" s="834" t="s">
        <v>2176</v>
      </c>
      <c r="F230" s="832" t="s">
        <v>2158</v>
      </c>
      <c r="G230" s="832" t="s">
        <v>2384</v>
      </c>
      <c r="H230" s="832" t="s">
        <v>595</v>
      </c>
      <c r="I230" s="832" t="s">
        <v>2385</v>
      </c>
      <c r="J230" s="832" t="s">
        <v>846</v>
      </c>
      <c r="K230" s="832" t="s">
        <v>2386</v>
      </c>
      <c r="L230" s="835">
        <v>103.67</v>
      </c>
      <c r="M230" s="835">
        <v>725.69</v>
      </c>
      <c r="N230" s="832">
        <v>7</v>
      </c>
      <c r="O230" s="836">
        <v>4</v>
      </c>
      <c r="P230" s="835">
        <v>518.35</v>
      </c>
      <c r="Q230" s="837">
        <v>0.7142857142857143</v>
      </c>
      <c r="R230" s="832">
        <v>5</v>
      </c>
      <c r="S230" s="837">
        <v>0.7142857142857143</v>
      </c>
      <c r="T230" s="836">
        <v>2.5</v>
      </c>
      <c r="U230" s="838">
        <v>0.625</v>
      </c>
    </row>
    <row r="231" spans="1:21" ht="14.4" customHeight="1" x14ac:dyDescent="0.3">
      <c r="A231" s="831">
        <v>32</v>
      </c>
      <c r="B231" s="832" t="s">
        <v>2157</v>
      </c>
      <c r="C231" s="832" t="s">
        <v>2163</v>
      </c>
      <c r="D231" s="833" t="s">
        <v>3773</v>
      </c>
      <c r="E231" s="834" t="s">
        <v>2176</v>
      </c>
      <c r="F231" s="832" t="s">
        <v>2158</v>
      </c>
      <c r="G231" s="832" t="s">
        <v>2384</v>
      </c>
      <c r="H231" s="832" t="s">
        <v>595</v>
      </c>
      <c r="I231" s="832" t="s">
        <v>2645</v>
      </c>
      <c r="J231" s="832" t="s">
        <v>846</v>
      </c>
      <c r="K231" s="832" t="s">
        <v>2646</v>
      </c>
      <c r="L231" s="835">
        <v>103.67</v>
      </c>
      <c r="M231" s="835">
        <v>311.01</v>
      </c>
      <c r="N231" s="832">
        <v>3</v>
      </c>
      <c r="O231" s="836">
        <v>2.5</v>
      </c>
      <c r="P231" s="835">
        <v>311.01</v>
      </c>
      <c r="Q231" s="837">
        <v>1</v>
      </c>
      <c r="R231" s="832">
        <v>3</v>
      </c>
      <c r="S231" s="837">
        <v>1</v>
      </c>
      <c r="T231" s="836">
        <v>2.5</v>
      </c>
      <c r="U231" s="838">
        <v>1</v>
      </c>
    </row>
    <row r="232" spans="1:21" ht="14.4" customHeight="1" x14ac:dyDescent="0.3">
      <c r="A232" s="831">
        <v>32</v>
      </c>
      <c r="B232" s="832" t="s">
        <v>2157</v>
      </c>
      <c r="C232" s="832" t="s">
        <v>2163</v>
      </c>
      <c r="D232" s="833" t="s">
        <v>3773</v>
      </c>
      <c r="E232" s="834" t="s">
        <v>2176</v>
      </c>
      <c r="F232" s="832" t="s">
        <v>2158</v>
      </c>
      <c r="G232" s="832" t="s">
        <v>2384</v>
      </c>
      <c r="H232" s="832" t="s">
        <v>595</v>
      </c>
      <c r="I232" s="832" t="s">
        <v>2647</v>
      </c>
      <c r="J232" s="832" t="s">
        <v>846</v>
      </c>
      <c r="K232" s="832" t="s">
        <v>2646</v>
      </c>
      <c r="L232" s="835">
        <v>103.67</v>
      </c>
      <c r="M232" s="835">
        <v>103.67</v>
      </c>
      <c r="N232" s="832">
        <v>1</v>
      </c>
      <c r="O232" s="836">
        <v>0.5</v>
      </c>
      <c r="P232" s="835">
        <v>103.67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32</v>
      </c>
      <c r="B233" s="832" t="s">
        <v>2157</v>
      </c>
      <c r="C233" s="832" t="s">
        <v>2163</v>
      </c>
      <c r="D233" s="833" t="s">
        <v>3773</v>
      </c>
      <c r="E233" s="834" t="s">
        <v>2176</v>
      </c>
      <c r="F233" s="832" t="s">
        <v>2158</v>
      </c>
      <c r="G233" s="832" t="s">
        <v>2202</v>
      </c>
      <c r="H233" s="832" t="s">
        <v>595</v>
      </c>
      <c r="I233" s="832" t="s">
        <v>2286</v>
      </c>
      <c r="J233" s="832" t="s">
        <v>2057</v>
      </c>
      <c r="K233" s="832" t="s">
        <v>2287</v>
      </c>
      <c r="L233" s="835">
        <v>51.84</v>
      </c>
      <c r="M233" s="835">
        <v>51.84</v>
      </c>
      <c r="N233" s="832">
        <v>1</v>
      </c>
      <c r="O233" s="836">
        <v>1</v>
      </c>
      <c r="P233" s="835">
        <v>51.84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32</v>
      </c>
      <c r="B234" s="832" t="s">
        <v>2157</v>
      </c>
      <c r="C234" s="832" t="s">
        <v>2163</v>
      </c>
      <c r="D234" s="833" t="s">
        <v>3773</v>
      </c>
      <c r="E234" s="834" t="s">
        <v>2176</v>
      </c>
      <c r="F234" s="832" t="s">
        <v>2158</v>
      </c>
      <c r="G234" s="832" t="s">
        <v>2260</v>
      </c>
      <c r="H234" s="832" t="s">
        <v>651</v>
      </c>
      <c r="I234" s="832" t="s">
        <v>2648</v>
      </c>
      <c r="J234" s="832" t="s">
        <v>2649</v>
      </c>
      <c r="K234" s="832" t="s">
        <v>2650</v>
      </c>
      <c r="L234" s="835">
        <v>439.98</v>
      </c>
      <c r="M234" s="835">
        <v>439.98</v>
      </c>
      <c r="N234" s="832">
        <v>1</v>
      </c>
      <c r="O234" s="836">
        <v>0.5</v>
      </c>
      <c r="P234" s="835">
        <v>439.98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32</v>
      </c>
      <c r="B235" s="832" t="s">
        <v>2157</v>
      </c>
      <c r="C235" s="832" t="s">
        <v>2163</v>
      </c>
      <c r="D235" s="833" t="s">
        <v>3773</v>
      </c>
      <c r="E235" s="834" t="s">
        <v>2176</v>
      </c>
      <c r="F235" s="832" t="s">
        <v>2158</v>
      </c>
      <c r="G235" s="832" t="s">
        <v>2288</v>
      </c>
      <c r="H235" s="832" t="s">
        <v>595</v>
      </c>
      <c r="I235" s="832" t="s">
        <v>2394</v>
      </c>
      <c r="J235" s="832" t="s">
        <v>2290</v>
      </c>
      <c r="K235" s="832" t="s">
        <v>2395</v>
      </c>
      <c r="L235" s="835">
        <v>21.92</v>
      </c>
      <c r="M235" s="835">
        <v>657.60000000000014</v>
      </c>
      <c r="N235" s="832">
        <v>30</v>
      </c>
      <c r="O235" s="836">
        <v>6</v>
      </c>
      <c r="P235" s="835">
        <v>504.16000000000008</v>
      </c>
      <c r="Q235" s="837">
        <v>0.76666666666666661</v>
      </c>
      <c r="R235" s="832">
        <v>23</v>
      </c>
      <c r="S235" s="837">
        <v>0.76666666666666672</v>
      </c>
      <c r="T235" s="836">
        <v>4.5</v>
      </c>
      <c r="U235" s="838">
        <v>0.75</v>
      </c>
    </row>
    <row r="236" spans="1:21" ht="14.4" customHeight="1" x14ac:dyDescent="0.3">
      <c r="A236" s="831">
        <v>32</v>
      </c>
      <c r="B236" s="832" t="s">
        <v>2157</v>
      </c>
      <c r="C236" s="832" t="s">
        <v>2163</v>
      </c>
      <c r="D236" s="833" t="s">
        <v>3773</v>
      </c>
      <c r="E236" s="834" t="s">
        <v>2176</v>
      </c>
      <c r="F236" s="832" t="s">
        <v>2158</v>
      </c>
      <c r="G236" s="832" t="s">
        <v>2288</v>
      </c>
      <c r="H236" s="832" t="s">
        <v>595</v>
      </c>
      <c r="I236" s="832" t="s">
        <v>2289</v>
      </c>
      <c r="J236" s="832" t="s">
        <v>2290</v>
      </c>
      <c r="K236" s="832" t="s">
        <v>2291</v>
      </c>
      <c r="L236" s="835">
        <v>87.67</v>
      </c>
      <c r="M236" s="835">
        <v>1753.3999999999999</v>
      </c>
      <c r="N236" s="832">
        <v>20</v>
      </c>
      <c r="O236" s="836">
        <v>5</v>
      </c>
      <c r="P236" s="835">
        <v>1665.7299999999998</v>
      </c>
      <c r="Q236" s="837">
        <v>0.95</v>
      </c>
      <c r="R236" s="832">
        <v>19</v>
      </c>
      <c r="S236" s="837">
        <v>0.95</v>
      </c>
      <c r="T236" s="836">
        <v>4.5</v>
      </c>
      <c r="U236" s="838">
        <v>0.9</v>
      </c>
    </row>
    <row r="237" spans="1:21" ht="14.4" customHeight="1" x14ac:dyDescent="0.3">
      <c r="A237" s="831">
        <v>32</v>
      </c>
      <c r="B237" s="832" t="s">
        <v>2157</v>
      </c>
      <c r="C237" s="832" t="s">
        <v>2163</v>
      </c>
      <c r="D237" s="833" t="s">
        <v>3773</v>
      </c>
      <c r="E237" s="834" t="s">
        <v>2176</v>
      </c>
      <c r="F237" s="832" t="s">
        <v>2158</v>
      </c>
      <c r="G237" s="832" t="s">
        <v>2264</v>
      </c>
      <c r="H237" s="832" t="s">
        <v>595</v>
      </c>
      <c r="I237" s="832" t="s">
        <v>2572</v>
      </c>
      <c r="J237" s="832" t="s">
        <v>2266</v>
      </c>
      <c r="K237" s="832" t="s">
        <v>2573</v>
      </c>
      <c r="L237" s="835">
        <v>181.04</v>
      </c>
      <c r="M237" s="835">
        <v>1086.24</v>
      </c>
      <c r="N237" s="832">
        <v>6</v>
      </c>
      <c r="O237" s="836">
        <v>4</v>
      </c>
      <c r="P237" s="835">
        <v>543.12</v>
      </c>
      <c r="Q237" s="837">
        <v>0.5</v>
      </c>
      <c r="R237" s="832">
        <v>3</v>
      </c>
      <c r="S237" s="837">
        <v>0.5</v>
      </c>
      <c r="T237" s="836">
        <v>2</v>
      </c>
      <c r="U237" s="838">
        <v>0.5</v>
      </c>
    </row>
    <row r="238" spans="1:21" ht="14.4" customHeight="1" x14ac:dyDescent="0.3">
      <c r="A238" s="831">
        <v>32</v>
      </c>
      <c r="B238" s="832" t="s">
        <v>2157</v>
      </c>
      <c r="C238" s="832" t="s">
        <v>2163</v>
      </c>
      <c r="D238" s="833" t="s">
        <v>3773</v>
      </c>
      <c r="E238" s="834" t="s">
        <v>2176</v>
      </c>
      <c r="F238" s="832" t="s">
        <v>2158</v>
      </c>
      <c r="G238" s="832" t="s">
        <v>2209</v>
      </c>
      <c r="H238" s="832" t="s">
        <v>651</v>
      </c>
      <c r="I238" s="832" t="s">
        <v>1891</v>
      </c>
      <c r="J238" s="832" t="s">
        <v>956</v>
      </c>
      <c r="K238" s="832" t="s">
        <v>957</v>
      </c>
      <c r="L238" s="835">
        <v>0</v>
      </c>
      <c r="M238" s="835">
        <v>0</v>
      </c>
      <c r="N238" s="832">
        <v>5</v>
      </c>
      <c r="O238" s="836">
        <v>2</v>
      </c>
      <c r="P238" s="835">
        <v>0</v>
      </c>
      <c r="Q238" s="837"/>
      <c r="R238" s="832">
        <v>5</v>
      </c>
      <c r="S238" s="837">
        <v>1</v>
      </c>
      <c r="T238" s="836">
        <v>2</v>
      </c>
      <c r="U238" s="838">
        <v>1</v>
      </c>
    </row>
    <row r="239" spans="1:21" ht="14.4" customHeight="1" x14ac:dyDescent="0.3">
      <c r="A239" s="831">
        <v>32</v>
      </c>
      <c r="B239" s="832" t="s">
        <v>2157</v>
      </c>
      <c r="C239" s="832" t="s">
        <v>2163</v>
      </c>
      <c r="D239" s="833" t="s">
        <v>3773</v>
      </c>
      <c r="E239" s="834" t="s">
        <v>2176</v>
      </c>
      <c r="F239" s="832" t="s">
        <v>2158</v>
      </c>
      <c r="G239" s="832" t="s">
        <v>2412</v>
      </c>
      <c r="H239" s="832" t="s">
        <v>595</v>
      </c>
      <c r="I239" s="832" t="s">
        <v>2651</v>
      </c>
      <c r="J239" s="832" t="s">
        <v>1431</v>
      </c>
      <c r="K239" s="832" t="s">
        <v>2652</v>
      </c>
      <c r="L239" s="835">
        <v>126.23</v>
      </c>
      <c r="M239" s="835">
        <v>126.23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32</v>
      </c>
      <c r="B240" s="832" t="s">
        <v>2157</v>
      </c>
      <c r="C240" s="832" t="s">
        <v>2163</v>
      </c>
      <c r="D240" s="833" t="s">
        <v>3773</v>
      </c>
      <c r="E240" s="834" t="s">
        <v>2176</v>
      </c>
      <c r="F240" s="832" t="s">
        <v>2158</v>
      </c>
      <c r="G240" s="832" t="s">
        <v>2241</v>
      </c>
      <c r="H240" s="832" t="s">
        <v>595</v>
      </c>
      <c r="I240" s="832" t="s">
        <v>2242</v>
      </c>
      <c r="J240" s="832" t="s">
        <v>2243</v>
      </c>
      <c r="K240" s="832" t="s">
        <v>2244</v>
      </c>
      <c r="L240" s="835">
        <v>66.88</v>
      </c>
      <c r="M240" s="835">
        <v>200.64</v>
      </c>
      <c r="N240" s="832">
        <v>3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32</v>
      </c>
      <c r="B241" s="832" t="s">
        <v>2157</v>
      </c>
      <c r="C241" s="832" t="s">
        <v>2163</v>
      </c>
      <c r="D241" s="833" t="s">
        <v>3773</v>
      </c>
      <c r="E241" s="834" t="s">
        <v>2176</v>
      </c>
      <c r="F241" s="832" t="s">
        <v>2158</v>
      </c>
      <c r="G241" s="832" t="s">
        <v>2653</v>
      </c>
      <c r="H241" s="832" t="s">
        <v>595</v>
      </c>
      <c r="I241" s="832" t="s">
        <v>2654</v>
      </c>
      <c r="J241" s="832" t="s">
        <v>2655</v>
      </c>
      <c r="K241" s="832" t="s">
        <v>2656</v>
      </c>
      <c r="L241" s="835">
        <v>38.56</v>
      </c>
      <c r="M241" s="835">
        <v>38.56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32</v>
      </c>
      <c r="B242" s="832" t="s">
        <v>2157</v>
      </c>
      <c r="C242" s="832" t="s">
        <v>2163</v>
      </c>
      <c r="D242" s="833" t="s">
        <v>3773</v>
      </c>
      <c r="E242" s="834" t="s">
        <v>2176</v>
      </c>
      <c r="F242" s="832" t="s">
        <v>2158</v>
      </c>
      <c r="G242" s="832" t="s">
        <v>2427</v>
      </c>
      <c r="H242" s="832" t="s">
        <v>595</v>
      </c>
      <c r="I242" s="832" t="s">
        <v>2657</v>
      </c>
      <c r="J242" s="832" t="s">
        <v>1027</v>
      </c>
      <c r="K242" s="832" t="s">
        <v>2658</v>
      </c>
      <c r="L242" s="835">
        <v>140.94999999999999</v>
      </c>
      <c r="M242" s="835">
        <v>281.89999999999998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32</v>
      </c>
      <c r="B243" s="832" t="s">
        <v>2157</v>
      </c>
      <c r="C243" s="832" t="s">
        <v>2163</v>
      </c>
      <c r="D243" s="833" t="s">
        <v>3773</v>
      </c>
      <c r="E243" s="834" t="s">
        <v>2176</v>
      </c>
      <c r="F243" s="832" t="s">
        <v>2158</v>
      </c>
      <c r="G243" s="832" t="s">
        <v>2434</v>
      </c>
      <c r="H243" s="832" t="s">
        <v>595</v>
      </c>
      <c r="I243" s="832" t="s">
        <v>2659</v>
      </c>
      <c r="J243" s="832" t="s">
        <v>2660</v>
      </c>
      <c r="K243" s="832" t="s">
        <v>2661</v>
      </c>
      <c r="L243" s="835">
        <v>177.92</v>
      </c>
      <c r="M243" s="835">
        <v>355.84</v>
      </c>
      <c r="N243" s="832">
        <v>2</v>
      </c>
      <c r="O243" s="836">
        <v>1</v>
      </c>
      <c r="P243" s="835">
        <v>355.84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32</v>
      </c>
      <c r="B244" s="832" t="s">
        <v>2157</v>
      </c>
      <c r="C244" s="832" t="s">
        <v>2163</v>
      </c>
      <c r="D244" s="833" t="s">
        <v>3773</v>
      </c>
      <c r="E244" s="834" t="s">
        <v>2176</v>
      </c>
      <c r="F244" s="832" t="s">
        <v>2158</v>
      </c>
      <c r="G244" s="832" t="s">
        <v>2441</v>
      </c>
      <c r="H244" s="832" t="s">
        <v>651</v>
      </c>
      <c r="I244" s="832" t="s">
        <v>2595</v>
      </c>
      <c r="J244" s="832" t="s">
        <v>2596</v>
      </c>
      <c r="K244" s="832" t="s">
        <v>2597</v>
      </c>
      <c r="L244" s="835">
        <v>184.74</v>
      </c>
      <c r="M244" s="835">
        <v>923.7</v>
      </c>
      <c r="N244" s="832">
        <v>5</v>
      </c>
      <c r="O244" s="836">
        <v>3.5</v>
      </c>
      <c r="P244" s="835">
        <v>554.22</v>
      </c>
      <c r="Q244" s="837">
        <v>0.6</v>
      </c>
      <c r="R244" s="832">
        <v>3</v>
      </c>
      <c r="S244" s="837">
        <v>0.6</v>
      </c>
      <c r="T244" s="836">
        <v>2.5</v>
      </c>
      <c r="U244" s="838">
        <v>0.7142857142857143</v>
      </c>
    </row>
    <row r="245" spans="1:21" ht="14.4" customHeight="1" x14ac:dyDescent="0.3">
      <c r="A245" s="831">
        <v>32</v>
      </c>
      <c r="B245" s="832" t="s">
        <v>2157</v>
      </c>
      <c r="C245" s="832" t="s">
        <v>2163</v>
      </c>
      <c r="D245" s="833" t="s">
        <v>3773</v>
      </c>
      <c r="E245" s="834" t="s">
        <v>2176</v>
      </c>
      <c r="F245" s="832" t="s">
        <v>2158</v>
      </c>
      <c r="G245" s="832" t="s">
        <v>2441</v>
      </c>
      <c r="H245" s="832" t="s">
        <v>595</v>
      </c>
      <c r="I245" s="832" t="s">
        <v>2662</v>
      </c>
      <c r="J245" s="832" t="s">
        <v>2443</v>
      </c>
      <c r="K245" s="832" t="s">
        <v>2663</v>
      </c>
      <c r="L245" s="835">
        <v>184.74</v>
      </c>
      <c r="M245" s="835">
        <v>184.74</v>
      </c>
      <c r="N245" s="832">
        <v>1</v>
      </c>
      <c r="O245" s="836">
        <v>0.5</v>
      </c>
      <c r="P245" s="835">
        <v>184.74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32</v>
      </c>
      <c r="B246" s="832" t="s">
        <v>2157</v>
      </c>
      <c r="C246" s="832" t="s">
        <v>2163</v>
      </c>
      <c r="D246" s="833" t="s">
        <v>3773</v>
      </c>
      <c r="E246" s="834" t="s">
        <v>2176</v>
      </c>
      <c r="F246" s="832" t="s">
        <v>2158</v>
      </c>
      <c r="G246" s="832" t="s">
        <v>2664</v>
      </c>
      <c r="H246" s="832" t="s">
        <v>651</v>
      </c>
      <c r="I246" s="832" t="s">
        <v>2665</v>
      </c>
      <c r="J246" s="832" t="s">
        <v>2666</v>
      </c>
      <c r="K246" s="832" t="s">
        <v>2667</v>
      </c>
      <c r="L246" s="835">
        <v>1906.97</v>
      </c>
      <c r="M246" s="835">
        <v>5720.91</v>
      </c>
      <c r="N246" s="832">
        <v>3</v>
      </c>
      <c r="O246" s="836">
        <v>1</v>
      </c>
      <c r="P246" s="835">
        <v>5720.91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32</v>
      </c>
      <c r="B247" s="832" t="s">
        <v>2157</v>
      </c>
      <c r="C247" s="832" t="s">
        <v>2163</v>
      </c>
      <c r="D247" s="833" t="s">
        <v>3773</v>
      </c>
      <c r="E247" s="834" t="s">
        <v>2176</v>
      </c>
      <c r="F247" s="832" t="s">
        <v>2158</v>
      </c>
      <c r="G247" s="832" t="s">
        <v>2603</v>
      </c>
      <c r="H247" s="832" t="s">
        <v>595</v>
      </c>
      <c r="I247" s="832" t="s">
        <v>2668</v>
      </c>
      <c r="J247" s="832" t="s">
        <v>1352</v>
      </c>
      <c r="K247" s="832" t="s">
        <v>1353</v>
      </c>
      <c r="L247" s="835">
        <v>374.79</v>
      </c>
      <c r="M247" s="835">
        <v>2248.7400000000002</v>
      </c>
      <c r="N247" s="832">
        <v>6</v>
      </c>
      <c r="O247" s="836">
        <v>0.5</v>
      </c>
      <c r="P247" s="835">
        <v>2248.7400000000002</v>
      </c>
      <c r="Q247" s="837">
        <v>1</v>
      </c>
      <c r="R247" s="832">
        <v>6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32</v>
      </c>
      <c r="B248" s="832" t="s">
        <v>2157</v>
      </c>
      <c r="C248" s="832" t="s">
        <v>2163</v>
      </c>
      <c r="D248" s="833" t="s">
        <v>3773</v>
      </c>
      <c r="E248" s="834" t="s">
        <v>2176</v>
      </c>
      <c r="F248" s="832" t="s">
        <v>2158</v>
      </c>
      <c r="G248" s="832" t="s">
        <v>2669</v>
      </c>
      <c r="H248" s="832" t="s">
        <v>595</v>
      </c>
      <c r="I248" s="832" t="s">
        <v>2670</v>
      </c>
      <c r="J248" s="832" t="s">
        <v>658</v>
      </c>
      <c r="K248" s="832" t="s">
        <v>2671</v>
      </c>
      <c r="L248" s="835">
        <v>0</v>
      </c>
      <c r="M248" s="835">
        <v>0</v>
      </c>
      <c r="N248" s="832">
        <v>1</v>
      </c>
      <c r="O248" s="836">
        <v>0.5</v>
      </c>
      <c r="P248" s="835">
        <v>0</v>
      </c>
      <c r="Q248" s="837"/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32</v>
      </c>
      <c r="B249" s="832" t="s">
        <v>2157</v>
      </c>
      <c r="C249" s="832" t="s">
        <v>2163</v>
      </c>
      <c r="D249" s="833" t="s">
        <v>3773</v>
      </c>
      <c r="E249" s="834" t="s">
        <v>2176</v>
      </c>
      <c r="F249" s="832" t="s">
        <v>2158</v>
      </c>
      <c r="G249" s="832" t="s">
        <v>2459</v>
      </c>
      <c r="H249" s="832" t="s">
        <v>595</v>
      </c>
      <c r="I249" s="832" t="s">
        <v>2460</v>
      </c>
      <c r="J249" s="832" t="s">
        <v>1363</v>
      </c>
      <c r="K249" s="832" t="s">
        <v>2461</v>
      </c>
      <c r="L249" s="835">
        <v>421.79</v>
      </c>
      <c r="M249" s="835">
        <v>8014.01</v>
      </c>
      <c r="N249" s="832">
        <v>19</v>
      </c>
      <c r="O249" s="836">
        <v>12.5</v>
      </c>
      <c r="P249" s="835">
        <v>6326.85</v>
      </c>
      <c r="Q249" s="837">
        <v>0.78947368421052633</v>
      </c>
      <c r="R249" s="832">
        <v>15</v>
      </c>
      <c r="S249" s="837">
        <v>0.78947368421052633</v>
      </c>
      <c r="T249" s="836">
        <v>9.5</v>
      </c>
      <c r="U249" s="838">
        <v>0.76</v>
      </c>
    </row>
    <row r="250" spans="1:21" ht="14.4" customHeight="1" x14ac:dyDescent="0.3">
      <c r="A250" s="831">
        <v>32</v>
      </c>
      <c r="B250" s="832" t="s">
        <v>2157</v>
      </c>
      <c r="C250" s="832" t="s">
        <v>2163</v>
      </c>
      <c r="D250" s="833" t="s">
        <v>3773</v>
      </c>
      <c r="E250" s="834" t="s">
        <v>2176</v>
      </c>
      <c r="F250" s="832" t="s">
        <v>2158</v>
      </c>
      <c r="G250" s="832" t="s">
        <v>2210</v>
      </c>
      <c r="H250" s="832" t="s">
        <v>651</v>
      </c>
      <c r="I250" s="832" t="s">
        <v>2277</v>
      </c>
      <c r="J250" s="832" t="s">
        <v>1449</v>
      </c>
      <c r="K250" s="832" t="s">
        <v>1450</v>
      </c>
      <c r="L250" s="835">
        <v>194.26</v>
      </c>
      <c r="M250" s="835">
        <v>582.78</v>
      </c>
      <c r="N250" s="832">
        <v>3</v>
      </c>
      <c r="O250" s="836">
        <v>0.5</v>
      </c>
      <c r="P250" s="835">
        <v>582.78</v>
      </c>
      <c r="Q250" s="837">
        <v>1</v>
      </c>
      <c r="R250" s="832">
        <v>3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2157</v>
      </c>
      <c r="C251" s="832" t="s">
        <v>2163</v>
      </c>
      <c r="D251" s="833" t="s">
        <v>3773</v>
      </c>
      <c r="E251" s="834" t="s">
        <v>2176</v>
      </c>
      <c r="F251" s="832" t="s">
        <v>2158</v>
      </c>
      <c r="G251" s="832" t="s">
        <v>2210</v>
      </c>
      <c r="H251" s="832" t="s">
        <v>651</v>
      </c>
      <c r="I251" s="832" t="s">
        <v>2053</v>
      </c>
      <c r="J251" s="832" t="s">
        <v>2054</v>
      </c>
      <c r="K251" s="832" t="s">
        <v>1450</v>
      </c>
      <c r="L251" s="835">
        <v>194.26</v>
      </c>
      <c r="M251" s="835">
        <v>971.3</v>
      </c>
      <c r="N251" s="832">
        <v>5</v>
      </c>
      <c r="O251" s="836">
        <v>0.5</v>
      </c>
      <c r="P251" s="835">
        <v>971.3</v>
      </c>
      <c r="Q251" s="837">
        <v>1</v>
      </c>
      <c r="R251" s="832">
        <v>5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32</v>
      </c>
      <c r="B252" s="832" t="s">
        <v>2157</v>
      </c>
      <c r="C252" s="832" t="s">
        <v>2163</v>
      </c>
      <c r="D252" s="833" t="s">
        <v>3773</v>
      </c>
      <c r="E252" s="834" t="s">
        <v>2177</v>
      </c>
      <c r="F252" s="832" t="s">
        <v>2158</v>
      </c>
      <c r="G252" s="832" t="s">
        <v>2672</v>
      </c>
      <c r="H252" s="832" t="s">
        <v>595</v>
      </c>
      <c r="I252" s="832" t="s">
        <v>2673</v>
      </c>
      <c r="J252" s="832" t="s">
        <v>2674</v>
      </c>
      <c r="K252" s="832" t="s">
        <v>2675</v>
      </c>
      <c r="L252" s="835">
        <v>35.11</v>
      </c>
      <c r="M252" s="835">
        <v>35.11</v>
      </c>
      <c r="N252" s="832">
        <v>1</v>
      </c>
      <c r="O252" s="836">
        <v>1</v>
      </c>
      <c r="P252" s="835">
        <v>35.11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32</v>
      </c>
      <c r="B253" s="832" t="s">
        <v>2157</v>
      </c>
      <c r="C253" s="832" t="s">
        <v>2163</v>
      </c>
      <c r="D253" s="833" t="s">
        <v>3773</v>
      </c>
      <c r="E253" s="834" t="s">
        <v>2177</v>
      </c>
      <c r="F253" s="832" t="s">
        <v>2158</v>
      </c>
      <c r="G253" s="832" t="s">
        <v>2215</v>
      </c>
      <c r="H253" s="832" t="s">
        <v>595</v>
      </c>
      <c r="I253" s="832" t="s">
        <v>2676</v>
      </c>
      <c r="J253" s="832" t="s">
        <v>850</v>
      </c>
      <c r="K253" s="832" t="s">
        <v>2677</v>
      </c>
      <c r="L253" s="835">
        <v>462.73</v>
      </c>
      <c r="M253" s="835">
        <v>462.73</v>
      </c>
      <c r="N253" s="832">
        <v>1</v>
      </c>
      <c r="O253" s="836">
        <v>0.5</v>
      </c>
      <c r="P253" s="835">
        <v>462.73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32</v>
      </c>
      <c r="B254" s="832" t="s">
        <v>2157</v>
      </c>
      <c r="C254" s="832" t="s">
        <v>2163</v>
      </c>
      <c r="D254" s="833" t="s">
        <v>3773</v>
      </c>
      <c r="E254" s="834" t="s">
        <v>2177</v>
      </c>
      <c r="F254" s="832" t="s">
        <v>2158</v>
      </c>
      <c r="G254" s="832" t="s">
        <v>2470</v>
      </c>
      <c r="H254" s="832" t="s">
        <v>595</v>
      </c>
      <c r="I254" s="832" t="s">
        <v>2678</v>
      </c>
      <c r="J254" s="832" t="s">
        <v>2472</v>
      </c>
      <c r="K254" s="832" t="s">
        <v>2663</v>
      </c>
      <c r="L254" s="835">
        <v>103.64</v>
      </c>
      <c r="M254" s="835">
        <v>103.64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2157</v>
      </c>
      <c r="C255" s="832" t="s">
        <v>2163</v>
      </c>
      <c r="D255" s="833" t="s">
        <v>3773</v>
      </c>
      <c r="E255" s="834" t="s">
        <v>2177</v>
      </c>
      <c r="F255" s="832" t="s">
        <v>2158</v>
      </c>
      <c r="G255" s="832" t="s">
        <v>2309</v>
      </c>
      <c r="H255" s="832" t="s">
        <v>651</v>
      </c>
      <c r="I255" s="832" t="s">
        <v>1946</v>
      </c>
      <c r="J255" s="832" t="s">
        <v>1221</v>
      </c>
      <c r="K255" s="832" t="s">
        <v>1483</v>
      </c>
      <c r="L255" s="835">
        <v>58.77</v>
      </c>
      <c r="M255" s="835">
        <v>58.77</v>
      </c>
      <c r="N255" s="832">
        <v>1</v>
      </c>
      <c r="O255" s="836">
        <v>0.5</v>
      </c>
      <c r="P255" s="835">
        <v>58.77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32</v>
      </c>
      <c r="B256" s="832" t="s">
        <v>2157</v>
      </c>
      <c r="C256" s="832" t="s">
        <v>2163</v>
      </c>
      <c r="D256" s="833" t="s">
        <v>3773</v>
      </c>
      <c r="E256" s="834" t="s">
        <v>2177</v>
      </c>
      <c r="F256" s="832" t="s">
        <v>2158</v>
      </c>
      <c r="G256" s="832" t="s">
        <v>2310</v>
      </c>
      <c r="H256" s="832" t="s">
        <v>651</v>
      </c>
      <c r="I256" s="832" t="s">
        <v>2311</v>
      </c>
      <c r="J256" s="832" t="s">
        <v>2312</v>
      </c>
      <c r="K256" s="832" t="s">
        <v>1483</v>
      </c>
      <c r="L256" s="835">
        <v>65.989999999999995</v>
      </c>
      <c r="M256" s="835">
        <v>65.989999999999995</v>
      </c>
      <c r="N256" s="832">
        <v>1</v>
      </c>
      <c r="O256" s="836">
        <v>0.5</v>
      </c>
      <c r="P256" s="835">
        <v>65.989999999999995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32</v>
      </c>
      <c r="B257" s="832" t="s">
        <v>2157</v>
      </c>
      <c r="C257" s="832" t="s">
        <v>2163</v>
      </c>
      <c r="D257" s="833" t="s">
        <v>3773</v>
      </c>
      <c r="E257" s="834" t="s">
        <v>2177</v>
      </c>
      <c r="F257" s="832" t="s">
        <v>2158</v>
      </c>
      <c r="G257" s="832" t="s">
        <v>2310</v>
      </c>
      <c r="H257" s="832" t="s">
        <v>651</v>
      </c>
      <c r="I257" s="832" t="s">
        <v>2679</v>
      </c>
      <c r="J257" s="832" t="s">
        <v>2680</v>
      </c>
      <c r="K257" s="832" t="s">
        <v>2263</v>
      </c>
      <c r="L257" s="835">
        <v>132</v>
      </c>
      <c r="M257" s="835">
        <v>396</v>
      </c>
      <c r="N257" s="832">
        <v>3</v>
      </c>
      <c r="O257" s="836">
        <v>0.5</v>
      </c>
      <c r="P257" s="835">
        <v>396</v>
      </c>
      <c r="Q257" s="837">
        <v>1</v>
      </c>
      <c r="R257" s="832">
        <v>3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32</v>
      </c>
      <c r="B258" s="832" t="s">
        <v>2157</v>
      </c>
      <c r="C258" s="832" t="s">
        <v>2163</v>
      </c>
      <c r="D258" s="833" t="s">
        <v>3773</v>
      </c>
      <c r="E258" s="834" t="s">
        <v>2177</v>
      </c>
      <c r="F258" s="832" t="s">
        <v>2158</v>
      </c>
      <c r="G258" s="832" t="s">
        <v>2225</v>
      </c>
      <c r="H258" s="832" t="s">
        <v>651</v>
      </c>
      <c r="I258" s="832" t="s">
        <v>1835</v>
      </c>
      <c r="J258" s="832" t="s">
        <v>1836</v>
      </c>
      <c r="K258" s="832" t="s">
        <v>1837</v>
      </c>
      <c r="L258" s="835">
        <v>3231.81</v>
      </c>
      <c r="M258" s="835">
        <v>9695.43</v>
      </c>
      <c r="N258" s="832">
        <v>3</v>
      </c>
      <c r="O258" s="836">
        <v>1</v>
      </c>
      <c r="P258" s="835">
        <v>6463.62</v>
      </c>
      <c r="Q258" s="837">
        <v>0.66666666666666663</v>
      </c>
      <c r="R258" s="832">
        <v>2</v>
      </c>
      <c r="S258" s="837">
        <v>0.66666666666666663</v>
      </c>
      <c r="T258" s="836">
        <v>0.5</v>
      </c>
      <c r="U258" s="838">
        <v>0.5</v>
      </c>
    </row>
    <row r="259" spans="1:21" ht="14.4" customHeight="1" x14ac:dyDescent="0.3">
      <c r="A259" s="831">
        <v>32</v>
      </c>
      <c r="B259" s="832" t="s">
        <v>2157</v>
      </c>
      <c r="C259" s="832" t="s">
        <v>2163</v>
      </c>
      <c r="D259" s="833" t="s">
        <v>3773</v>
      </c>
      <c r="E259" s="834" t="s">
        <v>2177</v>
      </c>
      <c r="F259" s="832" t="s">
        <v>2158</v>
      </c>
      <c r="G259" s="832" t="s">
        <v>2332</v>
      </c>
      <c r="H259" s="832" t="s">
        <v>651</v>
      </c>
      <c r="I259" s="832" t="s">
        <v>1759</v>
      </c>
      <c r="J259" s="832" t="s">
        <v>829</v>
      </c>
      <c r="K259" s="832" t="s">
        <v>1760</v>
      </c>
      <c r="L259" s="835">
        <v>42.51</v>
      </c>
      <c r="M259" s="835">
        <v>42.51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32</v>
      </c>
      <c r="B260" s="832" t="s">
        <v>2157</v>
      </c>
      <c r="C260" s="832" t="s">
        <v>2163</v>
      </c>
      <c r="D260" s="833" t="s">
        <v>3773</v>
      </c>
      <c r="E260" s="834" t="s">
        <v>2177</v>
      </c>
      <c r="F260" s="832" t="s">
        <v>2158</v>
      </c>
      <c r="G260" s="832" t="s">
        <v>2278</v>
      </c>
      <c r="H260" s="832" t="s">
        <v>595</v>
      </c>
      <c r="I260" s="832" t="s">
        <v>2519</v>
      </c>
      <c r="J260" s="832" t="s">
        <v>2520</v>
      </c>
      <c r="K260" s="832" t="s">
        <v>2521</v>
      </c>
      <c r="L260" s="835">
        <v>45.03</v>
      </c>
      <c r="M260" s="835">
        <v>90.06</v>
      </c>
      <c r="N260" s="832">
        <v>2</v>
      </c>
      <c r="O260" s="836">
        <v>2</v>
      </c>
      <c r="P260" s="835">
        <v>90.06</v>
      </c>
      <c r="Q260" s="837">
        <v>1</v>
      </c>
      <c r="R260" s="832">
        <v>2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32</v>
      </c>
      <c r="B261" s="832" t="s">
        <v>2157</v>
      </c>
      <c r="C261" s="832" t="s">
        <v>2163</v>
      </c>
      <c r="D261" s="833" t="s">
        <v>3773</v>
      </c>
      <c r="E261" s="834" t="s">
        <v>2177</v>
      </c>
      <c r="F261" s="832" t="s">
        <v>2158</v>
      </c>
      <c r="G261" s="832" t="s">
        <v>2681</v>
      </c>
      <c r="H261" s="832" t="s">
        <v>595</v>
      </c>
      <c r="I261" s="832" t="s">
        <v>2682</v>
      </c>
      <c r="J261" s="832" t="s">
        <v>2683</v>
      </c>
      <c r="K261" s="832" t="s">
        <v>2684</v>
      </c>
      <c r="L261" s="835">
        <v>0</v>
      </c>
      <c r="M261" s="835">
        <v>0</v>
      </c>
      <c r="N261" s="832">
        <v>2</v>
      </c>
      <c r="O261" s="836">
        <v>1</v>
      </c>
      <c r="P261" s="835">
        <v>0</v>
      </c>
      <c r="Q261" s="837"/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32</v>
      </c>
      <c r="B262" s="832" t="s">
        <v>2157</v>
      </c>
      <c r="C262" s="832" t="s">
        <v>2163</v>
      </c>
      <c r="D262" s="833" t="s">
        <v>3773</v>
      </c>
      <c r="E262" s="834" t="s">
        <v>2177</v>
      </c>
      <c r="F262" s="832" t="s">
        <v>2158</v>
      </c>
      <c r="G262" s="832" t="s">
        <v>2365</v>
      </c>
      <c r="H262" s="832" t="s">
        <v>595</v>
      </c>
      <c r="I262" s="832" t="s">
        <v>2541</v>
      </c>
      <c r="J262" s="832" t="s">
        <v>844</v>
      </c>
      <c r="K262" s="832" t="s">
        <v>2542</v>
      </c>
      <c r="L262" s="835">
        <v>52.75</v>
      </c>
      <c r="M262" s="835">
        <v>52.75</v>
      </c>
      <c r="N262" s="832">
        <v>1</v>
      </c>
      <c r="O262" s="836">
        <v>1</v>
      </c>
      <c r="P262" s="835">
        <v>52.75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32</v>
      </c>
      <c r="B263" s="832" t="s">
        <v>2157</v>
      </c>
      <c r="C263" s="832" t="s">
        <v>2163</v>
      </c>
      <c r="D263" s="833" t="s">
        <v>3773</v>
      </c>
      <c r="E263" s="834" t="s">
        <v>2177</v>
      </c>
      <c r="F263" s="832" t="s">
        <v>2158</v>
      </c>
      <c r="G263" s="832" t="s">
        <v>2365</v>
      </c>
      <c r="H263" s="832" t="s">
        <v>595</v>
      </c>
      <c r="I263" s="832" t="s">
        <v>2366</v>
      </c>
      <c r="J263" s="832" t="s">
        <v>2367</v>
      </c>
      <c r="K263" s="832" t="s">
        <v>676</v>
      </c>
      <c r="L263" s="835">
        <v>58.62</v>
      </c>
      <c r="M263" s="835">
        <v>117.24</v>
      </c>
      <c r="N263" s="832">
        <v>2</v>
      </c>
      <c r="O263" s="836">
        <v>1</v>
      </c>
      <c r="P263" s="835">
        <v>58.62</v>
      </c>
      <c r="Q263" s="837">
        <v>0.5</v>
      </c>
      <c r="R263" s="832">
        <v>1</v>
      </c>
      <c r="S263" s="837">
        <v>0.5</v>
      </c>
      <c r="T263" s="836">
        <v>0.5</v>
      </c>
      <c r="U263" s="838">
        <v>0.5</v>
      </c>
    </row>
    <row r="264" spans="1:21" ht="14.4" customHeight="1" x14ac:dyDescent="0.3">
      <c r="A264" s="831">
        <v>32</v>
      </c>
      <c r="B264" s="832" t="s">
        <v>2157</v>
      </c>
      <c r="C264" s="832" t="s">
        <v>2163</v>
      </c>
      <c r="D264" s="833" t="s">
        <v>3773</v>
      </c>
      <c r="E264" s="834" t="s">
        <v>2177</v>
      </c>
      <c r="F264" s="832" t="s">
        <v>2158</v>
      </c>
      <c r="G264" s="832" t="s">
        <v>2233</v>
      </c>
      <c r="H264" s="832" t="s">
        <v>595</v>
      </c>
      <c r="I264" s="832" t="s">
        <v>2234</v>
      </c>
      <c r="J264" s="832" t="s">
        <v>2235</v>
      </c>
      <c r="K264" s="832" t="s">
        <v>2236</v>
      </c>
      <c r="L264" s="835">
        <v>88.76</v>
      </c>
      <c r="M264" s="835">
        <v>1331.4</v>
      </c>
      <c r="N264" s="832">
        <v>15</v>
      </c>
      <c r="O264" s="836">
        <v>2.5</v>
      </c>
      <c r="P264" s="835">
        <v>532.56000000000006</v>
      </c>
      <c r="Q264" s="837">
        <v>0.4</v>
      </c>
      <c r="R264" s="832">
        <v>6</v>
      </c>
      <c r="S264" s="837">
        <v>0.4</v>
      </c>
      <c r="T264" s="836">
        <v>0.5</v>
      </c>
      <c r="U264" s="838">
        <v>0.2</v>
      </c>
    </row>
    <row r="265" spans="1:21" ht="14.4" customHeight="1" x14ac:dyDescent="0.3">
      <c r="A265" s="831">
        <v>32</v>
      </c>
      <c r="B265" s="832" t="s">
        <v>2157</v>
      </c>
      <c r="C265" s="832" t="s">
        <v>2163</v>
      </c>
      <c r="D265" s="833" t="s">
        <v>3773</v>
      </c>
      <c r="E265" s="834" t="s">
        <v>2177</v>
      </c>
      <c r="F265" s="832" t="s">
        <v>2158</v>
      </c>
      <c r="G265" s="832" t="s">
        <v>2545</v>
      </c>
      <c r="H265" s="832" t="s">
        <v>595</v>
      </c>
      <c r="I265" s="832" t="s">
        <v>2685</v>
      </c>
      <c r="J265" s="832" t="s">
        <v>2686</v>
      </c>
      <c r="K265" s="832" t="s">
        <v>2687</v>
      </c>
      <c r="L265" s="835">
        <v>1520.46</v>
      </c>
      <c r="M265" s="835">
        <v>1520.46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32</v>
      </c>
      <c r="B266" s="832" t="s">
        <v>2157</v>
      </c>
      <c r="C266" s="832" t="s">
        <v>2163</v>
      </c>
      <c r="D266" s="833" t="s">
        <v>3773</v>
      </c>
      <c r="E266" s="834" t="s">
        <v>2177</v>
      </c>
      <c r="F266" s="832" t="s">
        <v>2158</v>
      </c>
      <c r="G266" s="832" t="s">
        <v>2688</v>
      </c>
      <c r="H266" s="832" t="s">
        <v>651</v>
      </c>
      <c r="I266" s="832" t="s">
        <v>2036</v>
      </c>
      <c r="J266" s="832" t="s">
        <v>2037</v>
      </c>
      <c r="K266" s="832" t="s">
        <v>2038</v>
      </c>
      <c r="L266" s="835">
        <v>161.06</v>
      </c>
      <c r="M266" s="835">
        <v>161.06</v>
      </c>
      <c r="N266" s="832">
        <v>1</v>
      </c>
      <c r="O266" s="836">
        <v>1</v>
      </c>
      <c r="P266" s="835">
        <v>161.06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32</v>
      </c>
      <c r="B267" s="832" t="s">
        <v>2157</v>
      </c>
      <c r="C267" s="832" t="s">
        <v>2163</v>
      </c>
      <c r="D267" s="833" t="s">
        <v>3773</v>
      </c>
      <c r="E267" s="834" t="s">
        <v>2177</v>
      </c>
      <c r="F267" s="832" t="s">
        <v>2158</v>
      </c>
      <c r="G267" s="832" t="s">
        <v>2257</v>
      </c>
      <c r="H267" s="832" t="s">
        <v>651</v>
      </c>
      <c r="I267" s="832" t="s">
        <v>1746</v>
      </c>
      <c r="J267" s="832" t="s">
        <v>822</v>
      </c>
      <c r="K267" s="832" t="s">
        <v>1747</v>
      </c>
      <c r="L267" s="835">
        <v>736.33</v>
      </c>
      <c r="M267" s="835">
        <v>2208.9900000000002</v>
      </c>
      <c r="N267" s="832">
        <v>3</v>
      </c>
      <c r="O267" s="836">
        <v>2</v>
      </c>
      <c r="P267" s="835">
        <v>2208.9900000000002</v>
      </c>
      <c r="Q267" s="837">
        <v>1</v>
      </c>
      <c r="R267" s="832">
        <v>3</v>
      </c>
      <c r="S267" s="837">
        <v>1</v>
      </c>
      <c r="T267" s="836">
        <v>2</v>
      </c>
      <c r="U267" s="838">
        <v>1</v>
      </c>
    </row>
    <row r="268" spans="1:21" ht="14.4" customHeight="1" x14ac:dyDescent="0.3">
      <c r="A268" s="831">
        <v>32</v>
      </c>
      <c r="B268" s="832" t="s">
        <v>2157</v>
      </c>
      <c r="C268" s="832" t="s">
        <v>2163</v>
      </c>
      <c r="D268" s="833" t="s">
        <v>3773</v>
      </c>
      <c r="E268" s="834" t="s">
        <v>2177</v>
      </c>
      <c r="F268" s="832" t="s">
        <v>2158</v>
      </c>
      <c r="G268" s="832" t="s">
        <v>2380</v>
      </c>
      <c r="H268" s="832" t="s">
        <v>595</v>
      </c>
      <c r="I268" s="832" t="s">
        <v>2381</v>
      </c>
      <c r="J268" s="832" t="s">
        <v>2382</v>
      </c>
      <c r="K268" s="832" t="s">
        <v>2383</v>
      </c>
      <c r="L268" s="835">
        <v>78.33</v>
      </c>
      <c r="M268" s="835">
        <v>78.33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32</v>
      </c>
      <c r="B269" s="832" t="s">
        <v>2157</v>
      </c>
      <c r="C269" s="832" t="s">
        <v>2163</v>
      </c>
      <c r="D269" s="833" t="s">
        <v>3773</v>
      </c>
      <c r="E269" s="834" t="s">
        <v>2177</v>
      </c>
      <c r="F269" s="832" t="s">
        <v>2158</v>
      </c>
      <c r="G269" s="832" t="s">
        <v>2384</v>
      </c>
      <c r="H269" s="832" t="s">
        <v>595</v>
      </c>
      <c r="I269" s="832" t="s">
        <v>2385</v>
      </c>
      <c r="J269" s="832" t="s">
        <v>846</v>
      </c>
      <c r="K269" s="832" t="s">
        <v>2386</v>
      </c>
      <c r="L269" s="835">
        <v>103.67</v>
      </c>
      <c r="M269" s="835">
        <v>103.67</v>
      </c>
      <c r="N269" s="832">
        <v>1</v>
      </c>
      <c r="O269" s="836">
        <v>0.5</v>
      </c>
      <c r="P269" s="835">
        <v>103.67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32</v>
      </c>
      <c r="B270" s="832" t="s">
        <v>2157</v>
      </c>
      <c r="C270" s="832" t="s">
        <v>2163</v>
      </c>
      <c r="D270" s="833" t="s">
        <v>3773</v>
      </c>
      <c r="E270" s="834" t="s">
        <v>2177</v>
      </c>
      <c r="F270" s="832" t="s">
        <v>2158</v>
      </c>
      <c r="G270" s="832" t="s">
        <v>2202</v>
      </c>
      <c r="H270" s="832" t="s">
        <v>651</v>
      </c>
      <c r="I270" s="832" t="s">
        <v>2203</v>
      </c>
      <c r="J270" s="832" t="s">
        <v>2057</v>
      </c>
      <c r="K270" s="832" t="s">
        <v>2204</v>
      </c>
      <c r="L270" s="835">
        <v>16.12</v>
      </c>
      <c r="M270" s="835">
        <v>16.12</v>
      </c>
      <c r="N270" s="832">
        <v>1</v>
      </c>
      <c r="O270" s="836">
        <v>1</v>
      </c>
      <c r="P270" s="835">
        <v>16.12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32</v>
      </c>
      <c r="B271" s="832" t="s">
        <v>2157</v>
      </c>
      <c r="C271" s="832" t="s">
        <v>2163</v>
      </c>
      <c r="D271" s="833" t="s">
        <v>3773</v>
      </c>
      <c r="E271" s="834" t="s">
        <v>2177</v>
      </c>
      <c r="F271" s="832" t="s">
        <v>2158</v>
      </c>
      <c r="G271" s="832" t="s">
        <v>2202</v>
      </c>
      <c r="H271" s="832" t="s">
        <v>595</v>
      </c>
      <c r="I271" s="832" t="s">
        <v>2689</v>
      </c>
      <c r="J271" s="832" t="s">
        <v>2057</v>
      </c>
      <c r="K271" s="832" t="s">
        <v>2690</v>
      </c>
      <c r="L271" s="835">
        <v>103.67</v>
      </c>
      <c r="M271" s="835">
        <v>103.67</v>
      </c>
      <c r="N271" s="832">
        <v>1</v>
      </c>
      <c r="O271" s="836">
        <v>0.5</v>
      </c>
      <c r="P271" s="835">
        <v>103.67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32</v>
      </c>
      <c r="B272" s="832" t="s">
        <v>2157</v>
      </c>
      <c r="C272" s="832" t="s">
        <v>2163</v>
      </c>
      <c r="D272" s="833" t="s">
        <v>3773</v>
      </c>
      <c r="E272" s="834" t="s">
        <v>2177</v>
      </c>
      <c r="F272" s="832" t="s">
        <v>2158</v>
      </c>
      <c r="G272" s="832" t="s">
        <v>2691</v>
      </c>
      <c r="H272" s="832" t="s">
        <v>651</v>
      </c>
      <c r="I272" s="832" t="s">
        <v>1779</v>
      </c>
      <c r="J272" s="832" t="s">
        <v>989</v>
      </c>
      <c r="K272" s="832" t="s">
        <v>1780</v>
      </c>
      <c r="L272" s="835">
        <v>47.7</v>
      </c>
      <c r="M272" s="835">
        <v>47.7</v>
      </c>
      <c r="N272" s="832">
        <v>1</v>
      </c>
      <c r="O272" s="836">
        <v>0.5</v>
      </c>
      <c r="P272" s="835">
        <v>47.7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32</v>
      </c>
      <c r="B273" s="832" t="s">
        <v>2157</v>
      </c>
      <c r="C273" s="832" t="s">
        <v>2163</v>
      </c>
      <c r="D273" s="833" t="s">
        <v>3773</v>
      </c>
      <c r="E273" s="834" t="s">
        <v>2177</v>
      </c>
      <c r="F273" s="832" t="s">
        <v>2158</v>
      </c>
      <c r="G273" s="832" t="s">
        <v>2288</v>
      </c>
      <c r="H273" s="832" t="s">
        <v>595</v>
      </c>
      <c r="I273" s="832" t="s">
        <v>2289</v>
      </c>
      <c r="J273" s="832" t="s">
        <v>2290</v>
      </c>
      <c r="K273" s="832" t="s">
        <v>2291</v>
      </c>
      <c r="L273" s="835">
        <v>87.67</v>
      </c>
      <c r="M273" s="835">
        <v>263.01</v>
      </c>
      <c r="N273" s="832">
        <v>3</v>
      </c>
      <c r="O273" s="836">
        <v>1</v>
      </c>
      <c r="P273" s="835">
        <v>263.01</v>
      </c>
      <c r="Q273" s="837">
        <v>1</v>
      </c>
      <c r="R273" s="832">
        <v>3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32</v>
      </c>
      <c r="B274" s="832" t="s">
        <v>2157</v>
      </c>
      <c r="C274" s="832" t="s">
        <v>2163</v>
      </c>
      <c r="D274" s="833" t="s">
        <v>3773</v>
      </c>
      <c r="E274" s="834" t="s">
        <v>2177</v>
      </c>
      <c r="F274" s="832" t="s">
        <v>2158</v>
      </c>
      <c r="G274" s="832" t="s">
        <v>2692</v>
      </c>
      <c r="H274" s="832" t="s">
        <v>595</v>
      </c>
      <c r="I274" s="832" t="s">
        <v>2693</v>
      </c>
      <c r="J274" s="832" t="s">
        <v>1018</v>
      </c>
      <c r="K274" s="832" t="s">
        <v>2469</v>
      </c>
      <c r="L274" s="835">
        <v>105.44</v>
      </c>
      <c r="M274" s="835">
        <v>105.44</v>
      </c>
      <c r="N274" s="832">
        <v>1</v>
      </c>
      <c r="O274" s="836">
        <v>0.5</v>
      </c>
      <c r="P274" s="835">
        <v>105.44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32</v>
      </c>
      <c r="B275" s="832" t="s">
        <v>2157</v>
      </c>
      <c r="C275" s="832" t="s">
        <v>2163</v>
      </c>
      <c r="D275" s="833" t="s">
        <v>3773</v>
      </c>
      <c r="E275" s="834" t="s">
        <v>2177</v>
      </c>
      <c r="F275" s="832" t="s">
        <v>2158</v>
      </c>
      <c r="G275" s="832" t="s">
        <v>2268</v>
      </c>
      <c r="H275" s="832" t="s">
        <v>651</v>
      </c>
      <c r="I275" s="832" t="s">
        <v>2016</v>
      </c>
      <c r="J275" s="832" t="s">
        <v>2017</v>
      </c>
      <c r="K275" s="832" t="s">
        <v>2018</v>
      </c>
      <c r="L275" s="835">
        <v>902.57</v>
      </c>
      <c r="M275" s="835">
        <v>2707.71</v>
      </c>
      <c r="N275" s="832">
        <v>3</v>
      </c>
      <c r="O275" s="836">
        <v>2</v>
      </c>
      <c r="P275" s="835">
        <v>2707.71</v>
      </c>
      <c r="Q275" s="837">
        <v>1</v>
      </c>
      <c r="R275" s="832">
        <v>3</v>
      </c>
      <c r="S275" s="837">
        <v>1</v>
      </c>
      <c r="T275" s="836">
        <v>2</v>
      </c>
      <c r="U275" s="838">
        <v>1</v>
      </c>
    </row>
    <row r="276" spans="1:21" ht="14.4" customHeight="1" x14ac:dyDescent="0.3">
      <c r="A276" s="831">
        <v>32</v>
      </c>
      <c r="B276" s="832" t="s">
        <v>2157</v>
      </c>
      <c r="C276" s="832" t="s">
        <v>2163</v>
      </c>
      <c r="D276" s="833" t="s">
        <v>3773</v>
      </c>
      <c r="E276" s="834" t="s">
        <v>2177</v>
      </c>
      <c r="F276" s="832" t="s">
        <v>2158</v>
      </c>
      <c r="G276" s="832" t="s">
        <v>2434</v>
      </c>
      <c r="H276" s="832" t="s">
        <v>595</v>
      </c>
      <c r="I276" s="832" t="s">
        <v>2659</v>
      </c>
      <c r="J276" s="832" t="s">
        <v>2660</v>
      </c>
      <c r="K276" s="832" t="s">
        <v>2661</v>
      </c>
      <c r="L276" s="835">
        <v>177.92</v>
      </c>
      <c r="M276" s="835">
        <v>355.84</v>
      </c>
      <c r="N276" s="832">
        <v>2</v>
      </c>
      <c r="O276" s="836">
        <v>0.5</v>
      </c>
      <c r="P276" s="835">
        <v>355.84</v>
      </c>
      <c r="Q276" s="837">
        <v>1</v>
      </c>
      <c r="R276" s="832">
        <v>2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32</v>
      </c>
      <c r="B277" s="832" t="s">
        <v>2157</v>
      </c>
      <c r="C277" s="832" t="s">
        <v>2163</v>
      </c>
      <c r="D277" s="833" t="s">
        <v>3773</v>
      </c>
      <c r="E277" s="834" t="s">
        <v>2177</v>
      </c>
      <c r="F277" s="832" t="s">
        <v>2158</v>
      </c>
      <c r="G277" s="832" t="s">
        <v>2270</v>
      </c>
      <c r="H277" s="832" t="s">
        <v>595</v>
      </c>
      <c r="I277" s="832" t="s">
        <v>2694</v>
      </c>
      <c r="J277" s="832" t="s">
        <v>2695</v>
      </c>
      <c r="K277" s="832" t="s">
        <v>2696</v>
      </c>
      <c r="L277" s="835">
        <v>10252.75</v>
      </c>
      <c r="M277" s="835">
        <v>30758.25</v>
      </c>
      <c r="N277" s="832">
        <v>3</v>
      </c>
      <c r="O277" s="836">
        <v>1.5</v>
      </c>
      <c r="P277" s="835">
        <v>30758.25</v>
      </c>
      <c r="Q277" s="837">
        <v>1</v>
      </c>
      <c r="R277" s="832">
        <v>3</v>
      </c>
      <c r="S277" s="837">
        <v>1</v>
      </c>
      <c r="T277" s="836">
        <v>1.5</v>
      </c>
      <c r="U277" s="838">
        <v>1</v>
      </c>
    </row>
    <row r="278" spans="1:21" ht="14.4" customHeight="1" x14ac:dyDescent="0.3">
      <c r="A278" s="831">
        <v>32</v>
      </c>
      <c r="B278" s="832" t="s">
        <v>2157</v>
      </c>
      <c r="C278" s="832" t="s">
        <v>2163</v>
      </c>
      <c r="D278" s="833" t="s">
        <v>3773</v>
      </c>
      <c r="E278" s="834" t="s">
        <v>2177</v>
      </c>
      <c r="F278" s="832" t="s">
        <v>2158</v>
      </c>
      <c r="G278" s="832" t="s">
        <v>2455</v>
      </c>
      <c r="H278" s="832" t="s">
        <v>595</v>
      </c>
      <c r="I278" s="832" t="s">
        <v>2456</v>
      </c>
      <c r="J278" s="832" t="s">
        <v>1435</v>
      </c>
      <c r="K278" s="832" t="s">
        <v>2457</v>
      </c>
      <c r="L278" s="835">
        <v>50.32</v>
      </c>
      <c r="M278" s="835">
        <v>50.32</v>
      </c>
      <c r="N278" s="832">
        <v>1</v>
      </c>
      <c r="O278" s="836">
        <v>0.5</v>
      </c>
      <c r="P278" s="835">
        <v>50.32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32</v>
      </c>
      <c r="B279" s="832" t="s">
        <v>2157</v>
      </c>
      <c r="C279" s="832" t="s">
        <v>2163</v>
      </c>
      <c r="D279" s="833" t="s">
        <v>3773</v>
      </c>
      <c r="E279" s="834" t="s">
        <v>2177</v>
      </c>
      <c r="F279" s="832" t="s">
        <v>2158</v>
      </c>
      <c r="G279" s="832" t="s">
        <v>2697</v>
      </c>
      <c r="H279" s="832" t="s">
        <v>595</v>
      </c>
      <c r="I279" s="832" t="s">
        <v>2698</v>
      </c>
      <c r="J279" s="832" t="s">
        <v>2699</v>
      </c>
      <c r="K279" s="832" t="s">
        <v>2700</v>
      </c>
      <c r="L279" s="835">
        <v>83.38</v>
      </c>
      <c r="M279" s="835">
        <v>83.38</v>
      </c>
      <c r="N279" s="832">
        <v>1</v>
      </c>
      <c r="O279" s="836">
        <v>0.5</v>
      </c>
      <c r="P279" s="835">
        <v>83.38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32</v>
      </c>
      <c r="B280" s="832" t="s">
        <v>2157</v>
      </c>
      <c r="C280" s="832" t="s">
        <v>2163</v>
      </c>
      <c r="D280" s="833" t="s">
        <v>3773</v>
      </c>
      <c r="E280" s="834" t="s">
        <v>2177</v>
      </c>
      <c r="F280" s="832" t="s">
        <v>2158</v>
      </c>
      <c r="G280" s="832" t="s">
        <v>2459</v>
      </c>
      <c r="H280" s="832" t="s">
        <v>595</v>
      </c>
      <c r="I280" s="832" t="s">
        <v>2460</v>
      </c>
      <c r="J280" s="832" t="s">
        <v>1363</v>
      </c>
      <c r="K280" s="832" t="s">
        <v>2461</v>
      </c>
      <c r="L280" s="835">
        <v>421.79</v>
      </c>
      <c r="M280" s="835">
        <v>2530.7400000000002</v>
      </c>
      <c r="N280" s="832">
        <v>6</v>
      </c>
      <c r="O280" s="836">
        <v>5</v>
      </c>
      <c r="P280" s="835">
        <v>1687.16</v>
      </c>
      <c r="Q280" s="837">
        <v>0.66666666666666663</v>
      </c>
      <c r="R280" s="832">
        <v>4</v>
      </c>
      <c r="S280" s="837">
        <v>0.66666666666666663</v>
      </c>
      <c r="T280" s="836">
        <v>3.5</v>
      </c>
      <c r="U280" s="838">
        <v>0.7</v>
      </c>
    </row>
    <row r="281" spans="1:21" ht="14.4" customHeight="1" x14ac:dyDescent="0.3">
      <c r="A281" s="831">
        <v>32</v>
      </c>
      <c r="B281" s="832" t="s">
        <v>2157</v>
      </c>
      <c r="C281" s="832" t="s">
        <v>2163</v>
      </c>
      <c r="D281" s="833" t="s">
        <v>3773</v>
      </c>
      <c r="E281" s="834" t="s">
        <v>2178</v>
      </c>
      <c r="F281" s="832" t="s">
        <v>2158</v>
      </c>
      <c r="G281" s="832" t="s">
        <v>2215</v>
      </c>
      <c r="H281" s="832" t="s">
        <v>595</v>
      </c>
      <c r="I281" s="832" t="s">
        <v>2676</v>
      </c>
      <c r="J281" s="832" t="s">
        <v>850</v>
      </c>
      <c r="K281" s="832" t="s">
        <v>2677</v>
      </c>
      <c r="L281" s="835">
        <v>462.73</v>
      </c>
      <c r="M281" s="835">
        <v>1388.19</v>
      </c>
      <c r="N281" s="832">
        <v>3</v>
      </c>
      <c r="O281" s="836">
        <v>1</v>
      </c>
      <c r="P281" s="835">
        <v>1388.19</v>
      </c>
      <c r="Q281" s="837">
        <v>1</v>
      </c>
      <c r="R281" s="832">
        <v>3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32</v>
      </c>
      <c r="B282" s="832" t="s">
        <v>2157</v>
      </c>
      <c r="C282" s="832" t="s">
        <v>2163</v>
      </c>
      <c r="D282" s="833" t="s">
        <v>3773</v>
      </c>
      <c r="E282" s="834" t="s">
        <v>2178</v>
      </c>
      <c r="F282" s="832" t="s">
        <v>2158</v>
      </c>
      <c r="G282" s="832" t="s">
        <v>2245</v>
      </c>
      <c r="H282" s="832" t="s">
        <v>651</v>
      </c>
      <c r="I282" s="832" t="s">
        <v>1874</v>
      </c>
      <c r="J282" s="832" t="s">
        <v>675</v>
      </c>
      <c r="K282" s="832" t="s">
        <v>676</v>
      </c>
      <c r="L282" s="835">
        <v>72.55</v>
      </c>
      <c r="M282" s="835">
        <v>725.5</v>
      </c>
      <c r="N282" s="832">
        <v>10</v>
      </c>
      <c r="O282" s="836">
        <v>6</v>
      </c>
      <c r="P282" s="835">
        <v>362.75</v>
      </c>
      <c r="Q282" s="837">
        <v>0.5</v>
      </c>
      <c r="R282" s="832">
        <v>5</v>
      </c>
      <c r="S282" s="837">
        <v>0.5</v>
      </c>
      <c r="T282" s="836">
        <v>2.5</v>
      </c>
      <c r="U282" s="838">
        <v>0.41666666666666669</v>
      </c>
    </row>
    <row r="283" spans="1:21" ht="14.4" customHeight="1" x14ac:dyDescent="0.3">
      <c r="A283" s="831">
        <v>32</v>
      </c>
      <c r="B283" s="832" t="s">
        <v>2157</v>
      </c>
      <c r="C283" s="832" t="s">
        <v>2163</v>
      </c>
      <c r="D283" s="833" t="s">
        <v>3773</v>
      </c>
      <c r="E283" s="834" t="s">
        <v>2178</v>
      </c>
      <c r="F283" s="832" t="s">
        <v>2158</v>
      </c>
      <c r="G283" s="832" t="s">
        <v>2245</v>
      </c>
      <c r="H283" s="832" t="s">
        <v>651</v>
      </c>
      <c r="I283" s="832" t="s">
        <v>2466</v>
      </c>
      <c r="J283" s="832" t="s">
        <v>675</v>
      </c>
      <c r="K283" s="832" t="s">
        <v>2467</v>
      </c>
      <c r="L283" s="835">
        <v>21.76</v>
      </c>
      <c r="M283" s="835">
        <v>87.04</v>
      </c>
      <c r="N283" s="832">
        <v>4</v>
      </c>
      <c r="O283" s="836">
        <v>2</v>
      </c>
      <c r="P283" s="835">
        <v>65.28</v>
      </c>
      <c r="Q283" s="837">
        <v>0.75</v>
      </c>
      <c r="R283" s="832">
        <v>3</v>
      </c>
      <c r="S283" s="837">
        <v>0.75</v>
      </c>
      <c r="T283" s="836">
        <v>1</v>
      </c>
      <c r="U283" s="838">
        <v>0.5</v>
      </c>
    </row>
    <row r="284" spans="1:21" ht="14.4" customHeight="1" x14ac:dyDescent="0.3">
      <c r="A284" s="831">
        <v>32</v>
      </c>
      <c r="B284" s="832" t="s">
        <v>2157</v>
      </c>
      <c r="C284" s="832" t="s">
        <v>2163</v>
      </c>
      <c r="D284" s="833" t="s">
        <v>3773</v>
      </c>
      <c r="E284" s="834" t="s">
        <v>2178</v>
      </c>
      <c r="F284" s="832" t="s">
        <v>2158</v>
      </c>
      <c r="G284" s="832" t="s">
        <v>2245</v>
      </c>
      <c r="H284" s="832" t="s">
        <v>651</v>
      </c>
      <c r="I284" s="832" t="s">
        <v>1875</v>
      </c>
      <c r="J284" s="832" t="s">
        <v>675</v>
      </c>
      <c r="K284" s="832" t="s">
        <v>677</v>
      </c>
      <c r="L284" s="835">
        <v>65.28</v>
      </c>
      <c r="M284" s="835">
        <v>1044.48</v>
      </c>
      <c r="N284" s="832">
        <v>16</v>
      </c>
      <c r="O284" s="836">
        <v>4</v>
      </c>
      <c r="P284" s="835">
        <v>783.36</v>
      </c>
      <c r="Q284" s="837">
        <v>0.75</v>
      </c>
      <c r="R284" s="832">
        <v>12</v>
      </c>
      <c r="S284" s="837">
        <v>0.75</v>
      </c>
      <c r="T284" s="836">
        <v>3</v>
      </c>
      <c r="U284" s="838">
        <v>0.75</v>
      </c>
    </row>
    <row r="285" spans="1:21" ht="14.4" customHeight="1" x14ac:dyDescent="0.3">
      <c r="A285" s="831">
        <v>32</v>
      </c>
      <c r="B285" s="832" t="s">
        <v>2157</v>
      </c>
      <c r="C285" s="832" t="s">
        <v>2163</v>
      </c>
      <c r="D285" s="833" t="s">
        <v>3773</v>
      </c>
      <c r="E285" s="834" t="s">
        <v>2178</v>
      </c>
      <c r="F285" s="832" t="s">
        <v>2158</v>
      </c>
      <c r="G285" s="832" t="s">
        <v>2298</v>
      </c>
      <c r="H285" s="832" t="s">
        <v>651</v>
      </c>
      <c r="I285" s="832" t="s">
        <v>1895</v>
      </c>
      <c r="J285" s="832" t="s">
        <v>1896</v>
      </c>
      <c r="K285" s="832" t="s">
        <v>1897</v>
      </c>
      <c r="L285" s="835">
        <v>9.4</v>
      </c>
      <c r="M285" s="835">
        <v>9.4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32</v>
      </c>
      <c r="B286" s="832" t="s">
        <v>2157</v>
      </c>
      <c r="C286" s="832" t="s">
        <v>2163</v>
      </c>
      <c r="D286" s="833" t="s">
        <v>3773</v>
      </c>
      <c r="E286" s="834" t="s">
        <v>2178</v>
      </c>
      <c r="F286" s="832" t="s">
        <v>2158</v>
      </c>
      <c r="G286" s="832" t="s">
        <v>2470</v>
      </c>
      <c r="H286" s="832" t="s">
        <v>595</v>
      </c>
      <c r="I286" s="832" t="s">
        <v>2678</v>
      </c>
      <c r="J286" s="832" t="s">
        <v>2472</v>
      </c>
      <c r="K286" s="832" t="s">
        <v>2663</v>
      </c>
      <c r="L286" s="835">
        <v>103.64</v>
      </c>
      <c r="M286" s="835">
        <v>103.64</v>
      </c>
      <c r="N286" s="832">
        <v>1</v>
      </c>
      <c r="O286" s="836">
        <v>0.5</v>
      </c>
      <c r="P286" s="835">
        <v>103.64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32</v>
      </c>
      <c r="B287" s="832" t="s">
        <v>2157</v>
      </c>
      <c r="C287" s="832" t="s">
        <v>2163</v>
      </c>
      <c r="D287" s="833" t="s">
        <v>3773</v>
      </c>
      <c r="E287" s="834" t="s">
        <v>2178</v>
      </c>
      <c r="F287" s="832" t="s">
        <v>2158</v>
      </c>
      <c r="G287" s="832" t="s">
        <v>2470</v>
      </c>
      <c r="H287" s="832" t="s">
        <v>651</v>
      </c>
      <c r="I287" s="832" t="s">
        <v>1772</v>
      </c>
      <c r="J287" s="832" t="s">
        <v>1770</v>
      </c>
      <c r="K287" s="832" t="s">
        <v>1773</v>
      </c>
      <c r="L287" s="835">
        <v>62.18</v>
      </c>
      <c r="M287" s="835">
        <v>62.18</v>
      </c>
      <c r="N287" s="832">
        <v>1</v>
      </c>
      <c r="O287" s="836">
        <v>0.5</v>
      </c>
      <c r="P287" s="835">
        <v>62.18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32</v>
      </c>
      <c r="B288" s="832" t="s">
        <v>2157</v>
      </c>
      <c r="C288" s="832" t="s">
        <v>2163</v>
      </c>
      <c r="D288" s="833" t="s">
        <v>3773</v>
      </c>
      <c r="E288" s="834" t="s">
        <v>2178</v>
      </c>
      <c r="F288" s="832" t="s">
        <v>2158</v>
      </c>
      <c r="G288" s="832" t="s">
        <v>2305</v>
      </c>
      <c r="H288" s="832" t="s">
        <v>651</v>
      </c>
      <c r="I288" s="832" t="s">
        <v>2474</v>
      </c>
      <c r="J288" s="832" t="s">
        <v>2475</v>
      </c>
      <c r="K288" s="832" t="s">
        <v>2308</v>
      </c>
      <c r="L288" s="835">
        <v>6696.51</v>
      </c>
      <c r="M288" s="835">
        <v>33482.550000000003</v>
      </c>
      <c r="N288" s="832">
        <v>5</v>
      </c>
      <c r="O288" s="836">
        <v>1</v>
      </c>
      <c r="P288" s="835">
        <v>26786.04</v>
      </c>
      <c r="Q288" s="837">
        <v>0.79999999999999993</v>
      </c>
      <c r="R288" s="832">
        <v>4</v>
      </c>
      <c r="S288" s="837">
        <v>0.8</v>
      </c>
      <c r="T288" s="836">
        <v>0.5</v>
      </c>
      <c r="U288" s="838">
        <v>0.5</v>
      </c>
    </row>
    <row r="289" spans="1:21" ht="14.4" customHeight="1" x14ac:dyDescent="0.3">
      <c r="A289" s="831">
        <v>32</v>
      </c>
      <c r="B289" s="832" t="s">
        <v>2157</v>
      </c>
      <c r="C289" s="832" t="s">
        <v>2163</v>
      </c>
      <c r="D289" s="833" t="s">
        <v>3773</v>
      </c>
      <c r="E289" s="834" t="s">
        <v>2178</v>
      </c>
      <c r="F289" s="832" t="s">
        <v>2158</v>
      </c>
      <c r="G289" s="832" t="s">
        <v>2305</v>
      </c>
      <c r="H289" s="832" t="s">
        <v>651</v>
      </c>
      <c r="I289" s="832" t="s">
        <v>2306</v>
      </c>
      <c r="J289" s="832" t="s">
        <v>2307</v>
      </c>
      <c r="K289" s="832" t="s">
        <v>2308</v>
      </c>
      <c r="L289" s="835">
        <v>6696.51</v>
      </c>
      <c r="M289" s="835">
        <v>13393.02</v>
      </c>
      <c r="N289" s="832">
        <v>2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32</v>
      </c>
      <c r="B290" s="832" t="s">
        <v>2157</v>
      </c>
      <c r="C290" s="832" t="s">
        <v>2163</v>
      </c>
      <c r="D290" s="833" t="s">
        <v>3773</v>
      </c>
      <c r="E290" s="834" t="s">
        <v>2178</v>
      </c>
      <c r="F290" s="832" t="s">
        <v>2158</v>
      </c>
      <c r="G290" s="832" t="s">
        <v>2701</v>
      </c>
      <c r="H290" s="832" t="s">
        <v>651</v>
      </c>
      <c r="I290" s="832" t="s">
        <v>1799</v>
      </c>
      <c r="J290" s="832" t="s">
        <v>1797</v>
      </c>
      <c r="K290" s="832" t="s">
        <v>1800</v>
      </c>
      <c r="L290" s="835">
        <v>279.52999999999997</v>
      </c>
      <c r="M290" s="835">
        <v>279.52999999999997</v>
      </c>
      <c r="N290" s="832">
        <v>1</v>
      </c>
      <c r="O290" s="836">
        <v>1</v>
      </c>
      <c r="P290" s="835">
        <v>279.52999999999997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32</v>
      </c>
      <c r="B291" s="832" t="s">
        <v>2157</v>
      </c>
      <c r="C291" s="832" t="s">
        <v>2163</v>
      </c>
      <c r="D291" s="833" t="s">
        <v>3773</v>
      </c>
      <c r="E291" s="834" t="s">
        <v>2178</v>
      </c>
      <c r="F291" s="832" t="s">
        <v>2158</v>
      </c>
      <c r="G291" s="832" t="s">
        <v>2702</v>
      </c>
      <c r="H291" s="832" t="s">
        <v>651</v>
      </c>
      <c r="I291" s="832" t="s">
        <v>2703</v>
      </c>
      <c r="J291" s="832" t="s">
        <v>2704</v>
      </c>
      <c r="K291" s="832" t="s">
        <v>2705</v>
      </c>
      <c r="L291" s="835">
        <v>65.540000000000006</v>
      </c>
      <c r="M291" s="835">
        <v>65.540000000000006</v>
      </c>
      <c r="N291" s="832">
        <v>1</v>
      </c>
      <c r="O291" s="836">
        <v>1</v>
      </c>
      <c r="P291" s="835">
        <v>65.540000000000006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32</v>
      </c>
      <c r="B292" s="832" t="s">
        <v>2157</v>
      </c>
      <c r="C292" s="832" t="s">
        <v>2163</v>
      </c>
      <c r="D292" s="833" t="s">
        <v>3773</v>
      </c>
      <c r="E292" s="834" t="s">
        <v>2178</v>
      </c>
      <c r="F292" s="832" t="s">
        <v>2158</v>
      </c>
      <c r="G292" s="832" t="s">
        <v>2618</v>
      </c>
      <c r="H292" s="832" t="s">
        <v>651</v>
      </c>
      <c r="I292" s="832" t="s">
        <v>2706</v>
      </c>
      <c r="J292" s="832" t="s">
        <v>1482</v>
      </c>
      <c r="K292" s="832" t="s">
        <v>2707</v>
      </c>
      <c r="L292" s="835">
        <v>17.559999999999999</v>
      </c>
      <c r="M292" s="835">
        <v>17.559999999999999</v>
      </c>
      <c r="N292" s="832">
        <v>1</v>
      </c>
      <c r="O292" s="836">
        <v>1</v>
      </c>
      <c r="P292" s="835">
        <v>17.559999999999999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32</v>
      </c>
      <c r="B293" s="832" t="s">
        <v>2157</v>
      </c>
      <c r="C293" s="832" t="s">
        <v>2163</v>
      </c>
      <c r="D293" s="833" t="s">
        <v>3773</v>
      </c>
      <c r="E293" s="834" t="s">
        <v>2178</v>
      </c>
      <c r="F293" s="832" t="s">
        <v>2158</v>
      </c>
      <c r="G293" s="832" t="s">
        <v>2618</v>
      </c>
      <c r="H293" s="832" t="s">
        <v>595</v>
      </c>
      <c r="I293" s="832" t="s">
        <v>2708</v>
      </c>
      <c r="J293" s="832" t="s">
        <v>2709</v>
      </c>
      <c r="K293" s="832" t="s">
        <v>1780</v>
      </c>
      <c r="L293" s="835">
        <v>35.11</v>
      </c>
      <c r="M293" s="835">
        <v>70.22</v>
      </c>
      <c r="N293" s="832">
        <v>2</v>
      </c>
      <c r="O293" s="836">
        <v>1</v>
      </c>
      <c r="P293" s="835">
        <v>70.22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32</v>
      </c>
      <c r="B294" s="832" t="s">
        <v>2157</v>
      </c>
      <c r="C294" s="832" t="s">
        <v>2163</v>
      </c>
      <c r="D294" s="833" t="s">
        <v>3773</v>
      </c>
      <c r="E294" s="834" t="s">
        <v>2178</v>
      </c>
      <c r="F294" s="832" t="s">
        <v>2158</v>
      </c>
      <c r="G294" s="832" t="s">
        <v>2477</v>
      </c>
      <c r="H294" s="832" t="s">
        <v>595</v>
      </c>
      <c r="I294" s="832" t="s">
        <v>2710</v>
      </c>
      <c r="J294" s="832" t="s">
        <v>2479</v>
      </c>
      <c r="K294" s="832" t="s">
        <v>897</v>
      </c>
      <c r="L294" s="835">
        <v>0</v>
      </c>
      <c r="M294" s="835">
        <v>0</v>
      </c>
      <c r="N294" s="832">
        <v>3</v>
      </c>
      <c r="O294" s="836">
        <v>0.5</v>
      </c>
      <c r="P294" s="835">
        <v>0</v>
      </c>
      <c r="Q294" s="837"/>
      <c r="R294" s="832">
        <v>3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32</v>
      </c>
      <c r="B295" s="832" t="s">
        <v>2157</v>
      </c>
      <c r="C295" s="832" t="s">
        <v>2163</v>
      </c>
      <c r="D295" s="833" t="s">
        <v>3773</v>
      </c>
      <c r="E295" s="834" t="s">
        <v>2178</v>
      </c>
      <c r="F295" s="832" t="s">
        <v>2158</v>
      </c>
      <c r="G295" s="832" t="s">
        <v>2477</v>
      </c>
      <c r="H295" s="832" t="s">
        <v>595</v>
      </c>
      <c r="I295" s="832" t="s">
        <v>2711</v>
      </c>
      <c r="J295" s="832" t="s">
        <v>896</v>
      </c>
      <c r="K295" s="832" t="s">
        <v>2712</v>
      </c>
      <c r="L295" s="835">
        <v>0</v>
      </c>
      <c r="M295" s="835">
        <v>0</v>
      </c>
      <c r="N295" s="832">
        <v>1</v>
      </c>
      <c r="O295" s="836">
        <v>0.5</v>
      </c>
      <c r="P295" s="835">
        <v>0</v>
      </c>
      <c r="Q295" s="837"/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32</v>
      </c>
      <c r="B296" s="832" t="s">
        <v>2157</v>
      </c>
      <c r="C296" s="832" t="s">
        <v>2163</v>
      </c>
      <c r="D296" s="833" t="s">
        <v>3773</v>
      </c>
      <c r="E296" s="834" t="s">
        <v>2178</v>
      </c>
      <c r="F296" s="832" t="s">
        <v>2158</v>
      </c>
      <c r="G296" s="832" t="s">
        <v>2485</v>
      </c>
      <c r="H296" s="832" t="s">
        <v>595</v>
      </c>
      <c r="I296" s="832" t="s">
        <v>2486</v>
      </c>
      <c r="J296" s="832" t="s">
        <v>2487</v>
      </c>
      <c r="K296" s="832" t="s">
        <v>1467</v>
      </c>
      <c r="L296" s="835">
        <v>78.33</v>
      </c>
      <c r="M296" s="835">
        <v>156.66</v>
      </c>
      <c r="N296" s="832">
        <v>2</v>
      </c>
      <c r="O296" s="836">
        <v>1</v>
      </c>
      <c r="P296" s="835">
        <v>156.66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32</v>
      </c>
      <c r="B297" s="832" t="s">
        <v>2157</v>
      </c>
      <c r="C297" s="832" t="s">
        <v>2163</v>
      </c>
      <c r="D297" s="833" t="s">
        <v>3773</v>
      </c>
      <c r="E297" s="834" t="s">
        <v>2178</v>
      </c>
      <c r="F297" s="832" t="s">
        <v>2158</v>
      </c>
      <c r="G297" s="832" t="s">
        <v>2320</v>
      </c>
      <c r="H297" s="832" t="s">
        <v>595</v>
      </c>
      <c r="I297" s="832" t="s">
        <v>2324</v>
      </c>
      <c r="J297" s="832" t="s">
        <v>2325</v>
      </c>
      <c r="K297" s="832" t="s">
        <v>2326</v>
      </c>
      <c r="L297" s="835">
        <v>656.81</v>
      </c>
      <c r="M297" s="835">
        <v>656.81</v>
      </c>
      <c r="N297" s="832">
        <v>1</v>
      </c>
      <c r="O297" s="836">
        <v>0.5</v>
      </c>
      <c r="P297" s="835">
        <v>656.81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32</v>
      </c>
      <c r="B298" s="832" t="s">
        <v>2157</v>
      </c>
      <c r="C298" s="832" t="s">
        <v>2163</v>
      </c>
      <c r="D298" s="833" t="s">
        <v>3773</v>
      </c>
      <c r="E298" s="834" t="s">
        <v>2178</v>
      </c>
      <c r="F298" s="832" t="s">
        <v>2158</v>
      </c>
      <c r="G298" s="832" t="s">
        <v>2327</v>
      </c>
      <c r="H298" s="832" t="s">
        <v>595</v>
      </c>
      <c r="I298" s="832" t="s">
        <v>2328</v>
      </c>
      <c r="J298" s="832" t="s">
        <v>743</v>
      </c>
      <c r="K298" s="832" t="s">
        <v>2329</v>
      </c>
      <c r="L298" s="835">
        <v>91.11</v>
      </c>
      <c r="M298" s="835">
        <v>273.33</v>
      </c>
      <c r="N298" s="832">
        <v>3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32</v>
      </c>
      <c r="B299" s="832" t="s">
        <v>2157</v>
      </c>
      <c r="C299" s="832" t="s">
        <v>2163</v>
      </c>
      <c r="D299" s="833" t="s">
        <v>3773</v>
      </c>
      <c r="E299" s="834" t="s">
        <v>2178</v>
      </c>
      <c r="F299" s="832" t="s">
        <v>2158</v>
      </c>
      <c r="G299" s="832" t="s">
        <v>2225</v>
      </c>
      <c r="H299" s="832" t="s">
        <v>651</v>
      </c>
      <c r="I299" s="832" t="s">
        <v>1835</v>
      </c>
      <c r="J299" s="832" t="s">
        <v>1836</v>
      </c>
      <c r="K299" s="832" t="s">
        <v>1837</v>
      </c>
      <c r="L299" s="835">
        <v>3231.81</v>
      </c>
      <c r="M299" s="835">
        <v>3231.81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32</v>
      </c>
      <c r="B300" s="832" t="s">
        <v>2157</v>
      </c>
      <c r="C300" s="832" t="s">
        <v>2163</v>
      </c>
      <c r="D300" s="833" t="s">
        <v>3773</v>
      </c>
      <c r="E300" s="834" t="s">
        <v>2178</v>
      </c>
      <c r="F300" s="832" t="s">
        <v>2158</v>
      </c>
      <c r="G300" s="832" t="s">
        <v>2332</v>
      </c>
      <c r="H300" s="832" t="s">
        <v>651</v>
      </c>
      <c r="I300" s="832" t="s">
        <v>2713</v>
      </c>
      <c r="J300" s="832" t="s">
        <v>829</v>
      </c>
      <c r="K300" s="832" t="s">
        <v>2714</v>
      </c>
      <c r="L300" s="835">
        <v>85.02</v>
      </c>
      <c r="M300" s="835">
        <v>85.02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32</v>
      </c>
      <c r="B301" s="832" t="s">
        <v>2157</v>
      </c>
      <c r="C301" s="832" t="s">
        <v>2163</v>
      </c>
      <c r="D301" s="833" t="s">
        <v>3773</v>
      </c>
      <c r="E301" s="834" t="s">
        <v>2178</v>
      </c>
      <c r="F301" s="832" t="s">
        <v>2158</v>
      </c>
      <c r="G301" s="832" t="s">
        <v>2332</v>
      </c>
      <c r="H301" s="832" t="s">
        <v>651</v>
      </c>
      <c r="I301" s="832" t="s">
        <v>2498</v>
      </c>
      <c r="J301" s="832" t="s">
        <v>2499</v>
      </c>
      <c r="K301" s="832" t="s">
        <v>2500</v>
      </c>
      <c r="L301" s="835">
        <v>98.29</v>
      </c>
      <c r="M301" s="835">
        <v>98.29</v>
      </c>
      <c r="N301" s="832">
        <v>1</v>
      </c>
      <c r="O301" s="836">
        <v>0.5</v>
      </c>
      <c r="P301" s="835">
        <v>98.29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32</v>
      </c>
      <c r="B302" s="832" t="s">
        <v>2157</v>
      </c>
      <c r="C302" s="832" t="s">
        <v>2163</v>
      </c>
      <c r="D302" s="833" t="s">
        <v>3773</v>
      </c>
      <c r="E302" s="834" t="s">
        <v>2178</v>
      </c>
      <c r="F302" s="832" t="s">
        <v>2158</v>
      </c>
      <c r="G302" s="832" t="s">
        <v>2503</v>
      </c>
      <c r="H302" s="832" t="s">
        <v>595</v>
      </c>
      <c r="I302" s="832" t="s">
        <v>2715</v>
      </c>
      <c r="J302" s="832" t="s">
        <v>2716</v>
      </c>
      <c r="K302" s="832" t="s">
        <v>2717</v>
      </c>
      <c r="L302" s="835">
        <v>339.47</v>
      </c>
      <c r="M302" s="835">
        <v>1357.88</v>
      </c>
      <c r="N302" s="832">
        <v>4</v>
      </c>
      <c r="O302" s="836">
        <v>0.5</v>
      </c>
      <c r="P302" s="835">
        <v>1357.88</v>
      </c>
      <c r="Q302" s="837">
        <v>1</v>
      </c>
      <c r="R302" s="832">
        <v>4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32</v>
      </c>
      <c r="B303" s="832" t="s">
        <v>2157</v>
      </c>
      <c r="C303" s="832" t="s">
        <v>2163</v>
      </c>
      <c r="D303" s="833" t="s">
        <v>3773</v>
      </c>
      <c r="E303" s="834" t="s">
        <v>2178</v>
      </c>
      <c r="F303" s="832" t="s">
        <v>2158</v>
      </c>
      <c r="G303" s="832" t="s">
        <v>2503</v>
      </c>
      <c r="H303" s="832" t="s">
        <v>595</v>
      </c>
      <c r="I303" s="832" t="s">
        <v>2718</v>
      </c>
      <c r="J303" s="832" t="s">
        <v>2716</v>
      </c>
      <c r="K303" s="832" t="s">
        <v>2719</v>
      </c>
      <c r="L303" s="835">
        <v>339.47</v>
      </c>
      <c r="M303" s="835">
        <v>339.47</v>
      </c>
      <c r="N303" s="832">
        <v>1</v>
      </c>
      <c r="O303" s="836">
        <v>0.5</v>
      </c>
      <c r="P303" s="835">
        <v>339.47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32</v>
      </c>
      <c r="B304" s="832" t="s">
        <v>2157</v>
      </c>
      <c r="C304" s="832" t="s">
        <v>2163</v>
      </c>
      <c r="D304" s="833" t="s">
        <v>3773</v>
      </c>
      <c r="E304" s="834" t="s">
        <v>2178</v>
      </c>
      <c r="F304" s="832" t="s">
        <v>2158</v>
      </c>
      <c r="G304" s="832" t="s">
        <v>2278</v>
      </c>
      <c r="H304" s="832" t="s">
        <v>595</v>
      </c>
      <c r="I304" s="832" t="s">
        <v>2519</v>
      </c>
      <c r="J304" s="832" t="s">
        <v>2520</v>
      </c>
      <c r="K304" s="832" t="s">
        <v>2521</v>
      </c>
      <c r="L304" s="835">
        <v>45.03</v>
      </c>
      <c r="M304" s="835">
        <v>540.36</v>
      </c>
      <c r="N304" s="832">
        <v>12</v>
      </c>
      <c r="O304" s="836">
        <v>3.5</v>
      </c>
      <c r="P304" s="835">
        <v>270.18</v>
      </c>
      <c r="Q304" s="837">
        <v>0.5</v>
      </c>
      <c r="R304" s="832">
        <v>6</v>
      </c>
      <c r="S304" s="837">
        <v>0.5</v>
      </c>
      <c r="T304" s="836">
        <v>2</v>
      </c>
      <c r="U304" s="838">
        <v>0.5714285714285714</v>
      </c>
    </row>
    <row r="305" spans="1:21" ht="14.4" customHeight="1" x14ac:dyDescent="0.3">
      <c r="A305" s="831">
        <v>32</v>
      </c>
      <c r="B305" s="832" t="s">
        <v>2157</v>
      </c>
      <c r="C305" s="832" t="s">
        <v>2163</v>
      </c>
      <c r="D305" s="833" t="s">
        <v>3773</v>
      </c>
      <c r="E305" s="834" t="s">
        <v>2178</v>
      </c>
      <c r="F305" s="832" t="s">
        <v>2158</v>
      </c>
      <c r="G305" s="832" t="s">
        <v>2720</v>
      </c>
      <c r="H305" s="832" t="s">
        <v>595</v>
      </c>
      <c r="I305" s="832" t="s">
        <v>2721</v>
      </c>
      <c r="J305" s="832" t="s">
        <v>872</v>
      </c>
      <c r="K305" s="832" t="s">
        <v>2722</v>
      </c>
      <c r="L305" s="835">
        <v>0</v>
      </c>
      <c r="M305" s="835">
        <v>0</v>
      </c>
      <c r="N305" s="832">
        <v>1</v>
      </c>
      <c r="O305" s="836">
        <v>1</v>
      </c>
      <c r="P305" s="835">
        <v>0</v>
      </c>
      <c r="Q305" s="837"/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32</v>
      </c>
      <c r="B306" s="832" t="s">
        <v>2157</v>
      </c>
      <c r="C306" s="832" t="s">
        <v>2163</v>
      </c>
      <c r="D306" s="833" t="s">
        <v>3773</v>
      </c>
      <c r="E306" s="834" t="s">
        <v>2178</v>
      </c>
      <c r="F306" s="832" t="s">
        <v>2158</v>
      </c>
      <c r="G306" s="832" t="s">
        <v>2533</v>
      </c>
      <c r="H306" s="832" t="s">
        <v>651</v>
      </c>
      <c r="I306" s="832" t="s">
        <v>1751</v>
      </c>
      <c r="J306" s="832" t="s">
        <v>1752</v>
      </c>
      <c r="K306" s="832" t="s">
        <v>1753</v>
      </c>
      <c r="L306" s="835">
        <v>93.43</v>
      </c>
      <c r="M306" s="835">
        <v>280.29000000000002</v>
      </c>
      <c r="N306" s="832">
        <v>3</v>
      </c>
      <c r="O306" s="836">
        <v>0.5</v>
      </c>
      <c r="P306" s="835">
        <v>280.29000000000002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32</v>
      </c>
      <c r="B307" s="832" t="s">
        <v>2157</v>
      </c>
      <c r="C307" s="832" t="s">
        <v>2163</v>
      </c>
      <c r="D307" s="833" t="s">
        <v>3773</v>
      </c>
      <c r="E307" s="834" t="s">
        <v>2178</v>
      </c>
      <c r="F307" s="832" t="s">
        <v>2158</v>
      </c>
      <c r="G307" s="832" t="s">
        <v>2365</v>
      </c>
      <c r="H307" s="832" t="s">
        <v>595</v>
      </c>
      <c r="I307" s="832" t="s">
        <v>2541</v>
      </c>
      <c r="J307" s="832" t="s">
        <v>844</v>
      </c>
      <c r="K307" s="832" t="s">
        <v>2542</v>
      </c>
      <c r="L307" s="835">
        <v>52.75</v>
      </c>
      <c r="M307" s="835">
        <v>369.25</v>
      </c>
      <c r="N307" s="832">
        <v>7</v>
      </c>
      <c r="O307" s="836">
        <v>3.5</v>
      </c>
      <c r="P307" s="835">
        <v>211</v>
      </c>
      <c r="Q307" s="837">
        <v>0.5714285714285714</v>
      </c>
      <c r="R307" s="832">
        <v>4</v>
      </c>
      <c r="S307" s="837">
        <v>0.5714285714285714</v>
      </c>
      <c r="T307" s="836">
        <v>2</v>
      </c>
      <c r="U307" s="838">
        <v>0.5714285714285714</v>
      </c>
    </row>
    <row r="308" spans="1:21" ht="14.4" customHeight="1" x14ac:dyDescent="0.3">
      <c r="A308" s="831">
        <v>32</v>
      </c>
      <c r="B308" s="832" t="s">
        <v>2157</v>
      </c>
      <c r="C308" s="832" t="s">
        <v>2163</v>
      </c>
      <c r="D308" s="833" t="s">
        <v>3773</v>
      </c>
      <c r="E308" s="834" t="s">
        <v>2178</v>
      </c>
      <c r="F308" s="832" t="s">
        <v>2158</v>
      </c>
      <c r="G308" s="832" t="s">
        <v>2365</v>
      </c>
      <c r="H308" s="832" t="s">
        <v>595</v>
      </c>
      <c r="I308" s="832" t="s">
        <v>2633</v>
      </c>
      <c r="J308" s="832" t="s">
        <v>2634</v>
      </c>
      <c r="K308" s="832" t="s">
        <v>2635</v>
      </c>
      <c r="L308" s="835">
        <v>52.75</v>
      </c>
      <c r="M308" s="835">
        <v>52.75</v>
      </c>
      <c r="N308" s="832">
        <v>1</v>
      </c>
      <c r="O308" s="836">
        <v>0.5</v>
      </c>
      <c r="P308" s="835">
        <v>52.75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32</v>
      </c>
      <c r="B309" s="832" t="s">
        <v>2157</v>
      </c>
      <c r="C309" s="832" t="s">
        <v>2163</v>
      </c>
      <c r="D309" s="833" t="s">
        <v>3773</v>
      </c>
      <c r="E309" s="834" t="s">
        <v>2178</v>
      </c>
      <c r="F309" s="832" t="s">
        <v>2158</v>
      </c>
      <c r="G309" s="832" t="s">
        <v>2365</v>
      </c>
      <c r="H309" s="832" t="s">
        <v>595</v>
      </c>
      <c r="I309" s="832" t="s">
        <v>2366</v>
      </c>
      <c r="J309" s="832" t="s">
        <v>2367</v>
      </c>
      <c r="K309" s="832" t="s">
        <v>676</v>
      </c>
      <c r="L309" s="835">
        <v>58.62</v>
      </c>
      <c r="M309" s="835">
        <v>175.85999999999999</v>
      </c>
      <c r="N309" s="832">
        <v>3</v>
      </c>
      <c r="O309" s="836">
        <v>1.5</v>
      </c>
      <c r="P309" s="835">
        <v>117.24</v>
      </c>
      <c r="Q309" s="837">
        <v>0.66666666666666674</v>
      </c>
      <c r="R309" s="832">
        <v>2</v>
      </c>
      <c r="S309" s="837">
        <v>0.66666666666666663</v>
      </c>
      <c r="T309" s="836">
        <v>1</v>
      </c>
      <c r="U309" s="838">
        <v>0.66666666666666663</v>
      </c>
    </row>
    <row r="310" spans="1:21" ht="14.4" customHeight="1" x14ac:dyDescent="0.3">
      <c r="A310" s="831">
        <v>32</v>
      </c>
      <c r="B310" s="832" t="s">
        <v>2157</v>
      </c>
      <c r="C310" s="832" t="s">
        <v>2163</v>
      </c>
      <c r="D310" s="833" t="s">
        <v>3773</v>
      </c>
      <c r="E310" s="834" t="s">
        <v>2178</v>
      </c>
      <c r="F310" s="832" t="s">
        <v>2158</v>
      </c>
      <c r="G310" s="832" t="s">
        <v>2233</v>
      </c>
      <c r="H310" s="832" t="s">
        <v>595</v>
      </c>
      <c r="I310" s="832" t="s">
        <v>2234</v>
      </c>
      <c r="J310" s="832" t="s">
        <v>2235</v>
      </c>
      <c r="K310" s="832" t="s">
        <v>2236</v>
      </c>
      <c r="L310" s="835">
        <v>88.76</v>
      </c>
      <c r="M310" s="835">
        <v>1952.7200000000003</v>
      </c>
      <c r="N310" s="832">
        <v>22</v>
      </c>
      <c r="O310" s="836">
        <v>4.5</v>
      </c>
      <c r="P310" s="835">
        <v>887.60000000000014</v>
      </c>
      <c r="Q310" s="837">
        <v>0.45454545454545453</v>
      </c>
      <c r="R310" s="832">
        <v>10</v>
      </c>
      <c r="S310" s="837">
        <v>0.45454545454545453</v>
      </c>
      <c r="T310" s="836">
        <v>2.5</v>
      </c>
      <c r="U310" s="838">
        <v>0.55555555555555558</v>
      </c>
    </row>
    <row r="311" spans="1:21" ht="14.4" customHeight="1" x14ac:dyDescent="0.3">
      <c r="A311" s="831">
        <v>32</v>
      </c>
      <c r="B311" s="832" t="s">
        <v>2157</v>
      </c>
      <c r="C311" s="832" t="s">
        <v>2163</v>
      </c>
      <c r="D311" s="833" t="s">
        <v>3773</v>
      </c>
      <c r="E311" s="834" t="s">
        <v>2178</v>
      </c>
      <c r="F311" s="832" t="s">
        <v>2158</v>
      </c>
      <c r="G311" s="832" t="s">
        <v>2723</v>
      </c>
      <c r="H311" s="832" t="s">
        <v>595</v>
      </c>
      <c r="I311" s="832" t="s">
        <v>2724</v>
      </c>
      <c r="J311" s="832" t="s">
        <v>908</v>
      </c>
      <c r="K311" s="832" t="s">
        <v>2725</v>
      </c>
      <c r="L311" s="835">
        <v>0</v>
      </c>
      <c r="M311" s="835">
        <v>0</v>
      </c>
      <c r="N311" s="832">
        <v>3</v>
      </c>
      <c r="O311" s="836">
        <v>2.5</v>
      </c>
      <c r="P311" s="835">
        <v>0</v>
      </c>
      <c r="Q311" s="837"/>
      <c r="R311" s="832">
        <v>1</v>
      </c>
      <c r="S311" s="837">
        <v>0.33333333333333331</v>
      </c>
      <c r="T311" s="836">
        <v>1</v>
      </c>
      <c r="U311" s="838">
        <v>0.4</v>
      </c>
    </row>
    <row r="312" spans="1:21" ht="14.4" customHeight="1" x14ac:dyDescent="0.3">
      <c r="A312" s="831">
        <v>32</v>
      </c>
      <c r="B312" s="832" t="s">
        <v>2157</v>
      </c>
      <c r="C312" s="832" t="s">
        <v>2163</v>
      </c>
      <c r="D312" s="833" t="s">
        <v>3773</v>
      </c>
      <c r="E312" s="834" t="s">
        <v>2178</v>
      </c>
      <c r="F312" s="832" t="s">
        <v>2158</v>
      </c>
      <c r="G312" s="832" t="s">
        <v>2726</v>
      </c>
      <c r="H312" s="832" t="s">
        <v>595</v>
      </c>
      <c r="I312" s="832" t="s">
        <v>2727</v>
      </c>
      <c r="J312" s="832" t="s">
        <v>2728</v>
      </c>
      <c r="K312" s="832" t="s">
        <v>2729</v>
      </c>
      <c r="L312" s="835">
        <v>727.03</v>
      </c>
      <c r="M312" s="835">
        <v>5816.24</v>
      </c>
      <c r="N312" s="832">
        <v>8</v>
      </c>
      <c r="O312" s="836">
        <v>1.5</v>
      </c>
      <c r="P312" s="835">
        <v>3635.1499999999996</v>
      </c>
      <c r="Q312" s="837">
        <v>0.625</v>
      </c>
      <c r="R312" s="832">
        <v>5</v>
      </c>
      <c r="S312" s="837">
        <v>0.625</v>
      </c>
      <c r="T312" s="836">
        <v>1</v>
      </c>
      <c r="U312" s="838">
        <v>0.66666666666666663</v>
      </c>
    </row>
    <row r="313" spans="1:21" ht="14.4" customHeight="1" x14ac:dyDescent="0.3">
      <c r="A313" s="831">
        <v>32</v>
      </c>
      <c r="B313" s="832" t="s">
        <v>2157</v>
      </c>
      <c r="C313" s="832" t="s">
        <v>2163</v>
      </c>
      <c r="D313" s="833" t="s">
        <v>3773</v>
      </c>
      <c r="E313" s="834" t="s">
        <v>2178</v>
      </c>
      <c r="F313" s="832" t="s">
        <v>2158</v>
      </c>
      <c r="G313" s="832" t="s">
        <v>2375</v>
      </c>
      <c r="H313" s="832" t="s">
        <v>651</v>
      </c>
      <c r="I313" s="832" t="s">
        <v>2730</v>
      </c>
      <c r="J313" s="832" t="s">
        <v>698</v>
      </c>
      <c r="K313" s="832" t="s">
        <v>2731</v>
      </c>
      <c r="L313" s="835">
        <v>58.52</v>
      </c>
      <c r="M313" s="835">
        <v>58.52</v>
      </c>
      <c r="N313" s="832">
        <v>1</v>
      </c>
      <c r="O313" s="836">
        <v>0.5</v>
      </c>
      <c r="P313" s="835">
        <v>58.52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32</v>
      </c>
      <c r="B314" s="832" t="s">
        <v>2157</v>
      </c>
      <c r="C314" s="832" t="s">
        <v>2163</v>
      </c>
      <c r="D314" s="833" t="s">
        <v>3773</v>
      </c>
      <c r="E314" s="834" t="s">
        <v>2178</v>
      </c>
      <c r="F314" s="832" t="s">
        <v>2158</v>
      </c>
      <c r="G314" s="832" t="s">
        <v>2732</v>
      </c>
      <c r="H314" s="832" t="s">
        <v>651</v>
      </c>
      <c r="I314" s="832" t="s">
        <v>2733</v>
      </c>
      <c r="J314" s="832" t="s">
        <v>2734</v>
      </c>
      <c r="K314" s="832" t="s">
        <v>2735</v>
      </c>
      <c r="L314" s="835">
        <v>32.76</v>
      </c>
      <c r="M314" s="835">
        <v>32.76</v>
      </c>
      <c r="N314" s="832">
        <v>1</v>
      </c>
      <c r="O314" s="836">
        <v>0.5</v>
      </c>
      <c r="P314" s="835">
        <v>32.76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32</v>
      </c>
      <c r="B315" s="832" t="s">
        <v>2157</v>
      </c>
      <c r="C315" s="832" t="s">
        <v>2163</v>
      </c>
      <c r="D315" s="833" t="s">
        <v>3773</v>
      </c>
      <c r="E315" s="834" t="s">
        <v>2178</v>
      </c>
      <c r="F315" s="832" t="s">
        <v>2158</v>
      </c>
      <c r="G315" s="832" t="s">
        <v>2384</v>
      </c>
      <c r="H315" s="832" t="s">
        <v>595</v>
      </c>
      <c r="I315" s="832" t="s">
        <v>2736</v>
      </c>
      <c r="J315" s="832" t="s">
        <v>2737</v>
      </c>
      <c r="K315" s="832" t="s">
        <v>2738</v>
      </c>
      <c r="L315" s="835">
        <v>115.18</v>
      </c>
      <c r="M315" s="835">
        <v>115.18</v>
      </c>
      <c r="N315" s="832">
        <v>1</v>
      </c>
      <c r="O315" s="836">
        <v>1</v>
      </c>
      <c r="P315" s="835">
        <v>115.18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32</v>
      </c>
      <c r="B316" s="832" t="s">
        <v>2157</v>
      </c>
      <c r="C316" s="832" t="s">
        <v>2163</v>
      </c>
      <c r="D316" s="833" t="s">
        <v>3773</v>
      </c>
      <c r="E316" s="834" t="s">
        <v>2178</v>
      </c>
      <c r="F316" s="832" t="s">
        <v>2158</v>
      </c>
      <c r="G316" s="832" t="s">
        <v>2384</v>
      </c>
      <c r="H316" s="832" t="s">
        <v>595</v>
      </c>
      <c r="I316" s="832" t="s">
        <v>2645</v>
      </c>
      <c r="J316" s="832" t="s">
        <v>846</v>
      </c>
      <c r="K316" s="832" t="s">
        <v>2646</v>
      </c>
      <c r="L316" s="835">
        <v>103.67</v>
      </c>
      <c r="M316" s="835">
        <v>207.34</v>
      </c>
      <c r="N316" s="832">
        <v>2</v>
      </c>
      <c r="O316" s="836">
        <v>1</v>
      </c>
      <c r="P316" s="835">
        <v>207.34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32</v>
      </c>
      <c r="B317" s="832" t="s">
        <v>2157</v>
      </c>
      <c r="C317" s="832" t="s">
        <v>2163</v>
      </c>
      <c r="D317" s="833" t="s">
        <v>3773</v>
      </c>
      <c r="E317" s="834" t="s">
        <v>2178</v>
      </c>
      <c r="F317" s="832" t="s">
        <v>2158</v>
      </c>
      <c r="G317" s="832" t="s">
        <v>2202</v>
      </c>
      <c r="H317" s="832" t="s">
        <v>595</v>
      </c>
      <c r="I317" s="832" t="s">
        <v>2739</v>
      </c>
      <c r="J317" s="832" t="s">
        <v>2740</v>
      </c>
      <c r="K317" s="832" t="s">
        <v>2741</v>
      </c>
      <c r="L317" s="835">
        <v>115.18</v>
      </c>
      <c r="M317" s="835">
        <v>115.18</v>
      </c>
      <c r="N317" s="832">
        <v>1</v>
      </c>
      <c r="O317" s="836">
        <v>0.5</v>
      </c>
      <c r="P317" s="835">
        <v>115.18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32</v>
      </c>
      <c r="B318" s="832" t="s">
        <v>2157</v>
      </c>
      <c r="C318" s="832" t="s">
        <v>2163</v>
      </c>
      <c r="D318" s="833" t="s">
        <v>3773</v>
      </c>
      <c r="E318" s="834" t="s">
        <v>2178</v>
      </c>
      <c r="F318" s="832" t="s">
        <v>2158</v>
      </c>
      <c r="G318" s="832" t="s">
        <v>2202</v>
      </c>
      <c r="H318" s="832" t="s">
        <v>595</v>
      </c>
      <c r="I318" s="832" t="s">
        <v>2689</v>
      </c>
      <c r="J318" s="832" t="s">
        <v>2057</v>
      </c>
      <c r="K318" s="832" t="s">
        <v>2690</v>
      </c>
      <c r="L318" s="835">
        <v>103.67</v>
      </c>
      <c r="M318" s="835">
        <v>103.67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32</v>
      </c>
      <c r="B319" s="832" t="s">
        <v>2157</v>
      </c>
      <c r="C319" s="832" t="s">
        <v>2163</v>
      </c>
      <c r="D319" s="833" t="s">
        <v>3773</v>
      </c>
      <c r="E319" s="834" t="s">
        <v>2178</v>
      </c>
      <c r="F319" s="832" t="s">
        <v>2158</v>
      </c>
      <c r="G319" s="832" t="s">
        <v>2288</v>
      </c>
      <c r="H319" s="832" t="s">
        <v>595</v>
      </c>
      <c r="I319" s="832" t="s">
        <v>2289</v>
      </c>
      <c r="J319" s="832" t="s">
        <v>2290</v>
      </c>
      <c r="K319" s="832" t="s">
        <v>2291</v>
      </c>
      <c r="L319" s="835">
        <v>87.67</v>
      </c>
      <c r="M319" s="835">
        <v>350.68</v>
      </c>
      <c r="N319" s="832">
        <v>4</v>
      </c>
      <c r="O319" s="836">
        <v>1.5</v>
      </c>
      <c r="P319" s="835">
        <v>350.68</v>
      </c>
      <c r="Q319" s="837">
        <v>1</v>
      </c>
      <c r="R319" s="832">
        <v>4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32</v>
      </c>
      <c r="B320" s="832" t="s">
        <v>2157</v>
      </c>
      <c r="C320" s="832" t="s">
        <v>2163</v>
      </c>
      <c r="D320" s="833" t="s">
        <v>3773</v>
      </c>
      <c r="E320" s="834" t="s">
        <v>2178</v>
      </c>
      <c r="F320" s="832" t="s">
        <v>2158</v>
      </c>
      <c r="G320" s="832" t="s">
        <v>2692</v>
      </c>
      <c r="H320" s="832" t="s">
        <v>595</v>
      </c>
      <c r="I320" s="832" t="s">
        <v>2693</v>
      </c>
      <c r="J320" s="832" t="s">
        <v>1018</v>
      </c>
      <c r="K320" s="832" t="s">
        <v>2469</v>
      </c>
      <c r="L320" s="835">
        <v>105.44</v>
      </c>
      <c r="M320" s="835">
        <v>105.44</v>
      </c>
      <c r="N320" s="832">
        <v>1</v>
      </c>
      <c r="O320" s="836">
        <v>0.5</v>
      </c>
      <c r="P320" s="835">
        <v>105.44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" customHeight="1" x14ac:dyDescent="0.3">
      <c r="A321" s="831">
        <v>32</v>
      </c>
      <c r="B321" s="832" t="s">
        <v>2157</v>
      </c>
      <c r="C321" s="832" t="s">
        <v>2163</v>
      </c>
      <c r="D321" s="833" t="s">
        <v>3773</v>
      </c>
      <c r="E321" s="834" t="s">
        <v>2178</v>
      </c>
      <c r="F321" s="832" t="s">
        <v>2158</v>
      </c>
      <c r="G321" s="832" t="s">
        <v>2742</v>
      </c>
      <c r="H321" s="832" t="s">
        <v>651</v>
      </c>
      <c r="I321" s="832" t="s">
        <v>2743</v>
      </c>
      <c r="J321" s="832" t="s">
        <v>2744</v>
      </c>
      <c r="K321" s="832" t="s">
        <v>2650</v>
      </c>
      <c r="L321" s="835">
        <v>477.84</v>
      </c>
      <c r="M321" s="835">
        <v>477.84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32</v>
      </c>
      <c r="B322" s="832" t="s">
        <v>2157</v>
      </c>
      <c r="C322" s="832" t="s">
        <v>2163</v>
      </c>
      <c r="D322" s="833" t="s">
        <v>3773</v>
      </c>
      <c r="E322" s="834" t="s">
        <v>2178</v>
      </c>
      <c r="F322" s="832" t="s">
        <v>2158</v>
      </c>
      <c r="G322" s="832" t="s">
        <v>2742</v>
      </c>
      <c r="H322" s="832" t="s">
        <v>651</v>
      </c>
      <c r="I322" s="832" t="s">
        <v>2745</v>
      </c>
      <c r="J322" s="832" t="s">
        <v>2744</v>
      </c>
      <c r="K322" s="832" t="s">
        <v>1960</v>
      </c>
      <c r="L322" s="835">
        <v>310.58999999999997</v>
      </c>
      <c r="M322" s="835">
        <v>931.77</v>
      </c>
      <c r="N322" s="832">
        <v>3</v>
      </c>
      <c r="O322" s="836">
        <v>2</v>
      </c>
      <c r="P322" s="835">
        <v>621.17999999999995</v>
      </c>
      <c r="Q322" s="837">
        <v>0.66666666666666663</v>
      </c>
      <c r="R322" s="832">
        <v>2</v>
      </c>
      <c r="S322" s="837">
        <v>0.66666666666666663</v>
      </c>
      <c r="T322" s="836">
        <v>1.5</v>
      </c>
      <c r="U322" s="838">
        <v>0.75</v>
      </c>
    </row>
    <row r="323" spans="1:21" ht="14.4" customHeight="1" x14ac:dyDescent="0.3">
      <c r="A323" s="831">
        <v>32</v>
      </c>
      <c r="B323" s="832" t="s">
        <v>2157</v>
      </c>
      <c r="C323" s="832" t="s">
        <v>2163</v>
      </c>
      <c r="D323" s="833" t="s">
        <v>3773</v>
      </c>
      <c r="E323" s="834" t="s">
        <v>2178</v>
      </c>
      <c r="F323" s="832" t="s">
        <v>2158</v>
      </c>
      <c r="G323" s="832" t="s">
        <v>2746</v>
      </c>
      <c r="H323" s="832" t="s">
        <v>651</v>
      </c>
      <c r="I323" s="832" t="s">
        <v>2747</v>
      </c>
      <c r="J323" s="832" t="s">
        <v>2748</v>
      </c>
      <c r="K323" s="832" t="s">
        <v>2749</v>
      </c>
      <c r="L323" s="835">
        <v>879.97</v>
      </c>
      <c r="M323" s="835">
        <v>879.97</v>
      </c>
      <c r="N323" s="832">
        <v>1</v>
      </c>
      <c r="O323" s="836">
        <v>1</v>
      </c>
      <c r="P323" s="835">
        <v>879.97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32</v>
      </c>
      <c r="B324" s="832" t="s">
        <v>2157</v>
      </c>
      <c r="C324" s="832" t="s">
        <v>2163</v>
      </c>
      <c r="D324" s="833" t="s">
        <v>3773</v>
      </c>
      <c r="E324" s="834" t="s">
        <v>2178</v>
      </c>
      <c r="F324" s="832" t="s">
        <v>2158</v>
      </c>
      <c r="G324" s="832" t="s">
        <v>2411</v>
      </c>
      <c r="H324" s="832" t="s">
        <v>651</v>
      </c>
      <c r="I324" s="832" t="s">
        <v>1979</v>
      </c>
      <c r="J324" s="832" t="s">
        <v>1980</v>
      </c>
      <c r="K324" s="832" t="s">
        <v>1981</v>
      </c>
      <c r="L324" s="835">
        <v>155.30000000000001</v>
      </c>
      <c r="M324" s="835">
        <v>155.30000000000001</v>
      </c>
      <c r="N324" s="832">
        <v>1</v>
      </c>
      <c r="O324" s="836">
        <v>0.5</v>
      </c>
      <c r="P324" s="835">
        <v>155.30000000000001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32</v>
      </c>
      <c r="B325" s="832" t="s">
        <v>2157</v>
      </c>
      <c r="C325" s="832" t="s">
        <v>2163</v>
      </c>
      <c r="D325" s="833" t="s">
        <v>3773</v>
      </c>
      <c r="E325" s="834" t="s">
        <v>2178</v>
      </c>
      <c r="F325" s="832" t="s">
        <v>2158</v>
      </c>
      <c r="G325" s="832" t="s">
        <v>2750</v>
      </c>
      <c r="H325" s="832" t="s">
        <v>595</v>
      </c>
      <c r="I325" s="832" t="s">
        <v>2751</v>
      </c>
      <c r="J325" s="832" t="s">
        <v>2752</v>
      </c>
      <c r="K325" s="832" t="s">
        <v>2753</v>
      </c>
      <c r="L325" s="835">
        <v>73.09</v>
      </c>
      <c r="M325" s="835">
        <v>292.36</v>
      </c>
      <c r="N325" s="832">
        <v>4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32</v>
      </c>
      <c r="B326" s="832" t="s">
        <v>2157</v>
      </c>
      <c r="C326" s="832" t="s">
        <v>2163</v>
      </c>
      <c r="D326" s="833" t="s">
        <v>3773</v>
      </c>
      <c r="E326" s="834" t="s">
        <v>2178</v>
      </c>
      <c r="F326" s="832" t="s">
        <v>2158</v>
      </c>
      <c r="G326" s="832" t="s">
        <v>2412</v>
      </c>
      <c r="H326" s="832" t="s">
        <v>595</v>
      </c>
      <c r="I326" s="832" t="s">
        <v>2754</v>
      </c>
      <c r="J326" s="832" t="s">
        <v>1431</v>
      </c>
      <c r="K326" s="832" t="s">
        <v>2338</v>
      </c>
      <c r="L326" s="835">
        <v>42.08</v>
      </c>
      <c r="M326" s="835">
        <v>126.24</v>
      </c>
      <c r="N326" s="832">
        <v>3</v>
      </c>
      <c r="O326" s="836">
        <v>1</v>
      </c>
      <c r="P326" s="835">
        <v>42.08</v>
      </c>
      <c r="Q326" s="837">
        <v>0.33333333333333331</v>
      </c>
      <c r="R326" s="832">
        <v>1</v>
      </c>
      <c r="S326" s="837">
        <v>0.33333333333333331</v>
      </c>
      <c r="T326" s="836">
        <v>0.5</v>
      </c>
      <c r="U326" s="838">
        <v>0.5</v>
      </c>
    </row>
    <row r="327" spans="1:21" ht="14.4" customHeight="1" x14ac:dyDescent="0.3">
      <c r="A327" s="831">
        <v>32</v>
      </c>
      <c r="B327" s="832" t="s">
        <v>2157</v>
      </c>
      <c r="C327" s="832" t="s">
        <v>2163</v>
      </c>
      <c r="D327" s="833" t="s">
        <v>3773</v>
      </c>
      <c r="E327" s="834" t="s">
        <v>2178</v>
      </c>
      <c r="F327" s="832" t="s">
        <v>2158</v>
      </c>
      <c r="G327" s="832" t="s">
        <v>2579</v>
      </c>
      <c r="H327" s="832" t="s">
        <v>595</v>
      </c>
      <c r="I327" s="832" t="s">
        <v>2755</v>
      </c>
      <c r="J327" s="832" t="s">
        <v>2581</v>
      </c>
      <c r="K327" s="832" t="s">
        <v>2756</v>
      </c>
      <c r="L327" s="835">
        <v>657.67</v>
      </c>
      <c r="M327" s="835">
        <v>1315.34</v>
      </c>
      <c r="N327" s="832">
        <v>2</v>
      </c>
      <c r="O327" s="836">
        <v>1</v>
      </c>
      <c r="P327" s="835">
        <v>1315.34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32</v>
      </c>
      <c r="B328" s="832" t="s">
        <v>2157</v>
      </c>
      <c r="C328" s="832" t="s">
        <v>2163</v>
      </c>
      <c r="D328" s="833" t="s">
        <v>3773</v>
      </c>
      <c r="E328" s="834" t="s">
        <v>2178</v>
      </c>
      <c r="F328" s="832" t="s">
        <v>2158</v>
      </c>
      <c r="G328" s="832" t="s">
        <v>2579</v>
      </c>
      <c r="H328" s="832" t="s">
        <v>595</v>
      </c>
      <c r="I328" s="832" t="s">
        <v>2757</v>
      </c>
      <c r="J328" s="832" t="s">
        <v>2581</v>
      </c>
      <c r="K328" s="832" t="s">
        <v>2758</v>
      </c>
      <c r="L328" s="835">
        <v>1578.41</v>
      </c>
      <c r="M328" s="835">
        <v>3156.82</v>
      </c>
      <c r="N328" s="832">
        <v>2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32</v>
      </c>
      <c r="B329" s="832" t="s">
        <v>2157</v>
      </c>
      <c r="C329" s="832" t="s">
        <v>2163</v>
      </c>
      <c r="D329" s="833" t="s">
        <v>3773</v>
      </c>
      <c r="E329" s="834" t="s">
        <v>2178</v>
      </c>
      <c r="F329" s="832" t="s">
        <v>2158</v>
      </c>
      <c r="G329" s="832" t="s">
        <v>2759</v>
      </c>
      <c r="H329" s="832" t="s">
        <v>595</v>
      </c>
      <c r="I329" s="832" t="s">
        <v>2760</v>
      </c>
      <c r="J329" s="832" t="s">
        <v>2761</v>
      </c>
      <c r="K329" s="832" t="s">
        <v>2762</v>
      </c>
      <c r="L329" s="835">
        <v>219.37</v>
      </c>
      <c r="M329" s="835">
        <v>219.37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32</v>
      </c>
      <c r="B330" s="832" t="s">
        <v>2157</v>
      </c>
      <c r="C330" s="832" t="s">
        <v>2163</v>
      </c>
      <c r="D330" s="833" t="s">
        <v>3773</v>
      </c>
      <c r="E330" s="834" t="s">
        <v>2178</v>
      </c>
      <c r="F330" s="832" t="s">
        <v>2158</v>
      </c>
      <c r="G330" s="832" t="s">
        <v>2763</v>
      </c>
      <c r="H330" s="832" t="s">
        <v>651</v>
      </c>
      <c r="I330" s="832" t="s">
        <v>2764</v>
      </c>
      <c r="J330" s="832" t="s">
        <v>2765</v>
      </c>
      <c r="K330" s="832" t="s">
        <v>2766</v>
      </c>
      <c r="L330" s="835">
        <v>263.68</v>
      </c>
      <c r="M330" s="835">
        <v>263.68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32</v>
      </c>
      <c r="B331" s="832" t="s">
        <v>2157</v>
      </c>
      <c r="C331" s="832" t="s">
        <v>2163</v>
      </c>
      <c r="D331" s="833" t="s">
        <v>3773</v>
      </c>
      <c r="E331" s="834" t="s">
        <v>2178</v>
      </c>
      <c r="F331" s="832" t="s">
        <v>2158</v>
      </c>
      <c r="G331" s="832" t="s">
        <v>2767</v>
      </c>
      <c r="H331" s="832" t="s">
        <v>651</v>
      </c>
      <c r="I331" s="832" t="s">
        <v>1952</v>
      </c>
      <c r="J331" s="832" t="s">
        <v>1953</v>
      </c>
      <c r="K331" s="832" t="s">
        <v>1954</v>
      </c>
      <c r="L331" s="835">
        <v>131.32</v>
      </c>
      <c r="M331" s="835">
        <v>131.32</v>
      </c>
      <c r="N331" s="832">
        <v>1</v>
      </c>
      <c r="O331" s="836">
        <v>1</v>
      </c>
      <c r="P331" s="835">
        <v>131.32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32</v>
      </c>
      <c r="B332" s="832" t="s">
        <v>2157</v>
      </c>
      <c r="C332" s="832" t="s">
        <v>2163</v>
      </c>
      <c r="D332" s="833" t="s">
        <v>3773</v>
      </c>
      <c r="E332" s="834" t="s">
        <v>2178</v>
      </c>
      <c r="F332" s="832" t="s">
        <v>2158</v>
      </c>
      <c r="G332" s="832" t="s">
        <v>2767</v>
      </c>
      <c r="H332" s="832" t="s">
        <v>595</v>
      </c>
      <c r="I332" s="832" t="s">
        <v>2768</v>
      </c>
      <c r="J332" s="832" t="s">
        <v>2769</v>
      </c>
      <c r="K332" s="832" t="s">
        <v>2770</v>
      </c>
      <c r="L332" s="835">
        <v>131.32</v>
      </c>
      <c r="M332" s="835">
        <v>131.32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32</v>
      </c>
      <c r="B333" s="832" t="s">
        <v>2157</v>
      </c>
      <c r="C333" s="832" t="s">
        <v>2163</v>
      </c>
      <c r="D333" s="833" t="s">
        <v>3773</v>
      </c>
      <c r="E333" s="834" t="s">
        <v>2178</v>
      </c>
      <c r="F333" s="832" t="s">
        <v>2158</v>
      </c>
      <c r="G333" s="832" t="s">
        <v>2268</v>
      </c>
      <c r="H333" s="832" t="s">
        <v>651</v>
      </c>
      <c r="I333" s="832" t="s">
        <v>2771</v>
      </c>
      <c r="J333" s="832" t="s">
        <v>2594</v>
      </c>
      <c r="K333" s="832" t="s">
        <v>1467</v>
      </c>
      <c r="L333" s="835">
        <v>339.8</v>
      </c>
      <c r="M333" s="835">
        <v>2378.6000000000004</v>
      </c>
      <c r="N333" s="832">
        <v>7</v>
      </c>
      <c r="O333" s="836">
        <v>1</v>
      </c>
      <c r="P333" s="835">
        <v>1019.4000000000001</v>
      </c>
      <c r="Q333" s="837">
        <v>0.42857142857142855</v>
      </c>
      <c r="R333" s="832">
        <v>3</v>
      </c>
      <c r="S333" s="837">
        <v>0.42857142857142855</v>
      </c>
      <c r="T333" s="836">
        <v>0.5</v>
      </c>
      <c r="U333" s="838">
        <v>0.5</v>
      </c>
    </row>
    <row r="334" spans="1:21" ht="14.4" customHeight="1" x14ac:dyDescent="0.3">
      <c r="A334" s="831">
        <v>32</v>
      </c>
      <c r="B334" s="832" t="s">
        <v>2157</v>
      </c>
      <c r="C334" s="832" t="s">
        <v>2163</v>
      </c>
      <c r="D334" s="833" t="s">
        <v>3773</v>
      </c>
      <c r="E334" s="834" t="s">
        <v>2178</v>
      </c>
      <c r="F334" s="832" t="s">
        <v>2158</v>
      </c>
      <c r="G334" s="832" t="s">
        <v>2772</v>
      </c>
      <c r="H334" s="832" t="s">
        <v>595</v>
      </c>
      <c r="I334" s="832" t="s">
        <v>2773</v>
      </c>
      <c r="J334" s="832" t="s">
        <v>2774</v>
      </c>
      <c r="K334" s="832" t="s">
        <v>2775</v>
      </c>
      <c r="L334" s="835">
        <v>221.48</v>
      </c>
      <c r="M334" s="835">
        <v>221.48</v>
      </c>
      <c r="N334" s="832">
        <v>1</v>
      </c>
      <c r="O334" s="836">
        <v>0.5</v>
      </c>
      <c r="P334" s="835">
        <v>221.48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32</v>
      </c>
      <c r="B335" s="832" t="s">
        <v>2157</v>
      </c>
      <c r="C335" s="832" t="s">
        <v>2163</v>
      </c>
      <c r="D335" s="833" t="s">
        <v>3773</v>
      </c>
      <c r="E335" s="834" t="s">
        <v>2178</v>
      </c>
      <c r="F335" s="832" t="s">
        <v>2158</v>
      </c>
      <c r="G335" s="832" t="s">
        <v>2445</v>
      </c>
      <c r="H335" s="832" t="s">
        <v>651</v>
      </c>
      <c r="I335" s="832" t="s">
        <v>2033</v>
      </c>
      <c r="J335" s="832" t="s">
        <v>1440</v>
      </c>
      <c r="K335" s="832" t="s">
        <v>2034</v>
      </c>
      <c r="L335" s="835">
        <v>0</v>
      </c>
      <c r="M335" s="835">
        <v>0</v>
      </c>
      <c r="N335" s="832">
        <v>1</v>
      </c>
      <c r="O335" s="836">
        <v>0.5</v>
      </c>
      <c r="P335" s="835">
        <v>0</v>
      </c>
      <c r="Q335" s="837"/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32</v>
      </c>
      <c r="B336" s="832" t="s">
        <v>2157</v>
      </c>
      <c r="C336" s="832" t="s">
        <v>2163</v>
      </c>
      <c r="D336" s="833" t="s">
        <v>3773</v>
      </c>
      <c r="E336" s="834" t="s">
        <v>2178</v>
      </c>
      <c r="F336" s="832" t="s">
        <v>2158</v>
      </c>
      <c r="G336" s="832" t="s">
        <v>2445</v>
      </c>
      <c r="H336" s="832" t="s">
        <v>595</v>
      </c>
      <c r="I336" s="832" t="s">
        <v>2776</v>
      </c>
      <c r="J336" s="832" t="s">
        <v>2777</v>
      </c>
      <c r="K336" s="832" t="s">
        <v>2778</v>
      </c>
      <c r="L336" s="835">
        <v>0</v>
      </c>
      <c r="M336" s="835">
        <v>0</v>
      </c>
      <c r="N336" s="832">
        <v>3</v>
      </c>
      <c r="O336" s="836">
        <v>1.5</v>
      </c>
      <c r="P336" s="835">
        <v>0</v>
      </c>
      <c r="Q336" s="837"/>
      <c r="R336" s="832">
        <v>3</v>
      </c>
      <c r="S336" s="837">
        <v>1</v>
      </c>
      <c r="T336" s="836">
        <v>1.5</v>
      </c>
      <c r="U336" s="838">
        <v>1</v>
      </c>
    </row>
    <row r="337" spans="1:21" ht="14.4" customHeight="1" x14ac:dyDescent="0.3">
      <c r="A337" s="831">
        <v>32</v>
      </c>
      <c r="B337" s="832" t="s">
        <v>2157</v>
      </c>
      <c r="C337" s="832" t="s">
        <v>2163</v>
      </c>
      <c r="D337" s="833" t="s">
        <v>3773</v>
      </c>
      <c r="E337" s="834" t="s">
        <v>2178</v>
      </c>
      <c r="F337" s="832" t="s">
        <v>2158</v>
      </c>
      <c r="G337" s="832" t="s">
        <v>2664</v>
      </c>
      <c r="H337" s="832" t="s">
        <v>651</v>
      </c>
      <c r="I337" s="832" t="s">
        <v>2779</v>
      </c>
      <c r="J337" s="832" t="s">
        <v>2666</v>
      </c>
      <c r="K337" s="832" t="s">
        <v>2780</v>
      </c>
      <c r="L337" s="835">
        <v>5339.52</v>
      </c>
      <c r="M337" s="835">
        <v>5339.52</v>
      </c>
      <c r="N337" s="832">
        <v>1</v>
      </c>
      <c r="O337" s="836">
        <v>0.5</v>
      </c>
      <c r="P337" s="835">
        <v>5339.52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32</v>
      </c>
      <c r="B338" s="832" t="s">
        <v>2157</v>
      </c>
      <c r="C338" s="832" t="s">
        <v>2163</v>
      </c>
      <c r="D338" s="833" t="s">
        <v>3773</v>
      </c>
      <c r="E338" s="834" t="s">
        <v>2178</v>
      </c>
      <c r="F338" s="832" t="s">
        <v>2158</v>
      </c>
      <c r="G338" s="832" t="s">
        <v>2781</v>
      </c>
      <c r="H338" s="832" t="s">
        <v>651</v>
      </c>
      <c r="I338" s="832" t="s">
        <v>2782</v>
      </c>
      <c r="J338" s="832" t="s">
        <v>1787</v>
      </c>
      <c r="K338" s="832" t="s">
        <v>2783</v>
      </c>
      <c r="L338" s="835">
        <v>327.49</v>
      </c>
      <c r="M338" s="835">
        <v>327.49</v>
      </c>
      <c r="N338" s="832">
        <v>1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32</v>
      </c>
      <c r="B339" s="832" t="s">
        <v>2157</v>
      </c>
      <c r="C339" s="832" t="s">
        <v>2163</v>
      </c>
      <c r="D339" s="833" t="s">
        <v>3773</v>
      </c>
      <c r="E339" s="834" t="s">
        <v>2178</v>
      </c>
      <c r="F339" s="832" t="s">
        <v>2158</v>
      </c>
      <c r="G339" s="832" t="s">
        <v>2455</v>
      </c>
      <c r="H339" s="832" t="s">
        <v>595</v>
      </c>
      <c r="I339" s="832" t="s">
        <v>2784</v>
      </c>
      <c r="J339" s="832" t="s">
        <v>2785</v>
      </c>
      <c r="K339" s="832" t="s">
        <v>2786</v>
      </c>
      <c r="L339" s="835">
        <v>99.94</v>
      </c>
      <c r="M339" s="835">
        <v>99.94</v>
      </c>
      <c r="N339" s="832">
        <v>1</v>
      </c>
      <c r="O339" s="836">
        <v>1</v>
      </c>
      <c r="P339" s="835">
        <v>99.94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32</v>
      </c>
      <c r="B340" s="832" t="s">
        <v>2157</v>
      </c>
      <c r="C340" s="832" t="s">
        <v>2163</v>
      </c>
      <c r="D340" s="833" t="s">
        <v>3773</v>
      </c>
      <c r="E340" s="834" t="s">
        <v>2178</v>
      </c>
      <c r="F340" s="832" t="s">
        <v>2158</v>
      </c>
      <c r="G340" s="832" t="s">
        <v>2787</v>
      </c>
      <c r="H340" s="832" t="s">
        <v>595</v>
      </c>
      <c r="I340" s="832" t="s">
        <v>2788</v>
      </c>
      <c r="J340" s="832" t="s">
        <v>2789</v>
      </c>
      <c r="K340" s="832" t="s">
        <v>2790</v>
      </c>
      <c r="L340" s="835">
        <v>0</v>
      </c>
      <c r="M340" s="835">
        <v>0</v>
      </c>
      <c r="N340" s="832">
        <v>3</v>
      </c>
      <c r="O340" s="836">
        <v>0.5</v>
      </c>
      <c r="P340" s="835">
        <v>0</v>
      </c>
      <c r="Q340" s="837"/>
      <c r="R340" s="832">
        <v>3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32</v>
      </c>
      <c r="B341" s="832" t="s">
        <v>2157</v>
      </c>
      <c r="C341" s="832" t="s">
        <v>2163</v>
      </c>
      <c r="D341" s="833" t="s">
        <v>3773</v>
      </c>
      <c r="E341" s="834" t="s">
        <v>2178</v>
      </c>
      <c r="F341" s="832" t="s">
        <v>2158</v>
      </c>
      <c r="G341" s="832" t="s">
        <v>2458</v>
      </c>
      <c r="H341" s="832" t="s">
        <v>595</v>
      </c>
      <c r="I341" s="832" t="s">
        <v>2791</v>
      </c>
      <c r="J341" s="832" t="s">
        <v>1119</v>
      </c>
      <c r="K341" s="832" t="s">
        <v>1815</v>
      </c>
      <c r="L341" s="835">
        <v>154.36000000000001</v>
      </c>
      <c r="M341" s="835">
        <v>308.72000000000003</v>
      </c>
      <c r="N341" s="832">
        <v>2</v>
      </c>
      <c r="O341" s="836">
        <v>2</v>
      </c>
      <c r="P341" s="835">
        <v>308.72000000000003</v>
      </c>
      <c r="Q341" s="837">
        <v>1</v>
      </c>
      <c r="R341" s="832">
        <v>2</v>
      </c>
      <c r="S341" s="837">
        <v>1</v>
      </c>
      <c r="T341" s="836">
        <v>2</v>
      </c>
      <c r="U341" s="838">
        <v>1</v>
      </c>
    </row>
    <row r="342" spans="1:21" ht="14.4" customHeight="1" x14ac:dyDescent="0.3">
      <c r="A342" s="831">
        <v>32</v>
      </c>
      <c r="B342" s="832" t="s">
        <v>2157</v>
      </c>
      <c r="C342" s="832" t="s">
        <v>2163</v>
      </c>
      <c r="D342" s="833" t="s">
        <v>3773</v>
      </c>
      <c r="E342" s="834" t="s">
        <v>2178</v>
      </c>
      <c r="F342" s="832" t="s">
        <v>2158</v>
      </c>
      <c r="G342" s="832" t="s">
        <v>2458</v>
      </c>
      <c r="H342" s="832" t="s">
        <v>595</v>
      </c>
      <c r="I342" s="832" t="s">
        <v>2792</v>
      </c>
      <c r="J342" s="832" t="s">
        <v>2793</v>
      </c>
      <c r="K342" s="832" t="s">
        <v>2076</v>
      </c>
      <c r="L342" s="835">
        <v>149.52000000000001</v>
      </c>
      <c r="M342" s="835">
        <v>299.04000000000002</v>
      </c>
      <c r="N342" s="832">
        <v>2</v>
      </c>
      <c r="O342" s="836">
        <v>0.5</v>
      </c>
      <c r="P342" s="835">
        <v>299.04000000000002</v>
      </c>
      <c r="Q342" s="837">
        <v>1</v>
      </c>
      <c r="R342" s="832">
        <v>2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32</v>
      </c>
      <c r="B343" s="832" t="s">
        <v>2157</v>
      </c>
      <c r="C343" s="832" t="s">
        <v>2163</v>
      </c>
      <c r="D343" s="833" t="s">
        <v>3773</v>
      </c>
      <c r="E343" s="834" t="s">
        <v>2178</v>
      </c>
      <c r="F343" s="832" t="s">
        <v>2158</v>
      </c>
      <c r="G343" s="832" t="s">
        <v>2794</v>
      </c>
      <c r="H343" s="832" t="s">
        <v>651</v>
      </c>
      <c r="I343" s="832" t="s">
        <v>1988</v>
      </c>
      <c r="J343" s="832" t="s">
        <v>1809</v>
      </c>
      <c r="K343" s="832" t="s">
        <v>1989</v>
      </c>
      <c r="L343" s="835">
        <v>74.08</v>
      </c>
      <c r="M343" s="835">
        <v>74.08</v>
      </c>
      <c r="N343" s="832">
        <v>1</v>
      </c>
      <c r="O343" s="836">
        <v>0.5</v>
      </c>
      <c r="P343" s="835">
        <v>74.08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32</v>
      </c>
      <c r="B344" s="832" t="s">
        <v>2157</v>
      </c>
      <c r="C344" s="832" t="s">
        <v>2163</v>
      </c>
      <c r="D344" s="833" t="s">
        <v>3773</v>
      </c>
      <c r="E344" s="834" t="s">
        <v>2178</v>
      </c>
      <c r="F344" s="832" t="s">
        <v>2158</v>
      </c>
      <c r="G344" s="832" t="s">
        <v>2794</v>
      </c>
      <c r="H344" s="832" t="s">
        <v>651</v>
      </c>
      <c r="I344" s="832" t="s">
        <v>2072</v>
      </c>
      <c r="J344" s="832" t="s">
        <v>1809</v>
      </c>
      <c r="K344" s="832" t="s">
        <v>2073</v>
      </c>
      <c r="L344" s="835">
        <v>49.08</v>
      </c>
      <c r="M344" s="835">
        <v>49.08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32</v>
      </c>
      <c r="B345" s="832" t="s">
        <v>2157</v>
      </c>
      <c r="C345" s="832" t="s">
        <v>2163</v>
      </c>
      <c r="D345" s="833" t="s">
        <v>3773</v>
      </c>
      <c r="E345" s="834" t="s">
        <v>2178</v>
      </c>
      <c r="F345" s="832" t="s">
        <v>2158</v>
      </c>
      <c r="G345" s="832" t="s">
        <v>2459</v>
      </c>
      <c r="H345" s="832" t="s">
        <v>595</v>
      </c>
      <c r="I345" s="832" t="s">
        <v>2460</v>
      </c>
      <c r="J345" s="832" t="s">
        <v>1363</v>
      </c>
      <c r="K345" s="832" t="s">
        <v>2461</v>
      </c>
      <c r="L345" s="835">
        <v>421.79</v>
      </c>
      <c r="M345" s="835">
        <v>10122.960000000001</v>
      </c>
      <c r="N345" s="832">
        <v>24</v>
      </c>
      <c r="O345" s="836">
        <v>17.5</v>
      </c>
      <c r="P345" s="835">
        <v>5061.4800000000005</v>
      </c>
      <c r="Q345" s="837">
        <v>0.5</v>
      </c>
      <c r="R345" s="832">
        <v>12</v>
      </c>
      <c r="S345" s="837">
        <v>0.5</v>
      </c>
      <c r="T345" s="836">
        <v>7.5</v>
      </c>
      <c r="U345" s="838">
        <v>0.42857142857142855</v>
      </c>
    </row>
    <row r="346" spans="1:21" ht="14.4" customHeight="1" x14ac:dyDescent="0.3">
      <c r="A346" s="831">
        <v>32</v>
      </c>
      <c r="B346" s="832" t="s">
        <v>2157</v>
      </c>
      <c r="C346" s="832" t="s">
        <v>2163</v>
      </c>
      <c r="D346" s="833" t="s">
        <v>3773</v>
      </c>
      <c r="E346" s="834" t="s">
        <v>2178</v>
      </c>
      <c r="F346" s="832" t="s">
        <v>2158</v>
      </c>
      <c r="G346" s="832" t="s">
        <v>2462</v>
      </c>
      <c r="H346" s="832" t="s">
        <v>595</v>
      </c>
      <c r="I346" s="832" t="s">
        <v>2463</v>
      </c>
      <c r="J346" s="832" t="s">
        <v>913</v>
      </c>
      <c r="K346" s="832" t="s">
        <v>2464</v>
      </c>
      <c r="L346" s="835">
        <v>107.27</v>
      </c>
      <c r="M346" s="835">
        <v>643.62</v>
      </c>
      <c r="N346" s="832">
        <v>6</v>
      </c>
      <c r="O346" s="836">
        <v>1.5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32</v>
      </c>
      <c r="B347" s="832" t="s">
        <v>2157</v>
      </c>
      <c r="C347" s="832" t="s">
        <v>2163</v>
      </c>
      <c r="D347" s="833" t="s">
        <v>3773</v>
      </c>
      <c r="E347" s="834" t="s">
        <v>2181</v>
      </c>
      <c r="F347" s="832" t="s">
        <v>2158</v>
      </c>
      <c r="G347" s="832" t="s">
        <v>2215</v>
      </c>
      <c r="H347" s="832" t="s">
        <v>595</v>
      </c>
      <c r="I347" s="832" t="s">
        <v>2216</v>
      </c>
      <c r="J347" s="832" t="s">
        <v>2217</v>
      </c>
      <c r="K347" s="832" t="s">
        <v>2218</v>
      </c>
      <c r="L347" s="835">
        <v>1295.6400000000001</v>
      </c>
      <c r="M347" s="835">
        <v>1295.6400000000001</v>
      </c>
      <c r="N347" s="832">
        <v>1</v>
      </c>
      <c r="O347" s="836">
        <v>1</v>
      </c>
      <c r="P347" s="835">
        <v>1295.6400000000001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32</v>
      </c>
      <c r="B348" s="832" t="s">
        <v>2157</v>
      </c>
      <c r="C348" s="832" t="s">
        <v>2163</v>
      </c>
      <c r="D348" s="833" t="s">
        <v>3773</v>
      </c>
      <c r="E348" s="834" t="s">
        <v>2181</v>
      </c>
      <c r="F348" s="832" t="s">
        <v>2158</v>
      </c>
      <c r="G348" s="832" t="s">
        <v>2215</v>
      </c>
      <c r="H348" s="832" t="s">
        <v>595</v>
      </c>
      <c r="I348" s="832" t="s">
        <v>2676</v>
      </c>
      <c r="J348" s="832" t="s">
        <v>850</v>
      </c>
      <c r="K348" s="832" t="s">
        <v>2677</v>
      </c>
      <c r="L348" s="835">
        <v>462.73</v>
      </c>
      <c r="M348" s="835">
        <v>925.46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32</v>
      </c>
      <c r="B349" s="832" t="s">
        <v>2157</v>
      </c>
      <c r="C349" s="832" t="s">
        <v>2163</v>
      </c>
      <c r="D349" s="833" t="s">
        <v>3773</v>
      </c>
      <c r="E349" s="834" t="s">
        <v>2181</v>
      </c>
      <c r="F349" s="832" t="s">
        <v>2158</v>
      </c>
      <c r="G349" s="832" t="s">
        <v>2245</v>
      </c>
      <c r="H349" s="832" t="s">
        <v>651</v>
      </c>
      <c r="I349" s="832" t="s">
        <v>1875</v>
      </c>
      <c r="J349" s="832" t="s">
        <v>675</v>
      </c>
      <c r="K349" s="832" t="s">
        <v>677</v>
      </c>
      <c r="L349" s="835">
        <v>65.28</v>
      </c>
      <c r="M349" s="835">
        <v>261.12</v>
      </c>
      <c r="N349" s="832">
        <v>4</v>
      </c>
      <c r="O349" s="836">
        <v>1</v>
      </c>
      <c r="P349" s="835">
        <v>65.28</v>
      </c>
      <c r="Q349" s="837">
        <v>0.25</v>
      </c>
      <c r="R349" s="832">
        <v>1</v>
      </c>
      <c r="S349" s="837">
        <v>0.25</v>
      </c>
      <c r="T349" s="836">
        <v>0.5</v>
      </c>
      <c r="U349" s="838">
        <v>0.5</v>
      </c>
    </row>
    <row r="350" spans="1:21" ht="14.4" customHeight="1" x14ac:dyDescent="0.3">
      <c r="A350" s="831">
        <v>32</v>
      </c>
      <c r="B350" s="832" t="s">
        <v>2157</v>
      </c>
      <c r="C350" s="832" t="s">
        <v>2163</v>
      </c>
      <c r="D350" s="833" t="s">
        <v>3773</v>
      </c>
      <c r="E350" s="834" t="s">
        <v>2181</v>
      </c>
      <c r="F350" s="832" t="s">
        <v>2158</v>
      </c>
      <c r="G350" s="832" t="s">
        <v>2470</v>
      </c>
      <c r="H350" s="832" t="s">
        <v>651</v>
      </c>
      <c r="I350" s="832" t="s">
        <v>1769</v>
      </c>
      <c r="J350" s="832" t="s">
        <v>1770</v>
      </c>
      <c r="K350" s="832" t="s">
        <v>1771</v>
      </c>
      <c r="L350" s="835">
        <v>31.09</v>
      </c>
      <c r="M350" s="835">
        <v>124.36</v>
      </c>
      <c r="N350" s="832">
        <v>4</v>
      </c>
      <c r="O350" s="836">
        <v>2</v>
      </c>
      <c r="P350" s="835">
        <v>124.36</v>
      </c>
      <c r="Q350" s="837">
        <v>1</v>
      </c>
      <c r="R350" s="832">
        <v>4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32</v>
      </c>
      <c r="B351" s="832" t="s">
        <v>2157</v>
      </c>
      <c r="C351" s="832" t="s">
        <v>2163</v>
      </c>
      <c r="D351" s="833" t="s">
        <v>3773</v>
      </c>
      <c r="E351" s="834" t="s">
        <v>2181</v>
      </c>
      <c r="F351" s="832" t="s">
        <v>2158</v>
      </c>
      <c r="G351" s="832" t="s">
        <v>2470</v>
      </c>
      <c r="H351" s="832" t="s">
        <v>651</v>
      </c>
      <c r="I351" s="832" t="s">
        <v>1772</v>
      </c>
      <c r="J351" s="832" t="s">
        <v>1770</v>
      </c>
      <c r="K351" s="832" t="s">
        <v>1773</v>
      </c>
      <c r="L351" s="835">
        <v>62.18</v>
      </c>
      <c r="M351" s="835">
        <v>62.18</v>
      </c>
      <c r="N351" s="832">
        <v>1</v>
      </c>
      <c r="O351" s="836">
        <v>0.5</v>
      </c>
      <c r="P351" s="835">
        <v>62.18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32</v>
      </c>
      <c r="B352" s="832" t="s">
        <v>2157</v>
      </c>
      <c r="C352" s="832" t="s">
        <v>2163</v>
      </c>
      <c r="D352" s="833" t="s">
        <v>3773</v>
      </c>
      <c r="E352" s="834" t="s">
        <v>2181</v>
      </c>
      <c r="F352" s="832" t="s">
        <v>2158</v>
      </c>
      <c r="G352" s="832" t="s">
        <v>2476</v>
      </c>
      <c r="H352" s="832" t="s">
        <v>651</v>
      </c>
      <c r="I352" s="832" t="s">
        <v>2004</v>
      </c>
      <c r="J352" s="832" t="s">
        <v>2005</v>
      </c>
      <c r="K352" s="832" t="s">
        <v>2006</v>
      </c>
      <c r="L352" s="835">
        <v>119.7</v>
      </c>
      <c r="M352" s="835">
        <v>359.1</v>
      </c>
      <c r="N352" s="832">
        <v>3</v>
      </c>
      <c r="O352" s="836">
        <v>0.5</v>
      </c>
      <c r="P352" s="835">
        <v>359.1</v>
      </c>
      <c r="Q352" s="837">
        <v>1</v>
      </c>
      <c r="R352" s="832">
        <v>3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32</v>
      </c>
      <c r="B353" s="832" t="s">
        <v>2157</v>
      </c>
      <c r="C353" s="832" t="s">
        <v>2163</v>
      </c>
      <c r="D353" s="833" t="s">
        <v>3773</v>
      </c>
      <c r="E353" s="834" t="s">
        <v>2181</v>
      </c>
      <c r="F353" s="832" t="s">
        <v>2158</v>
      </c>
      <c r="G353" s="832" t="s">
        <v>2477</v>
      </c>
      <c r="H353" s="832" t="s">
        <v>595</v>
      </c>
      <c r="I353" s="832" t="s">
        <v>2478</v>
      </c>
      <c r="J353" s="832" t="s">
        <v>2479</v>
      </c>
      <c r="K353" s="832" t="s">
        <v>2480</v>
      </c>
      <c r="L353" s="835">
        <v>0</v>
      </c>
      <c r="M353" s="835">
        <v>0</v>
      </c>
      <c r="N353" s="832">
        <v>1</v>
      </c>
      <c r="O353" s="836">
        <v>0.5</v>
      </c>
      <c r="P353" s="835">
        <v>0</v>
      </c>
      <c r="Q353" s="837"/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32</v>
      </c>
      <c r="B354" s="832" t="s">
        <v>2157</v>
      </c>
      <c r="C354" s="832" t="s">
        <v>2163</v>
      </c>
      <c r="D354" s="833" t="s">
        <v>3773</v>
      </c>
      <c r="E354" s="834" t="s">
        <v>2181</v>
      </c>
      <c r="F354" s="832" t="s">
        <v>2158</v>
      </c>
      <c r="G354" s="832" t="s">
        <v>2248</v>
      </c>
      <c r="H354" s="832" t="s">
        <v>651</v>
      </c>
      <c r="I354" s="832" t="s">
        <v>2251</v>
      </c>
      <c r="J354" s="832" t="s">
        <v>1822</v>
      </c>
      <c r="K354" s="832" t="s">
        <v>2252</v>
      </c>
      <c r="L354" s="835">
        <v>272.83</v>
      </c>
      <c r="M354" s="835">
        <v>545.66</v>
      </c>
      <c r="N354" s="832">
        <v>2</v>
      </c>
      <c r="O354" s="836">
        <v>1.5</v>
      </c>
      <c r="P354" s="835">
        <v>272.83</v>
      </c>
      <c r="Q354" s="837">
        <v>0.5</v>
      </c>
      <c r="R354" s="832">
        <v>1</v>
      </c>
      <c r="S354" s="837">
        <v>0.5</v>
      </c>
      <c r="T354" s="836">
        <v>0.5</v>
      </c>
      <c r="U354" s="838">
        <v>0.33333333333333331</v>
      </c>
    </row>
    <row r="355" spans="1:21" ht="14.4" customHeight="1" x14ac:dyDescent="0.3">
      <c r="A355" s="831">
        <v>32</v>
      </c>
      <c r="B355" s="832" t="s">
        <v>2157</v>
      </c>
      <c r="C355" s="832" t="s">
        <v>2163</v>
      </c>
      <c r="D355" s="833" t="s">
        <v>3773</v>
      </c>
      <c r="E355" s="834" t="s">
        <v>2181</v>
      </c>
      <c r="F355" s="832" t="s">
        <v>2158</v>
      </c>
      <c r="G355" s="832" t="s">
        <v>2310</v>
      </c>
      <c r="H355" s="832" t="s">
        <v>651</v>
      </c>
      <c r="I355" s="832" t="s">
        <v>2795</v>
      </c>
      <c r="J355" s="832" t="s">
        <v>2680</v>
      </c>
      <c r="K355" s="832" t="s">
        <v>2263</v>
      </c>
      <c r="L355" s="835">
        <v>132</v>
      </c>
      <c r="M355" s="835">
        <v>132</v>
      </c>
      <c r="N355" s="832">
        <v>1</v>
      </c>
      <c r="O355" s="836">
        <v>0.5</v>
      </c>
      <c r="P355" s="835">
        <v>132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32</v>
      </c>
      <c r="B356" s="832" t="s">
        <v>2157</v>
      </c>
      <c r="C356" s="832" t="s">
        <v>2163</v>
      </c>
      <c r="D356" s="833" t="s">
        <v>3773</v>
      </c>
      <c r="E356" s="834" t="s">
        <v>2181</v>
      </c>
      <c r="F356" s="832" t="s">
        <v>2158</v>
      </c>
      <c r="G356" s="832" t="s">
        <v>2310</v>
      </c>
      <c r="H356" s="832" t="s">
        <v>651</v>
      </c>
      <c r="I356" s="832" t="s">
        <v>2311</v>
      </c>
      <c r="J356" s="832" t="s">
        <v>2312</v>
      </c>
      <c r="K356" s="832" t="s">
        <v>1483</v>
      </c>
      <c r="L356" s="835">
        <v>65.989999999999995</v>
      </c>
      <c r="M356" s="835">
        <v>197.96999999999997</v>
      </c>
      <c r="N356" s="832">
        <v>3</v>
      </c>
      <c r="O356" s="836">
        <v>1.5</v>
      </c>
      <c r="P356" s="835">
        <v>197.96999999999997</v>
      </c>
      <c r="Q356" s="837">
        <v>1</v>
      </c>
      <c r="R356" s="832">
        <v>3</v>
      </c>
      <c r="S356" s="837">
        <v>1</v>
      </c>
      <c r="T356" s="836">
        <v>1.5</v>
      </c>
      <c r="U356" s="838">
        <v>1</v>
      </c>
    </row>
    <row r="357" spans="1:21" ht="14.4" customHeight="1" x14ac:dyDescent="0.3">
      <c r="A357" s="831">
        <v>32</v>
      </c>
      <c r="B357" s="832" t="s">
        <v>2157</v>
      </c>
      <c r="C357" s="832" t="s">
        <v>2163</v>
      </c>
      <c r="D357" s="833" t="s">
        <v>3773</v>
      </c>
      <c r="E357" s="834" t="s">
        <v>2181</v>
      </c>
      <c r="F357" s="832" t="s">
        <v>2158</v>
      </c>
      <c r="G357" s="832" t="s">
        <v>2310</v>
      </c>
      <c r="H357" s="832" t="s">
        <v>651</v>
      </c>
      <c r="I357" s="832" t="s">
        <v>2796</v>
      </c>
      <c r="J357" s="832" t="s">
        <v>2680</v>
      </c>
      <c r="K357" s="832" t="s">
        <v>2117</v>
      </c>
      <c r="L357" s="835">
        <v>264</v>
      </c>
      <c r="M357" s="835">
        <v>264</v>
      </c>
      <c r="N357" s="832">
        <v>1</v>
      </c>
      <c r="O357" s="836">
        <v>0.5</v>
      </c>
      <c r="P357" s="835">
        <v>264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2157</v>
      </c>
      <c r="C358" s="832" t="s">
        <v>2163</v>
      </c>
      <c r="D358" s="833" t="s">
        <v>3773</v>
      </c>
      <c r="E358" s="834" t="s">
        <v>2181</v>
      </c>
      <c r="F358" s="832" t="s">
        <v>2158</v>
      </c>
      <c r="G358" s="832" t="s">
        <v>2316</v>
      </c>
      <c r="H358" s="832" t="s">
        <v>595</v>
      </c>
      <c r="I358" s="832" t="s">
        <v>2317</v>
      </c>
      <c r="J358" s="832" t="s">
        <v>2318</v>
      </c>
      <c r="K358" s="832" t="s">
        <v>2319</v>
      </c>
      <c r="L358" s="835">
        <v>1437.8</v>
      </c>
      <c r="M358" s="835">
        <v>7189</v>
      </c>
      <c r="N358" s="832">
        <v>5</v>
      </c>
      <c r="O358" s="836">
        <v>4</v>
      </c>
      <c r="P358" s="835">
        <v>7189</v>
      </c>
      <c r="Q358" s="837">
        <v>1</v>
      </c>
      <c r="R358" s="832">
        <v>5</v>
      </c>
      <c r="S358" s="837">
        <v>1</v>
      </c>
      <c r="T358" s="836">
        <v>4</v>
      </c>
      <c r="U358" s="838">
        <v>1</v>
      </c>
    </row>
    <row r="359" spans="1:21" ht="14.4" customHeight="1" x14ac:dyDescent="0.3">
      <c r="A359" s="831">
        <v>32</v>
      </c>
      <c r="B359" s="832" t="s">
        <v>2157</v>
      </c>
      <c r="C359" s="832" t="s">
        <v>2163</v>
      </c>
      <c r="D359" s="833" t="s">
        <v>3773</v>
      </c>
      <c r="E359" s="834" t="s">
        <v>2181</v>
      </c>
      <c r="F359" s="832" t="s">
        <v>2158</v>
      </c>
      <c r="G359" s="832" t="s">
        <v>2797</v>
      </c>
      <c r="H359" s="832" t="s">
        <v>595</v>
      </c>
      <c r="I359" s="832" t="s">
        <v>2798</v>
      </c>
      <c r="J359" s="832" t="s">
        <v>979</v>
      </c>
      <c r="K359" s="832" t="s">
        <v>2799</v>
      </c>
      <c r="L359" s="835">
        <v>0</v>
      </c>
      <c r="M359" s="835">
        <v>0</v>
      </c>
      <c r="N359" s="832">
        <v>11</v>
      </c>
      <c r="O359" s="836">
        <v>5</v>
      </c>
      <c r="P359" s="835">
        <v>0</v>
      </c>
      <c r="Q359" s="837"/>
      <c r="R359" s="832">
        <v>6</v>
      </c>
      <c r="S359" s="837">
        <v>0.54545454545454541</v>
      </c>
      <c r="T359" s="836">
        <v>3</v>
      </c>
      <c r="U359" s="838">
        <v>0.6</v>
      </c>
    </row>
    <row r="360" spans="1:21" ht="14.4" customHeight="1" x14ac:dyDescent="0.3">
      <c r="A360" s="831">
        <v>32</v>
      </c>
      <c r="B360" s="832" t="s">
        <v>2157</v>
      </c>
      <c r="C360" s="832" t="s">
        <v>2163</v>
      </c>
      <c r="D360" s="833" t="s">
        <v>3773</v>
      </c>
      <c r="E360" s="834" t="s">
        <v>2181</v>
      </c>
      <c r="F360" s="832" t="s">
        <v>2158</v>
      </c>
      <c r="G360" s="832" t="s">
        <v>2320</v>
      </c>
      <c r="H360" s="832" t="s">
        <v>595</v>
      </c>
      <c r="I360" s="832" t="s">
        <v>2622</v>
      </c>
      <c r="J360" s="832" t="s">
        <v>2322</v>
      </c>
      <c r="K360" s="832" t="s">
        <v>2623</v>
      </c>
      <c r="L360" s="835">
        <v>516</v>
      </c>
      <c r="M360" s="835">
        <v>1032</v>
      </c>
      <c r="N360" s="832">
        <v>2</v>
      </c>
      <c r="O360" s="836">
        <v>0.5</v>
      </c>
      <c r="P360" s="835">
        <v>1032</v>
      </c>
      <c r="Q360" s="837">
        <v>1</v>
      </c>
      <c r="R360" s="832">
        <v>2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32</v>
      </c>
      <c r="B361" s="832" t="s">
        <v>2157</v>
      </c>
      <c r="C361" s="832" t="s">
        <v>2163</v>
      </c>
      <c r="D361" s="833" t="s">
        <v>3773</v>
      </c>
      <c r="E361" s="834" t="s">
        <v>2181</v>
      </c>
      <c r="F361" s="832" t="s">
        <v>2158</v>
      </c>
      <c r="G361" s="832" t="s">
        <v>2800</v>
      </c>
      <c r="H361" s="832" t="s">
        <v>595</v>
      </c>
      <c r="I361" s="832" t="s">
        <v>2801</v>
      </c>
      <c r="J361" s="832" t="s">
        <v>1486</v>
      </c>
      <c r="K361" s="832" t="s">
        <v>2802</v>
      </c>
      <c r="L361" s="835">
        <v>0</v>
      </c>
      <c r="M361" s="835">
        <v>0</v>
      </c>
      <c r="N361" s="832">
        <v>5</v>
      </c>
      <c r="O361" s="836">
        <v>2.5</v>
      </c>
      <c r="P361" s="835">
        <v>0</v>
      </c>
      <c r="Q361" s="837"/>
      <c r="R361" s="832">
        <v>3</v>
      </c>
      <c r="S361" s="837">
        <v>0.6</v>
      </c>
      <c r="T361" s="836">
        <v>2</v>
      </c>
      <c r="U361" s="838">
        <v>0.8</v>
      </c>
    </row>
    <row r="362" spans="1:21" ht="14.4" customHeight="1" x14ac:dyDescent="0.3">
      <c r="A362" s="831">
        <v>32</v>
      </c>
      <c r="B362" s="832" t="s">
        <v>2157</v>
      </c>
      <c r="C362" s="832" t="s">
        <v>2163</v>
      </c>
      <c r="D362" s="833" t="s">
        <v>3773</v>
      </c>
      <c r="E362" s="834" t="s">
        <v>2181</v>
      </c>
      <c r="F362" s="832" t="s">
        <v>2158</v>
      </c>
      <c r="G362" s="832" t="s">
        <v>2800</v>
      </c>
      <c r="H362" s="832" t="s">
        <v>595</v>
      </c>
      <c r="I362" s="832" t="s">
        <v>2803</v>
      </c>
      <c r="J362" s="832" t="s">
        <v>1486</v>
      </c>
      <c r="K362" s="832" t="s">
        <v>2804</v>
      </c>
      <c r="L362" s="835">
        <v>68.510000000000005</v>
      </c>
      <c r="M362" s="835">
        <v>68.510000000000005</v>
      </c>
      <c r="N362" s="832">
        <v>1</v>
      </c>
      <c r="O362" s="836">
        <v>0.5</v>
      </c>
      <c r="P362" s="835">
        <v>68.510000000000005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32</v>
      </c>
      <c r="B363" s="832" t="s">
        <v>2157</v>
      </c>
      <c r="C363" s="832" t="s">
        <v>2163</v>
      </c>
      <c r="D363" s="833" t="s">
        <v>3773</v>
      </c>
      <c r="E363" s="834" t="s">
        <v>2181</v>
      </c>
      <c r="F363" s="832" t="s">
        <v>2158</v>
      </c>
      <c r="G363" s="832" t="s">
        <v>2225</v>
      </c>
      <c r="H363" s="832" t="s">
        <v>651</v>
      </c>
      <c r="I363" s="832" t="s">
        <v>1835</v>
      </c>
      <c r="J363" s="832" t="s">
        <v>1836</v>
      </c>
      <c r="K363" s="832" t="s">
        <v>1837</v>
      </c>
      <c r="L363" s="835">
        <v>3231.81</v>
      </c>
      <c r="M363" s="835">
        <v>9695.43</v>
      </c>
      <c r="N363" s="832">
        <v>3</v>
      </c>
      <c r="O363" s="836">
        <v>2</v>
      </c>
      <c r="P363" s="835">
        <v>6463.62</v>
      </c>
      <c r="Q363" s="837">
        <v>0.66666666666666663</v>
      </c>
      <c r="R363" s="832">
        <v>2</v>
      </c>
      <c r="S363" s="837">
        <v>0.66666666666666663</v>
      </c>
      <c r="T363" s="836">
        <v>1</v>
      </c>
      <c r="U363" s="838">
        <v>0.5</v>
      </c>
    </row>
    <row r="364" spans="1:21" ht="14.4" customHeight="1" x14ac:dyDescent="0.3">
      <c r="A364" s="831">
        <v>32</v>
      </c>
      <c r="B364" s="832" t="s">
        <v>2157</v>
      </c>
      <c r="C364" s="832" t="s">
        <v>2163</v>
      </c>
      <c r="D364" s="833" t="s">
        <v>3773</v>
      </c>
      <c r="E364" s="834" t="s">
        <v>2181</v>
      </c>
      <c r="F364" s="832" t="s">
        <v>2158</v>
      </c>
      <c r="G364" s="832" t="s">
        <v>2511</v>
      </c>
      <c r="H364" s="832" t="s">
        <v>595</v>
      </c>
      <c r="I364" s="832" t="s">
        <v>2512</v>
      </c>
      <c r="J364" s="832" t="s">
        <v>2513</v>
      </c>
      <c r="K364" s="832" t="s">
        <v>2514</v>
      </c>
      <c r="L364" s="835">
        <v>140.72</v>
      </c>
      <c r="M364" s="835">
        <v>2251.52</v>
      </c>
      <c r="N364" s="832">
        <v>16</v>
      </c>
      <c r="O364" s="836">
        <v>6.5</v>
      </c>
      <c r="P364" s="835">
        <v>2251.52</v>
      </c>
      <c r="Q364" s="837">
        <v>1</v>
      </c>
      <c r="R364" s="832">
        <v>16</v>
      </c>
      <c r="S364" s="837">
        <v>1</v>
      </c>
      <c r="T364" s="836">
        <v>6.5</v>
      </c>
      <c r="U364" s="838">
        <v>1</v>
      </c>
    </row>
    <row r="365" spans="1:21" ht="14.4" customHeight="1" x14ac:dyDescent="0.3">
      <c r="A365" s="831">
        <v>32</v>
      </c>
      <c r="B365" s="832" t="s">
        <v>2157</v>
      </c>
      <c r="C365" s="832" t="s">
        <v>2163</v>
      </c>
      <c r="D365" s="833" t="s">
        <v>3773</v>
      </c>
      <c r="E365" s="834" t="s">
        <v>2181</v>
      </c>
      <c r="F365" s="832" t="s">
        <v>2158</v>
      </c>
      <c r="G365" s="832" t="s">
        <v>2522</v>
      </c>
      <c r="H365" s="832" t="s">
        <v>595</v>
      </c>
      <c r="I365" s="832" t="s">
        <v>2523</v>
      </c>
      <c r="J365" s="832" t="s">
        <v>2524</v>
      </c>
      <c r="K365" s="832" t="s">
        <v>2525</v>
      </c>
      <c r="L365" s="835">
        <v>2615.92</v>
      </c>
      <c r="M365" s="835">
        <v>7847.76</v>
      </c>
      <c r="N365" s="832">
        <v>3</v>
      </c>
      <c r="O365" s="836">
        <v>1</v>
      </c>
      <c r="P365" s="835">
        <v>7847.76</v>
      </c>
      <c r="Q365" s="837">
        <v>1</v>
      </c>
      <c r="R365" s="832">
        <v>3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32</v>
      </c>
      <c r="B366" s="832" t="s">
        <v>2157</v>
      </c>
      <c r="C366" s="832" t="s">
        <v>2163</v>
      </c>
      <c r="D366" s="833" t="s">
        <v>3773</v>
      </c>
      <c r="E366" s="834" t="s">
        <v>2181</v>
      </c>
      <c r="F366" s="832" t="s">
        <v>2158</v>
      </c>
      <c r="G366" s="832" t="s">
        <v>2343</v>
      </c>
      <c r="H366" s="832" t="s">
        <v>595</v>
      </c>
      <c r="I366" s="832" t="s">
        <v>2344</v>
      </c>
      <c r="J366" s="832" t="s">
        <v>1133</v>
      </c>
      <c r="K366" s="832" t="s">
        <v>2345</v>
      </c>
      <c r="L366" s="835">
        <v>48.09</v>
      </c>
      <c r="M366" s="835">
        <v>48.09</v>
      </c>
      <c r="N366" s="832">
        <v>1</v>
      </c>
      <c r="O366" s="836">
        <v>1</v>
      </c>
      <c r="P366" s="835">
        <v>48.09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32</v>
      </c>
      <c r="B367" s="832" t="s">
        <v>2157</v>
      </c>
      <c r="C367" s="832" t="s">
        <v>2163</v>
      </c>
      <c r="D367" s="833" t="s">
        <v>3773</v>
      </c>
      <c r="E367" s="834" t="s">
        <v>2181</v>
      </c>
      <c r="F367" s="832" t="s">
        <v>2158</v>
      </c>
      <c r="G367" s="832" t="s">
        <v>2354</v>
      </c>
      <c r="H367" s="832" t="s">
        <v>595</v>
      </c>
      <c r="I367" s="832" t="s">
        <v>2355</v>
      </c>
      <c r="J367" s="832" t="s">
        <v>2356</v>
      </c>
      <c r="K367" s="832" t="s">
        <v>2357</v>
      </c>
      <c r="L367" s="835">
        <v>73.09</v>
      </c>
      <c r="M367" s="835">
        <v>73.09</v>
      </c>
      <c r="N367" s="832">
        <v>1</v>
      </c>
      <c r="O367" s="836">
        <v>1</v>
      </c>
      <c r="P367" s="835">
        <v>73.09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32</v>
      </c>
      <c r="B368" s="832" t="s">
        <v>2157</v>
      </c>
      <c r="C368" s="832" t="s">
        <v>2163</v>
      </c>
      <c r="D368" s="833" t="s">
        <v>3773</v>
      </c>
      <c r="E368" s="834" t="s">
        <v>2181</v>
      </c>
      <c r="F368" s="832" t="s">
        <v>2158</v>
      </c>
      <c r="G368" s="832" t="s">
        <v>2361</v>
      </c>
      <c r="H368" s="832" t="s">
        <v>595</v>
      </c>
      <c r="I368" s="832" t="s">
        <v>2362</v>
      </c>
      <c r="J368" s="832" t="s">
        <v>2363</v>
      </c>
      <c r="K368" s="832" t="s">
        <v>2364</v>
      </c>
      <c r="L368" s="835">
        <v>57.48</v>
      </c>
      <c r="M368" s="835">
        <v>57.48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32</v>
      </c>
      <c r="B369" s="832" t="s">
        <v>2157</v>
      </c>
      <c r="C369" s="832" t="s">
        <v>2163</v>
      </c>
      <c r="D369" s="833" t="s">
        <v>3773</v>
      </c>
      <c r="E369" s="834" t="s">
        <v>2181</v>
      </c>
      <c r="F369" s="832" t="s">
        <v>2158</v>
      </c>
      <c r="G369" s="832" t="s">
        <v>2365</v>
      </c>
      <c r="H369" s="832" t="s">
        <v>595</v>
      </c>
      <c r="I369" s="832" t="s">
        <v>2366</v>
      </c>
      <c r="J369" s="832" t="s">
        <v>2367</v>
      </c>
      <c r="K369" s="832" t="s">
        <v>676</v>
      </c>
      <c r="L369" s="835">
        <v>58.62</v>
      </c>
      <c r="M369" s="835">
        <v>58.62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32</v>
      </c>
      <c r="B370" s="832" t="s">
        <v>2157</v>
      </c>
      <c r="C370" s="832" t="s">
        <v>2163</v>
      </c>
      <c r="D370" s="833" t="s">
        <v>3773</v>
      </c>
      <c r="E370" s="834" t="s">
        <v>2181</v>
      </c>
      <c r="F370" s="832" t="s">
        <v>2158</v>
      </c>
      <c r="G370" s="832" t="s">
        <v>2365</v>
      </c>
      <c r="H370" s="832" t="s">
        <v>595</v>
      </c>
      <c r="I370" s="832" t="s">
        <v>2636</v>
      </c>
      <c r="J370" s="832" t="s">
        <v>2367</v>
      </c>
      <c r="K370" s="832" t="s">
        <v>676</v>
      </c>
      <c r="L370" s="835">
        <v>58.62</v>
      </c>
      <c r="M370" s="835">
        <v>58.62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32</v>
      </c>
      <c r="B371" s="832" t="s">
        <v>2157</v>
      </c>
      <c r="C371" s="832" t="s">
        <v>2163</v>
      </c>
      <c r="D371" s="833" t="s">
        <v>3773</v>
      </c>
      <c r="E371" s="834" t="s">
        <v>2181</v>
      </c>
      <c r="F371" s="832" t="s">
        <v>2158</v>
      </c>
      <c r="G371" s="832" t="s">
        <v>2233</v>
      </c>
      <c r="H371" s="832" t="s">
        <v>595</v>
      </c>
      <c r="I371" s="832" t="s">
        <v>2234</v>
      </c>
      <c r="J371" s="832" t="s">
        <v>2235</v>
      </c>
      <c r="K371" s="832" t="s">
        <v>2236</v>
      </c>
      <c r="L371" s="835">
        <v>88.76</v>
      </c>
      <c r="M371" s="835">
        <v>710.08</v>
      </c>
      <c r="N371" s="832">
        <v>8</v>
      </c>
      <c r="O371" s="836">
        <v>4</v>
      </c>
      <c r="P371" s="835">
        <v>621.32000000000005</v>
      </c>
      <c r="Q371" s="837">
        <v>0.875</v>
      </c>
      <c r="R371" s="832">
        <v>7</v>
      </c>
      <c r="S371" s="837">
        <v>0.875</v>
      </c>
      <c r="T371" s="836">
        <v>3.5</v>
      </c>
      <c r="U371" s="838">
        <v>0.875</v>
      </c>
    </row>
    <row r="372" spans="1:21" ht="14.4" customHeight="1" x14ac:dyDescent="0.3">
      <c r="A372" s="831">
        <v>32</v>
      </c>
      <c r="B372" s="832" t="s">
        <v>2157</v>
      </c>
      <c r="C372" s="832" t="s">
        <v>2163</v>
      </c>
      <c r="D372" s="833" t="s">
        <v>3773</v>
      </c>
      <c r="E372" s="834" t="s">
        <v>2181</v>
      </c>
      <c r="F372" s="832" t="s">
        <v>2158</v>
      </c>
      <c r="G372" s="832" t="s">
        <v>2545</v>
      </c>
      <c r="H372" s="832" t="s">
        <v>595</v>
      </c>
      <c r="I372" s="832" t="s">
        <v>2546</v>
      </c>
      <c r="J372" s="832" t="s">
        <v>2547</v>
      </c>
      <c r="K372" s="832" t="s">
        <v>2548</v>
      </c>
      <c r="L372" s="835">
        <v>760.22</v>
      </c>
      <c r="M372" s="835">
        <v>4561.3200000000006</v>
      </c>
      <c r="N372" s="832">
        <v>6</v>
      </c>
      <c r="O372" s="836">
        <v>4</v>
      </c>
      <c r="P372" s="835">
        <v>3801.1000000000004</v>
      </c>
      <c r="Q372" s="837">
        <v>0.83333333333333326</v>
      </c>
      <c r="R372" s="832">
        <v>5</v>
      </c>
      <c r="S372" s="837">
        <v>0.83333333333333337</v>
      </c>
      <c r="T372" s="836">
        <v>3.5</v>
      </c>
      <c r="U372" s="838">
        <v>0.875</v>
      </c>
    </row>
    <row r="373" spans="1:21" ht="14.4" customHeight="1" x14ac:dyDescent="0.3">
      <c r="A373" s="831">
        <v>32</v>
      </c>
      <c r="B373" s="832" t="s">
        <v>2157</v>
      </c>
      <c r="C373" s="832" t="s">
        <v>2163</v>
      </c>
      <c r="D373" s="833" t="s">
        <v>3773</v>
      </c>
      <c r="E373" s="834" t="s">
        <v>2181</v>
      </c>
      <c r="F373" s="832" t="s">
        <v>2158</v>
      </c>
      <c r="G373" s="832" t="s">
        <v>2545</v>
      </c>
      <c r="H373" s="832" t="s">
        <v>595</v>
      </c>
      <c r="I373" s="832" t="s">
        <v>2805</v>
      </c>
      <c r="J373" s="832" t="s">
        <v>2547</v>
      </c>
      <c r="K373" s="832" t="s">
        <v>2806</v>
      </c>
      <c r="L373" s="835">
        <v>0</v>
      </c>
      <c r="M373" s="835">
        <v>0</v>
      </c>
      <c r="N373" s="832">
        <v>2</v>
      </c>
      <c r="O373" s="836">
        <v>1.5</v>
      </c>
      <c r="P373" s="835">
        <v>0</v>
      </c>
      <c r="Q373" s="837"/>
      <c r="R373" s="832">
        <v>1</v>
      </c>
      <c r="S373" s="837">
        <v>0.5</v>
      </c>
      <c r="T373" s="836">
        <v>0.5</v>
      </c>
      <c r="U373" s="838">
        <v>0.33333333333333331</v>
      </c>
    </row>
    <row r="374" spans="1:21" ht="14.4" customHeight="1" x14ac:dyDescent="0.3">
      <c r="A374" s="831">
        <v>32</v>
      </c>
      <c r="B374" s="832" t="s">
        <v>2157</v>
      </c>
      <c r="C374" s="832" t="s">
        <v>2163</v>
      </c>
      <c r="D374" s="833" t="s">
        <v>3773</v>
      </c>
      <c r="E374" s="834" t="s">
        <v>2181</v>
      </c>
      <c r="F374" s="832" t="s">
        <v>2158</v>
      </c>
      <c r="G374" s="832" t="s">
        <v>2723</v>
      </c>
      <c r="H374" s="832" t="s">
        <v>595</v>
      </c>
      <c r="I374" s="832" t="s">
        <v>2724</v>
      </c>
      <c r="J374" s="832" t="s">
        <v>908</v>
      </c>
      <c r="K374" s="832" t="s">
        <v>2725</v>
      </c>
      <c r="L374" s="835">
        <v>0</v>
      </c>
      <c r="M374" s="835">
        <v>0</v>
      </c>
      <c r="N374" s="832">
        <v>1</v>
      </c>
      <c r="O374" s="836">
        <v>0.5</v>
      </c>
      <c r="P374" s="835">
        <v>0</v>
      </c>
      <c r="Q374" s="837"/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32</v>
      </c>
      <c r="B375" s="832" t="s">
        <v>2157</v>
      </c>
      <c r="C375" s="832" t="s">
        <v>2163</v>
      </c>
      <c r="D375" s="833" t="s">
        <v>3773</v>
      </c>
      <c r="E375" s="834" t="s">
        <v>2181</v>
      </c>
      <c r="F375" s="832" t="s">
        <v>2158</v>
      </c>
      <c r="G375" s="832" t="s">
        <v>2723</v>
      </c>
      <c r="H375" s="832" t="s">
        <v>595</v>
      </c>
      <c r="I375" s="832" t="s">
        <v>2807</v>
      </c>
      <c r="J375" s="832" t="s">
        <v>2808</v>
      </c>
      <c r="K375" s="832" t="s">
        <v>2809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32</v>
      </c>
      <c r="B376" s="832" t="s">
        <v>2157</v>
      </c>
      <c r="C376" s="832" t="s">
        <v>2163</v>
      </c>
      <c r="D376" s="833" t="s">
        <v>3773</v>
      </c>
      <c r="E376" s="834" t="s">
        <v>2181</v>
      </c>
      <c r="F376" s="832" t="s">
        <v>2158</v>
      </c>
      <c r="G376" s="832" t="s">
        <v>2723</v>
      </c>
      <c r="H376" s="832" t="s">
        <v>595</v>
      </c>
      <c r="I376" s="832" t="s">
        <v>2810</v>
      </c>
      <c r="J376" s="832" t="s">
        <v>2808</v>
      </c>
      <c r="K376" s="832" t="s">
        <v>2811</v>
      </c>
      <c r="L376" s="835">
        <v>0</v>
      </c>
      <c r="M376" s="835">
        <v>0</v>
      </c>
      <c r="N376" s="832">
        <v>3</v>
      </c>
      <c r="O376" s="836">
        <v>2.5</v>
      </c>
      <c r="P376" s="835">
        <v>0</v>
      </c>
      <c r="Q376" s="837"/>
      <c r="R376" s="832">
        <v>2</v>
      </c>
      <c r="S376" s="837">
        <v>0.66666666666666663</v>
      </c>
      <c r="T376" s="836">
        <v>1.5</v>
      </c>
      <c r="U376" s="838">
        <v>0.6</v>
      </c>
    </row>
    <row r="377" spans="1:21" ht="14.4" customHeight="1" x14ac:dyDescent="0.3">
      <c r="A377" s="831">
        <v>32</v>
      </c>
      <c r="B377" s="832" t="s">
        <v>2157</v>
      </c>
      <c r="C377" s="832" t="s">
        <v>2163</v>
      </c>
      <c r="D377" s="833" t="s">
        <v>3773</v>
      </c>
      <c r="E377" s="834" t="s">
        <v>2181</v>
      </c>
      <c r="F377" s="832" t="s">
        <v>2158</v>
      </c>
      <c r="G377" s="832" t="s">
        <v>2726</v>
      </c>
      <c r="H377" s="832" t="s">
        <v>595</v>
      </c>
      <c r="I377" s="832" t="s">
        <v>2727</v>
      </c>
      <c r="J377" s="832" t="s">
        <v>2728</v>
      </c>
      <c r="K377" s="832" t="s">
        <v>2729</v>
      </c>
      <c r="L377" s="835">
        <v>727.03</v>
      </c>
      <c r="M377" s="835">
        <v>727.03</v>
      </c>
      <c r="N377" s="832">
        <v>1</v>
      </c>
      <c r="O377" s="836">
        <v>0.5</v>
      </c>
      <c r="P377" s="835">
        <v>727.03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32</v>
      </c>
      <c r="B378" s="832" t="s">
        <v>2157</v>
      </c>
      <c r="C378" s="832" t="s">
        <v>2163</v>
      </c>
      <c r="D378" s="833" t="s">
        <v>3773</v>
      </c>
      <c r="E378" s="834" t="s">
        <v>2181</v>
      </c>
      <c r="F378" s="832" t="s">
        <v>2158</v>
      </c>
      <c r="G378" s="832" t="s">
        <v>2812</v>
      </c>
      <c r="H378" s="832" t="s">
        <v>595</v>
      </c>
      <c r="I378" s="832" t="s">
        <v>2813</v>
      </c>
      <c r="J378" s="832" t="s">
        <v>1361</v>
      </c>
      <c r="K378" s="832" t="s">
        <v>1362</v>
      </c>
      <c r="L378" s="835">
        <v>54.18</v>
      </c>
      <c r="M378" s="835">
        <v>433.44</v>
      </c>
      <c r="N378" s="832">
        <v>8</v>
      </c>
      <c r="O378" s="836">
        <v>1.5</v>
      </c>
      <c r="P378" s="835">
        <v>433.44</v>
      </c>
      <c r="Q378" s="837">
        <v>1</v>
      </c>
      <c r="R378" s="832">
        <v>8</v>
      </c>
      <c r="S378" s="837">
        <v>1</v>
      </c>
      <c r="T378" s="836">
        <v>1.5</v>
      </c>
      <c r="U378" s="838">
        <v>1</v>
      </c>
    </row>
    <row r="379" spans="1:21" ht="14.4" customHeight="1" x14ac:dyDescent="0.3">
      <c r="A379" s="831">
        <v>32</v>
      </c>
      <c r="B379" s="832" t="s">
        <v>2157</v>
      </c>
      <c r="C379" s="832" t="s">
        <v>2163</v>
      </c>
      <c r="D379" s="833" t="s">
        <v>3773</v>
      </c>
      <c r="E379" s="834" t="s">
        <v>2181</v>
      </c>
      <c r="F379" s="832" t="s">
        <v>2158</v>
      </c>
      <c r="G379" s="832" t="s">
        <v>2688</v>
      </c>
      <c r="H379" s="832" t="s">
        <v>651</v>
      </c>
      <c r="I379" s="832" t="s">
        <v>2036</v>
      </c>
      <c r="J379" s="832" t="s">
        <v>2037</v>
      </c>
      <c r="K379" s="832" t="s">
        <v>2038</v>
      </c>
      <c r="L379" s="835">
        <v>161.06</v>
      </c>
      <c r="M379" s="835">
        <v>161.06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32</v>
      </c>
      <c r="B380" s="832" t="s">
        <v>2157</v>
      </c>
      <c r="C380" s="832" t="s">
        <v>2163</v>
      </c>
      <c r="D380" s="833" t="s">
        <v>3773</v>
      </c>
      <c r="E380" s="834" t="s">
        <v>2181</v>
      </c>
      <c r="F380" s="832" t="s">
        <v>2158</v>
      </c>
      <c r="G380" s="832" t="s">
        <v>2688</v>
      </c>
      <c r="H380" s="832" t="s">
        <v>595</v>
      </c>
      <c r="I380" s="832" t="s">
        <v>2814</v>
      </c>
      <c r="J380" s="832" t="s">
        <v>2815</v>
      </c>
      <c r="K380" s="832" t="s">
        <v>2038</v>
      </c>
      <c r="L380" s="835">
        <v>161.06</v>
      </c>
      <c r="M380" s="835">
        <v>322.12</v>
      </c>
      <c r="N380" s="832">
        <v>2</v>
      </c>
      <c r="O380" s="836">
        <v>1</v>
      </c>
      <c r="P380" s="835">
        <v>322.12</v>
      </c>
      <c r="Q380" s="837">
        <v>1</v>
      </c>
      <c r="R380" s="832">
        <v>2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32</v>
      </c>
      <c r="B381" s="832" t="s">
        <v>2157</v>
      </c>
      <c r="C381" s="832" t="s">
        <v>2163</v>
      </c>
      <c r="D381" s="833" t="s">
        <v>3773</v>
      </c>
      <c r="E381" s="834" t="s">
        <v>2181</v>
      </c>
      <c r="F381" s="832" t="s">
        <v>2158</v>
      </c>
      <c r="G381" s="832" t="s">
        <v>2688</v>
      </c>
      <c r="H381" s="832" t="s">
        <v>595</v>
      </c>
      <c r="I381" s="832" t="s">
        <v>2816</v>
      </c>
      <c r="J381" s="832" t="s">
        <v>2037</v>
      </c>
      <c r="K381" s="832" t="s">
        <v>2038</v>
      </c>
      <c r="L381" s="835">
        <v>161.06</v>
      </c>
      <c r="M381" s="835">
        <v>161.06</v>
      </c>
      <c r="N381" s="832">
        <v>1</v>
      </c>
      <c r="O381" s="836">
        <v>0.5</v>
      </c>
      <c r="P381" s="835">
        <v>161.06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32</v>
      </c>
      <c r="B382" s="832" t="s">
        <v>2157</v>
      </c>
      <c r="C382" s="832" t="s">
        <v>2163</v>
      </c>
      <c r="D382" s="833" t="s">
        <v>3773</v>
      </c>
      <c r="E382" s="834" t="s">
        <v>2181</v>
      </c>
      <c r="F382" s="832" t="s">
        <v>2158</v>
      </c>
      <c r="G382" s="832" t="s">
        <v>2257</v>
      </c>
      <c r="H382" s="832" t="s">
        <v>651</v>
      </c>
      <c r="I382" s="832" t="s">
        <v>1744</v>
      </c>
      <c r="J382" s="832" t="s">
        <v>822</v>
      </c>
      <c r="K382" s="832" t="s">
        <v>1745</v>
      </c>
      <c r="L382" s="835">
        <v>368.16</v>
      </c>
      <c r="M382" s="835">
        <v>2577.1200000000003</v>
      </c>
      <c r="N382" s="832">
        <v>7</v>
      </c>
      <c r="O382" s="836">
        <v>3.5</v>
      </c>
      <c r="P382" s="835">
        <v>2577.1200000000003</v>
      </c>
      <c r="Q382" s="837">
        <v>1</v>
      </c>
      <c r="R382" s="832">
        <v>7</v>
      </c>
      <c r="S382" s="837">
        <v>1</v>
      </c>
      <c r="T382" s="836">
        <v>3.5</v>
      </c>
      <c r="U382" s="838">
        <v>1</v>
      </c>
    </row>
    <row r="383" spans="1:21" ht="14.4" customHeight="1" x14ac:dyDescent="0.3">
      <c r="A383" s="831">
        <v>32</v>
      </c>
      <c r="B383" s="832" t="s">
        <v>2157</v>
      </c>
      <c r="C383" s="832" t="s">
        <v>2163</v>
      </c>
      <c r="D383" s="833" t="s">
        <v>3773</v>
      </c>
      <c r="E383" s="834" t="s">
        <v>2181</v>
      </c>
      <c r="F383" s="832" t="s">
        <v>2158</v>
      </c>
      <c r="G383" s="832" t="s">
        <v>2257</v>
      </c>
      <c r="H383" s="832" t="s">
        <v>651</v>
      </c>
      <c r="I383" s="832" t="s">
        <v>1738</v>
      </c>
      <c r="J383" s="832" t="s">
        <v>827</v>
      </c>
      <c r="K383" s="832" t="s">
        <v>1739</v>
      </c>
      <c r="L383" s="835">
        <v>1385.62</v>
      </c>
      <c r="M383" s="835">
        <v>12470.58</v>
      </c>
      <c r="N383" s="832">
        <v>9</v>
      </c>
      <c r="O383" s="836">
        <v>2</v>
      </c>
      <c r="P383" s="835">
        <v>12470.58</v>
      </c>
      <c r="Q383" s="837">
        <v>1</v>
      </c>
      <c r="R383" s="832">
        <v>9</v>
      </c>
      <c r="S383" s="837">
        <v>1</v>
      </c>
      <c r="T383" s="836">
        <v>2</v>
      </c>
      <c r="U383" s="838">
        <v>1</v>
      </c>
    </row>
    <row r="384" spans="1:21" ht="14.4" customHeight="1" x14ac:dyDescent="0.3">
      <c r="A384" s="831">
        <v>32</v>
      </c>
      <c r="B384" s="832" t="s">
        <v>2157</v>
      </c>
      <c r="C384" s="832" t="s">
        <v>2163</v>
      </c>
      <c r="D384" s="833" t="s">
        <v>3773</v>
      </c>
      <c r="E384" s="834" t="s">
        <v>2181</v>
      </c>
      <c r="F384" s="832" t="s">
        <v>2158</v>
      </c>
      <c r="G384" s="832" t="s">
        <v>2257</v>
      </c>
      <c r="H384" s="832" t="s">
        <v>651</v>
      </c>
      <c r="I384" s="832" t="s">
        <v>1746</v>
      </c>
      <c r="J384" s="832" t="s">
        <v>822</v>
      </c>
      <c r="K384" s="832" t="s">
        <v>1747</v>
      </c>
      <c r="L384" s="835">
        <v>736.33</v>
      </c>
      <c r="M384" s="835">
        <v>1472.66</v>
      </c>
      <c r="N384" s="832">
        <v>2</v>
      </c>
      <c r="O384" s="836">
        <v>1.5</v>
      </c>
      <c r="P384" s="835">
        <v>1472.66</v>
      </c>
      <c r="Q384" s="837">
        <v>1</v>
      </c>
      <c r="R384" s="832">
        <v>2</v>
      </c>
      <c r="S384" s="837">
        <v>1</v>
      </c>
      <c r="T384" s="836">
        <v>1.5</v>
      </c>
      <c r="U384" s="838">
        <v>1</v>
      </c>
    </row>
    <row r="385" spans="1:21" ht="14.4" customHeight="1" x14ac:dyDescent="0.3">
      <c r="A385" s="831">
        <v>32</v>
      </c>
      <c r="B385" s="832" t="s">
        <v>2157</v>
      </c>
      <c r="C385" s="832" t="s">
        <v>2163</v>
      </c>
      <c r="D385" s="833" t="s">
        <v>3773</v>
      </c>
      <c r="E385" s="834" t="s">
        <v>2181</v>
      </c>
      <c r="F385" s="832" t="s">
        <v>2158</v>
      </c>
      <c r="G385" s="832" t="s">
        <v>2257</v>
      </c>
      <c r="H385" s="832" t="s">
        <v>651</v>
      </c>
      <c r="I385" s="832" t="s">
        <v>1748</v>
      </c>
      <c r="J385" s="832" t="s">
        <v>822</v>
      </c>
      <c r="K385" s="832" t="s">
        <v>1749</v>
      </c>
      <c r="L385" s="835">
        <v>490.89</v>
      </c>
      <c r="M385" s="835">
        <v>490.89</v>
      </c>
      <c r="N385" s="832">
        <v>1</v>
      </c>
      <c r="O385" s="836">
        <v>0.5</v>
      </c>
      <c r="P385" s="835">
        <v>490.89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32</v>
      </c>
      <c r="B386" s="832" t="s">
        <v>2157</v>
      </c>
      <c r="C386" s="832" t="s">
        <v>2163</v>
      </c>
      <c r="D386" s="833" t="s">
        <v>3773</v>
      </c>
      <c r="E386" s="834" t="s">
        <v>2181</v>
      </c>
      <c r="F386" s="832" t="s">
        <v>2158</v>
      </c>
      <c r="G386" s="832" t="s">
        <v>2202</v>
      </c>
      <c r="H386" s="832" t="s">
        <v>651</v>
      </c>
      <c r="I386" s="832" t="s">
        <v>2056</v>
      </c>
      <c r="J386" s="832" t="s">
        <v>2057</v>
      </c>
      <c r="K386" s="832" t="s">
        <v>2058</v>
      </c>
      <c r="L386" s="835">
        <v>32.25</v>
      </c>
      <c r="M386" s="835">
        <v>32.25</v>
      </c>
      <c r="N386" s="832">
        <v>1</v>
      </c>
      <c r="O386" s="836">
        <v>0.5</v>
      </c>
      <c r="P386" s="835">
        <v>32.25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32</v>
      </c>
      <c r="B387" s="832" t="s">
        <v>2157</v>
      </c>
      <c r="C387" s="832" t="s">
        <v>2163</v>
      </c>
      <c r="D387" s="833" t="s">
        <v>3773</v>
      </c>
      <c r="E387" s="834" t="s">
        <v>2181</v>
      </c>
      <c r="F387" s="832" t="s">
        <v>2158</v>
      </c>
      <c r="G387" s="832" t="s">
        <v>2202</v>
      </c>
      <c r="H387" s="832" t="s">
        <v>595</v>
      </c>
      <c r="I387" s="832" t="s">
        <v>2689</v>
      </c>
      <c r="J387" s="832" t="s">
        <v>2057</v>
      </c>
      <c r="K387" s="832" t="s">
        <v>2690</v>
      </c>
      <c r="L387" s="835">
        <v>103.67</v>
      </c>
      <c r="M387" s="835">
        <v>1140.3699999999999</v>
      </c>
      <c r="N387" s="832">
        <v>11</v>
      </c>
      <c r="O387" s="836">
        <v>6</v>
      </c>
      <c r="P387" s="835">
        <v>933.02999999999986</v>
      </c>
      <c r="Q387" s="837">
        <v>0.81818181818181812</v>
      </c>
      <c r="R387" s="832">
        <v>9</v>
      </c>
      <c r="S387" s="837">
        <v>0.81818181818181823</v>
      </c>
      <c r="T387" s="836">
        <v>4.5</v>
      </c>
      <c r="U387" s="838">
        <v>0.75</v>
      </c>
    </row>
    <row r="388" spans="1:21" ht="14.4" customHeight="1" x14ac:dyDescent="0.3">
      <c r="A388" s="831">
        <v>32</v>
      </c>
      <c r="B388" s="832" t="s">
        <v>2157</v>
      </c>
      <c r="C388" s="832" t="s">
        <v>2163</v>
      </c>
      <c r="D388" s="833" t="s">
        <v>3773</v>
      </c>
      <c r="E388" s="834" t="s">
        <v>2181</v>
      </c>
      <c r="F388" s="832" t="s">
        <v>2158</v>
      </c>
      <c r="G388" s="832" t="s">
        <v>2237</v>
      </c>
      <c r="H388" s="832" t="s">
        <v>595</v>
      </c>
      <c r="I388" s="832" t="s">
        <v>2817</v>
      </c>
      <c r="J388" s="832" t="s">
        <v>669</v>
      </c>
      <c r="K388" s="832" t="s">
        <v>2818</v>
      </c>
      <c r="L388" s="835">
        <v>108.44</v>
      </c>
      <c r="M388" s="835">
        <v>108.44</v>
      </c>
      <c r="N388" s="832">
        <v>1</v>
      </c>
      <c r="O388" s="836">
        <v>0.5</v>
      </c>
      <c r="P388" s="835">
        <v>108.44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32</v>
      </c>
      <c r="B389" s="832" t="s">
        <v>2157</v>
      </c>
      <c r="C389" s="832" t="s">
        <v>2163</v>
      </c>
      <c r="D389" s="833" t="s">
        <v>3773</v>
      </c>
      <c r="E389" s="834" t="s">
        <v>2181</v>
      </c>
      <c r="F389" s="832" t="s">
        <v>2158</v>
      </c>
      <c r="G389" s="832" t="s">
        <v>2288</v>
      </c>
      <c r="H389" s="832" t="s">
        <v>595</v>
      </c>
      <c r="I389" s="832" t="s">
        <v>2394</v>
      </c>
      <c r="J389" s="832" t="s">
        <v>2290</v>
      </c>
      <c r="K389" s="832" t="s">
        <v>2395</v>
      </c>
      <c r="L389" s="835">
        <v>21.92</v>
      </c>
      <c r="M389" s="835">
        <v>109.60000000000001</v>
      </c>
      <c r="N389" s="832">
        <v>5</v>
      </c>
      <c r="O389" s="836">
        <v>1</v>
      </c>
      <c r="P389" s="835">
        <v>65.760000000000005</v>
      </c>
      <c r="Q389" s="837">
        <v>0.6</v>
      </c>
      <c r="R389" s="832">
        <v>3</v>
      </c>
      <c r="S389" s="837">
        <v>0.6</v>
      </c>
      <c r="T389" s="836">
        <v>0.5</v>
      </c>
      <c r="U389" s="838">
        <v>0.5</v>
      </c>
    </row>
    <row r="390" spans="1:21" ht="14.4" customHeight="1" x14ac:dyDescent="0.3">
      <c r="A390" s="831">
        <v>32</v>
      </c>
      <c r="B390" s="832" t="s">
        <v>2157</v>
      </c>
      <c r="C390" s="832" t="s">
        <v>2163</v>
      </c>
      <c r="D390" s="833" t="s">
        <v>3773</v>
      </c>
      <c r="E390" s="834" t="s">
        <v>2181</v>
      </c>
      <c r="F390" s="832" t="s">
        <v>2158</v>
      </c>
      <c r="G390" s="832" t="s">
        <v>2288</v>
      </c>
      <c r="H390" s="832" t="s">
        <v>595</v>
      </c>
      <c r="I390" s="832" t="s">
        <v>2289</v>
      </c>
      <c r="J390" s="832" t="s">
        <v>2290</v>
      </c>
      <c r="K390" s="832" t="s">
        <v>2291</v>
      </c>
      <c r="L390" s="835">
        <v>87.67</v>
      </c>
      <c r="M390" s="835">
        <v>526.02</v>
      </c>
      <c r="N390" s="832">
        <v>6</v>
      </c>
      <c r="O390" s="836">
        <v>2.5</v>
      </c>
      <c r="P390" s="835">
        <v>526.02</v>
      </c>
      <c r="Q390" s="837">
        <v>1</v>
      </c>
      <c r="R390" s="832">
        <v>6</v>
      </c>
      <c r="S390" s="837">
        <v>1</v>
      </c>
      <c r="T390" s="836">
        <v>2.5</v>
      </c>
      <c r="U390" s="838">
        <v>1</v>
      </c>
    </row>
    <row r="391" spans="1:21" ht="14.4" customHeight="1" x14ac:dyDescent="0.3">
      <c r="A391" s="831">
        <v>32</v>
      </c>
      <c r="B391" s="832" t="s">
        <v>2157</v>
      </c>
      <c r="C391" s="832" t="s">
        <v>2163</v>
      </c>
      <c r="D391" s="833" t="s">
        <v>3773</v>
      </c>
      <c r="E391" s="834" t="s">
        <v>2181</v>
      </c>
      <c r="F391" s="832" t="s">
        <v>2158</v>
      </c>
      <c r="G391" s="832" t="s">
        <v>2819</v>
      </c>
      <c r="H391" s="832" t="s">
        <v>595</v>
      </c>
      <c r="I391" s="832" t="s">
        <v>2820</v>
      </c>
      <c r="J391" s="832" t="s">
        <v>1474</v>
      </c>
      <c r="K391" s="832" t="s">
        <v>2821</v>
      </c>
      <c r="L391" s="835">
        <v>453.79</v>
      </c>
      <c r="M391" s="835">
        <v>4537.9000000000005</v>
      </c>
      <c r="N391" s="832">
        <v>10</v>
      </c>
      <c r="O391" s="836">
        <v>4.5</v>
      </c>
      <c r="P391" s="835">
        <v>4084.11</v>
      </c>
      <c r="Q391" s="837">
        <v>0.89999999999999991</v>
      </c>
      <c r="R391" s="832">
        <v>9</v>
      </c>
      <c r="S391" s="837">
        <v>0.9</v>
      </c>
      <c r="T391" s="836">
        <v>4</v>
      </c>
      <c r="U391" s="838">
        <v>0.88888888888888884</v>
      </c>
    </row>
    <row r="392" spans="1:21" ht="14.4" customHeight="1" x14ac:dyDescent="0.3">
      <c r="A392" s="831">
        <v>32</v>
      </c>
      <c r="B392" s="832" t="s">
        <v>2157</v>
      </c>
      <c r="C392" s="832" t="s">
        <v>2163</v>
      </c>
      <c r="D392" s="833" t="s">
        <v>3773</v>
      </c>
      <c r="E392" s="834" t="s">
        <v>2181</v>
      </c>
      <c r="F392" s="832" t="s">
        <v>2158</v>
      </c>
      <c r="G392" s="832" t="s">
        <v>2241</v>
      </c>
      <c r="H392" s="832" t="s">
        <v>595</v>
      </c>
      <c r="I392" s="832" t="s">
        <v>2242</v>
      </c>
      <c r="J392" s="832" t="s">
        <v>2243</v>
      </c>
      <c r="K392" s="832" t="s">
        <v>2244</v>
      </c>
      <c r="L392" s="835">
        <v>66.88</v>
      </c>
      <c r="M392" s="835">
        <v>267.52</v>
      </c>
      <c r="N392" s="832">
        <v>4</v>
      </c>
      <c r="O392" s="836">
        <v>2</v>
      </c>
      <c r="P392" s="835">
        <v>267.52</v>
      </c>
      <c r="Q392" s="837">
        <v>1</v>
      </c>
      <c r="R392" s="832">
        <v>4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32</v>
      </c>
      <c r="B393" s="832" t="s">
        <v>2157</v>
      </c>
      <c r="C393" s="832" t="s">
        <v>2163</v>
      </c>
      <c r="D393" s="833" t="s">
        <v>3773</v>
      </c>
      <c r="E393" s="834" t="s">
        <v>2181</v>
      </c>
      <c r="F393" s="832" t="s">
        <v>2158</v>
      </c>
      <c r="G393" s="832" t="s">
        <v>2241</v>
      </c>
      <c r="H393" s="832" t="s">
        <v>595</v>
      </c>
      <c r="I393" s="832" t="s">
        <v>2577</v>
      </c>
      <c r="J393" s="832" t="s">
        <v>2416</v>
      </c>
      <c r="K393" s="832" t="s">
        <v>2578</v>
      </c>
      <c r="L393" s="835">
        <v>59.56</v>
      </c>
      <c r="M393" s="835">
        <v>476.48</v>
      </c>
      <c r="N393" s="832">
        <v>8</v>
      </c>
      <c r="O393" s="836">
        <v>4</v>
      </c>
      <c r="P393" s="835">
        <v>416.92</v>
      </c>
      <c r="Q393" s="837">
        <v>0.875</v>
      </c>
      <c r="R393" s="832">
        <v>7</v>
      </c>
      <c r="S393" s="837">
        <v>0.875</v>
      </c>
      <c r="T393" s="836">
        <v>3.5</v>
      </c>
      <c r="U393" s="838">
        <v>0.875</v>
      </c>
    </row>
    <row r="394" spans="1:21" ht="14.4" customHeight="1" x14ac:dyDescent="0.3">
      <c r="A394" s="831">
        <v>32</v>
      </c>
      <c r="B394" s="832" t="s">
        <v>2157</v>
      </c>
      <c r="C394" s="832" t="s">
        <v>2163</v>
      </c>
      <c r="D394" s="833" t="s">
        <v>3773</v>
      </c>
      <c r="E394" s="834" t="s">
        <v>2181</v>
      </c>
      <c r="F394" s="832" t="s">
        <v>2158</v>
      </c>
      <c r="G394" s="832" t="s">
        <v>2822</v>
      </c>
      <c r="H394" s="832" t="s">
        <v>595</v>
      </c>
      <c r="I394" s="832" t="s">
        <v>2823</v>
      </c>
      <c r="J394" s="832" t="s">
        <v>2824</v>
      </c>
      <c r="K394" s="832" t="s">
        <v>2825</v>
      </c>
      <c r="L394" s="835">
        <v>52.47</v>
      </c>
      <c r="M394" s="835">
        <v>104.94</v>
      </c>
      <c r="N394" s="832">
        <v>2</v>
      </c>
      <c r="O394" s="836">
        <v>1</v>
      </c>
      <c r="P394" s="835">
        <v>104.94</v>
      </c>
      <c r="Q394" s="837">
        <v>1</v>
      </c>
      <c r="R394" s="832">
        <v>2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32</v>
      </c>
      <c r="B395" s="832" t="s">
        <v>2157</v>
      </c>
      <c r="C395" s="832" t="s">
        <v>2163</v>
      </c>
      <c r="D395" s="833" t="s">
        <v>3773</v>
      </c>
      <c r="E395" s="834" t="s">
        <v>2181</v>
      </c>
      <c r="F395" s="832" t="s">
        <v>2158</v>
      </c>
      <c r="G395" s="832" t="s">
        <v>2268</v>
      </c>
      <c r="H395" s="832" t="s">
        <v>651</v>
      </c>
      <c r="I395" s="832" t="s">
        <v>2016</v>
      </c>
      <c r="J395" s="832" t="s">
        <v>2017</v>
      </c>
      <c r="K395" s="832" t="s">
        <v>2018</v>
      </c>
      <c r="L395" s="835">
        <v>902.57</v>
      </c>
      <c r="M395" s="835">
        <v>1805.14</v>
      </c>
      <c r="N395" s="832">
        <v>2</v>
      </c>
      <c r="O395" s="836">
        <v>1.5</v>
      </c>
      <c r="P395" s="835">
        <v>1805.14</v>
      </c>
      <c r="Q395" s="837">
        <v>1</v>
      </c>
      <c r="R395" s="832">
        <v>2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32</v>
      </c>
      <c r="B396" s="832" t="s">
        <v>2157</v>
      </c>
      <c r="C396" s="832" t="s">
        <v>2163</v>
      </c>
      <c r="D396" s="833" t="s">
        <v>3773</v>
      </c>
      <c r="E396" s="834" t="s">
        <v>2181</v>
      </c>
      <c r="F396" s="832" t="s">
        <v>2158</v>
      </c>
      <c r="G396" s="832" t="s">
        <v>2268</v>
      </c>
      <c r="H396" s="832" t="s">
        <v>595</v>
      </c>
      <c r="I396" s="832" t="s">
        <v>2269</v>
      </c>
      <c r="J396" s="832" t="s">
        <v>2017</v>
      </c>
      <c r="K396" s="832" t="s">
        <v>2018</v>
      </c>
      <c r="L396" s="835">
        <v>902.57</v>
      </c>
      <c r="M396" s="835">
        <v>23466.819999999996</v>
      </c>
      <c r="N396" s="832">
        <v>26</v>
      </c>
      <c r="O396" s="836">
        <v>10.5</v>
      </c>
      <c r="P396" s="835">
        <v>21661.679999999997</v>
      </c>
      <c r="Q396" s="837">
        <v>0.92307692307692313</v>
      </c>
      <c r="R396" s="832">
        <v>24</v>
      </c>
      <c r="S396" s="837">
        <v>0.92307692307692313</v>
      </c>
      <c r="T396" s="836">
        <v>9</v>
      </c>
      <c r="U396" s="838">
        <v>0.8571428571428571</v>
      </c>
    </row>
    <row r="397" spans="1:21" ht="14.4" customHeight="1" x14ac:dyDescent="0.3">
      <c r="A397" s="831">
        <v>32</v>
      </c>
      <c r="B397" s="832" t="s">
        <v>2157</v>
      </c>
      <c r="C397" s="832" t="s">
        <v>2163</v>
      </c>
      <c r="D397" s="833" t="s">
        <v>3773</v>
      </c>
      <c r="E397" s="834" t="s">
        <v>2181</v>
      </c>
      <c r="F397" s="832" t="s">
        <v>2158</v>
      </c>
      <c r="G397" s="832" t="s">
        <v>2826</v>
      </c>
      <c r="H397" s="832" t="s">
        <v>651</v>
      </c>
      <c r="I397" s="832" t="s">
        <v>1851</v>
      </c>
      <c r="J397" s="832" t="s">
        <v>1054</v>
      </c>
      <c r="K397" s="832" t="s">
        <v>1055</v>
      </c>
      <c r="L397" s="835">
        <v>16664.490000000002</v>
      </c>
      <c r="M397" s="835">
        <v>33328.980000000003</v>
      </c>
      <c r="N397" s="832">
        <v>2</v>
      </c>
      <c r="O397" s="836">
        <v>1</v>
      </c>
      <c r="P397" s="835">
        <v>16664.490000000002</v>
      </c>
      <c r="Q397" s="837">
        <v>0.5</v>
      </c>
      <c r="R397" s="832">
        <v>1</v>
      </c>
      <c r="S397" s="837">
        <v>0.5</v>
      </c>
      <c r="T397" s="836">
        <v>0.5</v>
      </c>
      <c r="U397" s="838">
        <v>0.5</v>
      </c>
    </row>
    <row r="398" spans="1:21" ht="14.4" customHeight="1" x14ac:dyDescent="0.3">
      <c r="A398" s="831">
        <v>32</v>
      </c>
      <c r="B398" s="832" t="s">
        <v>2157</v>
      </c>
      <c r="C398" s="832" t="s">
        <v>2163</v>
      </c>
      <c r="D398" s="833" t="s">
        <v>3773</v>
      </c>
      <c r="E398" s="834" t="s">
        <v>2181</v>
      </c>
      <c r="F398" s="832" t="s">
        <v>2158</v>
      </c>
      <c r="G398" s="832" t="s">
        <v>2434</v>
      </c>
      <c r="H398" s="832" t="s">
        <v>595</v>
      </c>
      <c r="I398" s="832" t="s">
        <v>2827</v>
      </c>
      <c r="J398" s="832" t="s">
        <v>2828</v>
      </c>
      <c r="K398" s="832" t="s">
        <v>2829</v>
      </c>
      <c r="L398" s="835">
        <v>387.73</v>
      </c>
      <c r="M398" s="835">
        <v>387.73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32</v>
      </c>
      <c r="B399" s="832" t="s">
        <v>2157</v>
      </c>
      <c r="C399" s="832" t="s">
        <v>2163</v>
      </c>
      <c r="D399" s="833" t="s">
        <v>3773</v>
      </c>
      <c r="E399" s="834" t="s">
        <v>2181</v>
      </c>
      <c r="F399" s="832" t="s">
        <v>2158</v>
      </c>
      <c r="G399" s="832" t="s">
        <v>2270</v>
      </c>
      <c r="H399" s="832" t="s">
        <v>651</v>
      </c>
      <c r="I399" s="832" t="s">
        <v>1839</v>
      </c>
      <c r="J399" s="832" t="s">
        <v>1840</v>
      </c>
      <c r="K399" s="832" t="s">
        <v>1841</v>
      </c>
      <c r="L399" s="835">
        <v>10252.75</v>
      </c>
      <c r="M399" s="835">
        <v>194802.25</v>
      </c>
      <c r="N399" s="832">
        <v>19</v>
      </c>
      <c r="O399" s="836">
        <v>4</v>
      </c>
      <c r="P399" s="835">
        <v>194802.25</v>
      </c>
      <c r="Q399" s="837">
        <v>1</v>
      </c>
      <c r="R399" s="832">
        <v>19</v>
      </c>
      <c r="S399" s="837">
        <v>1</v>
      </c>
      <c r="T399" s="836">
        <v>4</v>
      </c>
      <c r="U399" s="838">
        <v>1</v>
      </c>
    </row>
    <row r="400" spans="1:21" ht="14.4" customHeight="1" x14ac:dyDescent="0.3">
      <c r="A400" s="831">
        <v>32</v>
      </c>
      <c r="B400" s="832" t="s">
        <v>2157</v>
      </c>
      <c r="C400" s="832" t="s">
        <v>2163</v>
      </c>
      <c r="D400" s="833" t="s">
        <v>3773</v>
      </c>
      <c r="E400" s="834" t="s">
        <v>2181</v>
      </c>
      <c r="F400" s="832" t="s">
        <v>2158</v>
      </c>
      <c r="G400" s="832" t="s">
        <v>2270</v>
      </c>
      <c r="H400" s="832" t="s">
        <v>595</v>
      </c>
      <c r="I400" s="832" t="s">
        <v>2694</v>
      </c>
      <c r="J400" s="832" t="s">
        <v>2695</v>
      </c>
      <c r="K400" s="832" t="s">
        <v>2696</v>
      </c>
      <c r="L400" s="835">
        <v>10252.75</v>
      </c>
      <c r="M400" s="835">
        <v>51263.75</v>
      </c>
      <c r="N400" s="832">
        <v>5</v>
      </c>
      <c r="O400" s="836">
        <v>1</v>
      </c>
      <c r="P400" s="835">
        <v>51263.75</v>
      </c>
      <c r="Q400" s="837">
        <v>1</v>
      </c>
      <c r="R400" s="832">
        <v>5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32</v>
      </c>
      <c r="B401" s="832" t="s">
        <v>2157</v>
      </c>
      <c r="C401" s="832" t="s">
        <v>2163</v>
      </c>
      <c r="D401" s="833" t="s">
        <v>3773</v>
      </c>
      <c r="E401" s="834" t="s">
        <v>2181</v>
      </c>
      <c r="F401" s="832" t="s">
        <v>2158</v>
      </c>
      <c r="G401" s="832" t="s">
        <v>2270</v>
      </c>
      <c r="H401" s="832" t="s">
        <v>595</v>
      </c>
      <c r="I401" s="832" t="s">
        <v>2830</v>
      </c>
      <c r="J401" s="832" t="s">
        <v>2695</v>
      </c>
      <c r="K401" s="832" t="s">
        <v>1841</v>
      </c>
      <c r="L401" s="835">
        <v>10252.75</v>
      </c>
      <c r="M401" s="835">
        <v>61516.5</v>
      </c>
      <c r="N401" s="832">
        <v>6</v>
      </c>
      <c r="O401" s="836">
        <v>1.5</v>
      </c>
      <c r="P401" s="835">
        <v>30758.25</v>
      </c>
      <c r="Q401" s="837">
        <v>0.5</v>
      </c>
      <c r="R401" s="832">
        <v>3</v>
      </c>
      <c r="S401" s="837">
        <v>0.5</v>
      </c>
      <c r="T401" s="836">
        <v>0.5</v>
      </c>
      <c r="U401" s="838">
        <v>0.33333333333333331</v>
      </c>
    </row>
    <row r="402" spans="1:21" ht="14.4" customHeight="1" x14ac:dyDescent="0.3">
      <c r="A402" s="831">
        <v>32</v>
      </c>
      <c r="B402" s="832" t="s">
        <v>2157</v>
      </c>
      <c r="C402" s="832" t="s">
        <v>2163</v>
      </c>
      <c r="D402" s="833" t="s">
        <v>3773</v>
      </c>
      <c r="E402" s="834" t="s">
        <v>2181</v>
      </c>
      <c r="F402" s="832" t="s">
        <v>2158</v>
      </c>
      <c r="G402" s="832" t="s">
        <v>2270</v>
      </c>
      <c r="H402" s="832" t="s">
        <v>595</v>
      </c>
      <c r="I402" s="832" t="s">
        <v>2831</v>
      </c>
      <c r="J402" s="832" t="s">
        <v>2695</v>
      </c>
      <c r="K402" s="832" t="s">
        <v>2696</v>
      </c>
      <c r="L402" s="835">
        <v>10252.75</v>
      </c>
      <c r="M402" s="835">
        <v>20505.5</v>
      </c>
      <c r="N402" s="832">
        <v>2</v>
      </c>
      <c r="O402" s="836">
        <v>1</v>
      </c>
      <c r="P402" s="835">
        <v>20505.5</v>
      </c>
      <c r="Q402" s="837">
        <v>1</v>
      </c>
      <c r="R402" s="832">
        <v>2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32</v>
      </c>
      <c r="B403" s="832" t="s">
        <v>2157</v>
      </c>
      <c r="C403" s="832" t="s">
        <v>2163</v>
      </c>
      <c r="D403" s="833" t="s">
        <v>3773</v>
      </c>
      <c r="E403" s="834" t="s">
        <v>2181</v>
      </c>
      <c r="F403" s="832" t="s">
        <v>2158</v>
      </c>
      <c r="G403" s="832" t="s">
        <v>2832</v>
      </c>
      <c r="H403" s="832" t="s">
        <v>651</v>
      </c>
      <c r="I403" s="832" t="s">
        <v>2082</v>
      </c>
      <c r="J403" s="832" t="s">
        <v>2013</v>
      </c>
      <c r="K403" s="832" t="s">
        <v>2083</v>
      </c>
      <c r="L403" s="835">
        <v>7689.56</v>
      </c>
      <c r="M403" s="835">
        <v>38447.800000000003</v>
      </c>
      <c r="N403" s="832">
        <v>5</v>
      </c>
      <c r="O403" s="836">
        <v>1</v>
      </c>
      <c r="P403" s="835">
        <v>38447.800000000003</v>
      </c>
      <c r="Q403" s="837">
        <v>1</v>
      </c>
      <c r="R403" s="832">
        <v>5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32</v>
      </c>
      <c r="B404" s="832" t="s">
        <v>2157</v>
      </c>
      <c r="C404" s="832" t="s">
        <v>2163</v>
      </c>
      <c r="D404" s="833" t="s">
        <v>3773</v>
      </c>
      <c r="E404" s="834" t="s">
        <v>2181</v>
      </c>
      <c r="F404" s="832" t="s">
        <v>2158</v>
      </c>
      <c r="G404" s="832" t="s">
        <v>2832</v>
      </c>
      <c r="H404" s="832" t="s">
        <v>651</v>
      </c>
      <c r="I404" s="832" t="s">
        <v>2012</v>
      </c>
      <c r="J404" s="832" t="s">
        <v>2013</v>
      </c>
      <c r="K404" s="832" t="s">
        <v>2014</v>
      </c>
      <c r="L404" s="835">
        <v>11717.43</v>
      </c>
      <c r="M404" s="835">
        <v>199196.31</v>
      </c>
      <c r="N404" s="832">
        <v>17</v>
      </c>
      <c r="O404" s="836">
        <v>4.5</v>
      </c>
      <c r="P404" s="835">
        <v>199196.31</v>
      </c>
      <c r="Q404" s="837">
        <v>1</v>
      </c>
      <c r="R404" s="832">
        <v>17</v>
      </c>
      <c r="S404" s="837">
        <v>1</v>
      </c>
      <c r="T404" s="836">
        <v>4.5</v>
      </c>
      <c r="U404" s="838">
        <v>1</v>
      </c>
    </row>
    <row r="405" spans="1:21" ht="14.4" customHeight="1" x14ac:dyDescent="0.3">
      <c r="A405" s="831">
        <v>32</v>
      </c>
      <c r="B405" s="832" t="s">
        <v>2157</v>
      </c>
      <c r="C405" s="832" t="s">
        <v>2163</v>
      </c>
      <c r="D405" s="833" t="s">
        <v>3773</v>
      </c>
      <c r="E405" s="834" t="s">
        <v>2181</v>
      </c>
      <c r="F405" s="832" t="s">
        <v>2158</v>
      </c>
      <c r="G405" s="832" t="s">
        <v>2833</v>
      </c>
      <c r="H405" s="832" t="s">
        <v>651</v>
      </c>
      <c r="I405" s="832" t="s">
        <v>2834</v>
      </c>
      <c r="J405" s="832" t="s">
        <v>2063</v>
      </c>
      <c r="K405" s="832" t="s">
        <v>2835</v>
      </c>
      <c r="L405" s="835">
        <v>414.07</v>
      </c>
      <c r="M405" s="835">
        <v>414.07</v>
      </c>
      <c r="N405" s="832">
        <v>1</v>
      </c>
      <c r="O405" s="836">
        <v>0.5</v>
      </c>
      <c r="P405" s="835">
        <v>414.07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32</v>
      </c>
      <c r="B406" s="832" t="s">
        <v>2157</v>
      </c>
      <c r="C406" s="832" t="s">
        <v>2163</v>
      </c>
      <c r="D406" s="833" t="s">
        <v>3773</v>
      </c>
      <c r="E406" s="834" t="s">
        <v>2181</v>
      </c>
      <c r="F406" s="832" t="s">
        <v>2158</v>
      </c>
      <c r="G406" s="832" t="s">
        <v>2455</v>
      </c>
      <c r="H406" s="832" t="s">
        <v>595</v>
      </c>
      <c r="I406" s="832" t="s">
        <v>2456</v>
      </c>
      <c r="J406" s="832" t="s">
        <v>1435</v>
      </c>
      <c r="K406" s="832" t="s">
        <v>2457</v>
      </c>
      <c r="L406" s="835">
        <v>50.32</v>
      </c>
      <c r="M406" s="835">
        <v>50.32</v>
      </c>
      <c r="N406" s="832">
        <v>1</v>
      </c>
      <c r="O406" s="836">
        <v>0.5</v>
      </c>
      <c r="P406" s="835">
        <v>50.32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32</v>
      </c>
      <c r="B407" s="832" t="s">
        <v>2157</v>
      </c>
      <c r="C407" s="832" t="s">
        <v>2163</v>
      </c>
      <c r="D407" s="833" t="s">
        <v>3773</v>
      </c>
      <c r="E407" s="834" t="s">
        <v>2181</v>
      </c>
      <c r="F407" s="832" t="s">
        <v>2158</v>
      </c>
      <c r="G407" s="832" t="s">
        <v>2836</v>
      </c>
      <c r="H407" s="832" t="s">
        <v>595</v>
      </c>
      <c r="I407" s="832" t="s">
        <v>2837</v>
      </c>
      <c r="J407" s="832" t="s">
        <v>906</v>
      </c>
      <c r="K407" s="832" t="s">
        <v>2838</v>
      </c>
      <c r="L407" s="835">
        <v>0</v>
      </c>
      <c r="M407" s="835">
        <v>0</v>
      </c>
      <c r="N407" s="832">
        <v>3</v>
      </c>
      <c r="O407" s="836">
        <v>2</v>
      </c>
      <c r="P407" s="835">
        <v>0</v>
      </c>
      <c r="Q407" s="837"/>
      <c r="R407" s="832">
        <v>2</v>
      </c>
      <c r="S407" s="837">
        <v>0.66666666666666663</v>
      </c>
      <c r="T407" s="836">
        <v>1.5</v>
      </c>
      <c r="U407" s="838">
        <v>0.75</v>
      </c>
    </row>
    <row r="408" spans="1:21" ht="14.4" customHeight="1" x14ac:dyDescent="0.3">
      <c r="A408" s="831">
        <v>32</v>
      </c>
      <c r="B408" s="832" t="s">
        <v>2157</v>
      </c>
      <c r="C408" s="832" t="s">
        <v>2163</v>
      </c>
      <c r="D408" s="833" t="s">
        <v>3773</v>
      </c>
      <c r="E408" s="834" t="s">
        <v>2181</v>
      </c>
      <c r="F408" s="832" t="s">
        <v>2158</v>
      </c>
      <c r="G408" s="832" t="s">
        <v>2458</v>
      </c>
      <c r="H408" s="832" t="s">
        <v>651</v>
      </c>
      <c r="I408" s="832" t="s">
        <v>2074</v>
      </c>
      <c r="J408" s="832" t="s">
        <v>2075</v>
      </c>
      <c r="K408" s="832" t="s">
        <v>2076</v>
      </c>
      <c r="L408" s="835">
        <v>149.52000000000001</v>
      </c>
      <c r="M408" s="835">
        <v>448.56000000000006</v>
      </c>
      <c r="N408" s="832">
        <v>3</v>
      </c>
      <c r="O408" s="836">
        <v>2</v>
      </c>
      <c r="P408" s="835">
        <v>448.56000000000006</v>
      </c>
      <c r="Q408" s="837">
        <v>1</v>
      </c>
      <c r="R408" s="832">
        <v>3</v>
      </c>
      <c r="S408" s="837">
        <v>1</v>
      </c>
      <c r="T408" s="836">
        <v>2</v>
      </c>
      <c r="U408" s="838">
        <v>1</v>
      </c>
    </row>
    <row r="409" spans="1:21" ht="14.4" customHeight="1" x14ac:dyDescent="0.3">
      <c r="A409" s="831">
        <v>32</v>
      </c>
      <c r="B409" s="832" t="s">
        <v>2157</v>
      </c>
      <c r="C409" s="832" t="s">
        <v>2163</v>
      </c>
      <c r="D409" s="833" t="s">
        <v>3773</v>
      </c>
      <c r="E409" s="834" t="s">
        <v>2181</v>
      </c>
      <c r="F409" s="832" t="s">
        <v>2158</v>
      </c>
      <c r="G409" s="832" t="s">
        <v>2839</v>
      </c>
      <c r="H409" s="832" t="s">
        <v>595</v>
      </c>
      <c r="I409" s="832" t="s">
        <v>2840</v>
      </c>
      <c r="J409" s="832" t="s">
        <v>808</v>
      </c>
      <c r="K409" s="832" t="s">
        <v>2841</v>
      </c>
      <c r="L409" s="835">
        <v>79.069999999999993</v>
      </c>
      <c r="M409" s="835">
        <v>1581.4</v>
      </c>
      <c r="N409" s="832">
        <v>20</v>
      </c>
      <c r="O409" s="836">
        <v>5</v>
      </c>
      <c r="P409" s="835">
        <v>1344.19</v>
      </c>
      <c r="Q409" s="837">
        <v>0.85</v>
      </c>
      <c r="R409" s="832">
        <v>17</v>
      </c>
      <c r="S409" s="837">
        <v>0.85</v>
      </c>
      <c r="T409" s="836">
        <v>4</v>
      </c>
      <c r="U409" s="838">
        <v>0.8</v>
      </c>
    </row>
    <row r="410" spans="1:21" ht="14.4" customHeight="1" x14ac:dyDescent="0.3">
      <c r="A410" s="831">
        <v>32</v>
      </c>
      <c r="B410" s="832" t="s">
        <v>2157</v>
      </c>
      <c r="C410" s="832" t="s">
        <v>2163</v>
      </c>
      <c r="D410" s="833" t="s">
        <v>3773</v>
      </c>
      <c r="E410" s="834" t="s">
        <v>2181</v>
      </c>
      <c r="F410" s="832" t="s">
        <v>2158</v>
      </c>
      <c r="G410" s="832" t="s">
        <v>2459</v>
      </c>
      <c r="H410" s="832" t="s">
        <v>595</v>
      </c>
      <c r="I410" s="832" t="s">
        <v>2460</v>
      </c>
      <c r="J410" s="832" t="s">
        <v>1363</v>
      </c>
      <c r="K410" s="832" t="s">
        <v>2461</v>
      </c>
      <c r="L410" s="835">
        <v>421.79</v>
      </c>
      <c r="M410" s="835">
        <v>843.58</v>
      </c>
      <c r="N410" s="832">
        <v>2</v>
      </c>
      <c r="O410" s="836">
        <v>1.5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32</v>
      </c>
      <c r="B411" s="832" t="s">
        <v>2157</v>
      </c>
      <c r="C411" s="832" t="s">
        <v>2163</v>
      </c>
      <c r="D411" s="833" t="s">
        <v>3773</v>
      </c>
      <c r="E411" s="834" t="s">
        <v>2181</v>
      </c>
      <c r="F411" s="832" t="s">
        <v>2159</v>
      </c>
      <c r="G411" s="832" t="s">
        <v>2842</v>
      </c>
      <c r="H411" s="832" t="s">
        <v>595</v>
      </c>
      <c r="I411" s="832" t="s">
        <v>2843</v>
      </c>
      <c r="J411" s="832" t="s">
        <v>2844</v>
      </c>
      <c r="K411" s="832"/>
      <c r="L411" s="835">
        <v>0</v>
      </c>
      <c r="M411" s="835">
        <v>0</v>
      </c>
      <c r="N411" s="832">
        <v>2</v>
      </c>
      <c r="O411" s="836">
        <v>2</v>
      </c>
      <c r="P411" s="835">
        <v>0</v>
      </c>
      <c r="Q411" s="837"/>
      <c r="R411" s="832">
        <v>2</v>
      </c>
      <c r="S411" s="837">
        <v>1</v>
      </c>
      <c r="T411" s="836">
        <v>2</v>
      </c>
      <c r="U411" s="838">
        <v>1</v>
      </c>
    </row>
    <row r="412" spans="1:21" ht="14.4" customHeight="1" x14ac:dyDescent="0.3">
      <c r="A412" s="831">
        <v>32</v>
      </c>
      <c r="B412" s="832" t="s">
        <v>2157</v>
      </c>
      <c r="C412" s="832" t="s">
        <v>2163</v>
      </c>
      <c r="D412" s="833" t="s">
        <v>3773</v>
      </c>
      <c r="E412" s="834" t="s">
        <v>2181</v>
      </c>
      <c r="F412" s="832" t="s">
        <v>2160</v>
      </c>
      <c r="G412" s="832" t="s">
        <v>2845</v>
      </c>
      <c r="H412" s="832" t="s">
        <v>595</v>
      </c>
      <c r="I412" s="832" t="s">
        <v>2846</v>
      </c>
      <c r="J412" s="832" t="s">
        <v>2847</v>
      </c>
      <c r="K412" s="832" t="s">
        <v>2848</v>
      </c>
      <c r="L412" s="835">
        <v>1000</v>
      </c>
      <c r="M412" s="835">
        <v>1000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32</v>
      </c>
      <c r="B413" s="832" t="s">
        <v>2157</v>
      </c>
      <c r="C413" s="832" t="s">
        <v>2163</v>
      </c>
      <c r="D413" s="833" t="s">
        <v>3773</v>
      </c>
      <c r="E413" s="834" t="s">
        <v>2183</v>
      </c>
      <c r="F413" s="832" t="s">
        <v>2158</v>
      </c>
      <c r="G413" s="832" t="s">
        <v>2215</v>
      </c>
      <c r="H413" s="832" t="s">
        <v>595</v>
      </c>
      <c r="I413" s="832" t="s">
        <v>2296</v>
      </c>
      <c r="J413" s="832" t="s">
        <v>2217</v>
      </c>
      <c r="K413" s="832" t="s">
        <v>2297</v>
      </c>
      <c r="L413" s="835">
        <v>263.26</v>
      </c>
      <c r="M413" s="835">
        <v>263.26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32</v>
      </c>
      <c r="B414" s="832" t="s">
        <v>2157</v>
      </c>
      <c r="C414" s="832" t="s">
        <v>2163</v>
      </c>
      <c r="D414" s="833" t="s">
        <v>3773</v>
      </c>
      <c r="E414" s="834" t="s">
        <v>2183</v>
      </c>
      <c r="F414" s="832" t="s">
        <v>2158</v>
      </c>
      <c r="G414" s="832" t="s">
        <v>2215</v>
      </c>
      <c r="H414" s="832" t="s">
        <v>595</v>
      </c>
      <c r="I414" s="832" t="s">
        <v>2216</v>
      </c>
      <c r="J414" s="832" t="s">
        <v>2217</v>
      </c>
      <c r="K414" s="832" t="s">
        <v>2218</v>
      </c>
      <c r="L414" s="835">
        <v>1295.6400000000001</v>
      </c>
      <c r="M414" s="835">
        <v>1295.6400000000001</v>
      </c>
      <c r="N414" s="832">
        <v>1</v>
      </c>
      <c r="O414" s="836">
        <v>0.5</v>
      </c>
      <c r="P414" s="835">
        <v>1295.6400000000001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32</v>
      </c>
      <c r="B415" s="832" t="s">
        <v>2157</v>
      </c>
      <c r="C415" s="832" t="s">
        <v>2163</v>
      </c>
      <c r="D415" s="833" t="s">
        <v>3773</v>
      </c>
      <c r="E415" s="834" t="s">
        <v>2183</v>
      </c>
      <c r="F415" s="832" t="s">
        <v>2158</v>
      </c>
      <c r="G415" s="832" t="s">
        <v>2215</v>
      </c>
      <c r="H415" s="832" t="s">
        <v>595</v>
      </c>
      <c r="I415" s="832" t="s">
        <v>2676</v>
      </c>
      <c r="J415" s="832" t="s">
        <v>850</v>
      </c>
      <c r="K415" s="832" t="s">
        <v>2677</v>
      </c>
      <c r="L415" s="835">
        <v>462.73</v>
      </c>
      <c r="M415" s="835">
        <v>462.73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32</v>
      </c>
      <c r="B416" s="832" t="s">
        <v>2157</v>
      </c>
      <c r="C416" s="832" t="s">
        <v>2163</v>
      </c>
      <c r="D416" s="833" t="s">
        <v>3773</v>
      </c>
      <c r="E416" s="834" t="s">
        <v>2183</v>
      </c>
      <c r="F416" s="832" t="s">
        <v>2158</v>
      </c>
      <c r="G416" s="832" t="s">
        <v>2215</v>
      </c>
      <c r="H416" s="832" t="s">
        <v>595</v>
      </c>
      <c r="I416" s="832" t="s">
        <v>2849</v>
      </c>
      <c r="J416" s="832" t="s">
        <v>2850</v>
      </c>
      <c r="K416" s="832" t="s">
        <v>2297</v>
      </c>
      <c r="L416" s="835">
        <v>263.26</v>
      </c>
      <c r="M416" s="835">
        <v>1316.3</v>
      </c>
      <c r="N416" s="832">
        <v>5</v>
      </c>
      <c r="O416" s="836">
        <v>1.5</v>
      </c>
      <c r="P416" s="835">
        <v>1316.3</v>
      </c>
      <c r="Q416" s="837">
        <v>1</v>
      </c>
      <c r="R416" s="832">
        <v>5</v>
      </c>
      <c r="S416" s="837">
        <v>1</v>
      </c>
      <c r="T416" s="836">
        <v>1.5</v>
      </c>
      <c r="U416" s="838">
        <v>1</v>
      </c>
    </row>
    <row r="417" spans="1:21" ht="14.4" customHeight="1" x14ac:dyDescent="0.3">
      <c r="A417" s="831">
        <v>32</v>
      </c>
      <c r="B417" s="832" t="s">
        <v>2157</v>
      </c>
      <c r="C417" s="832" t="s">
        <v>2163</v>
      </c>
      <c r="D417" s="833" t="s">
        <v>3773</v>
      </c>
      <c r="E417" s="834" t="s">
        <v>2183</v>
      </c>
      <c r="F417" s="832" t="s">
        <v>2158</v>
      </c>
      <c r="G417" s="832" t="s">
        <v>2215</v>
      </c>
      <c r="H417" s="832" t="s">
        <v>595</v>
      </c>
      <c r="I417" s="832" t="s">
        <v>2851</v>
      </c>
      <c r="J417" s="832" t="s">
        <v>1318</v>
      </c>
      <c r="K417" s="832" t="s">
        <v>2852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32</v>
      </c>
      <c r="B418" s="832" t="s">
        <v>2157</v>
      </c>
      <c r="C418" s="832" t="s">
        <v>2163</v>
      </c>
      <c r="D418" s="833" t="s">
        <v>3773</v>
      </c>
      <c r="E418" s="834" t="s">
        <v>2183</v>
      </c>
      <c r="F418" s="832" t="s">
        <v>2158</v>
      </c>
      <c r="G418" s="832" t="s">
        <v>2245</v>
      </c>
      <c r="H418" s="832" t="s">
        <v>651</v>
      </c>
      <c r="I418" s="832" t="s">
        <v>1874</v>
      </c>
      <c r="J418" s="832" t="s">
        <v>675</v>
      </c>
      <c r="K418" s="832" t="s">
        <v>676</v>
      </c>
      <c r="L418" s="835">
        <v>72.55</v>
      </c>
      <c r="M418" s="835">
        <v>217.64999999999998</v>
      </c>
      <c r="N418" s="832">
        <v>3</v>
      </c>
      <c r="O418" s="836">
        <v>2</v>
      </c>
      <c r="P418" s="835">
        <v>217.64999999999998</v>
      </c>
      <c r="Q418" s="837">
        <v>1</v>
      </c>
      <c r="R418" s="832">
        <v>3</v>
      </c>
      <c r="S418" s="837">
        <v>1</v>
      </c>
      <c r="T418" s="836">
        <v>2</v>
      </c>
      <c r="U418" s="838">
        <v>1</v>
      </c>
    </row>
    <row r="419" spans="1:21" ht="14.4" customHeight="1" x14ac:dyDescent="0.3">
      <c r="A419" s="831">
        <v>32</v>
      </c>
      <c r="B419" s="832" t="s">
        <v>2157</v>
      </c>
      <c r="C419" s="832" t="s">
        <v>2163</v>
      </c>
      <c r="D419" s="833" t="s">
        <v>3773</v>
      </c>
      <c r="E419" s="834" t="s">
        <v>2183</v>
      </c>
      <c r="F419" s="832" t="s">
        <v>2158</v>
      </c>
      <c r="G419" s="832" t="s">
        <v>2245</v>
      </c>
      <c r="H419" s="832" t="s">
        <v>651</v>
      </c>
      <c r="I419" s="832" t="s">
        <v>1875</v>
      </c>
      <c r="J419" s="832" t="s">
        <v>675</v>
      </c>
      <c r="K419" s="832" t="s">
        <v>677</v>
      </c>
      <c r="L419" s="835">
        <v>65.28</v>
      </c>
      <c r="M419" s="835">
        <v>718.07999999999993</v>
      </c>
      <c r="N419" s="832">
        <v>11</v>
      </c>
      <c r="O419" s="836">
        <v>6.5</v>
      </c>
      <c r="P419" s="835">
        <v>456.96</v>
      </c>
      <c r="Q419" s="837">
        <v>0.63636363636363635</v>
      </c>
      <c r="R419" s="832">
        <v>7</v>
      </c>
      <c r="S419" s="837">
        <v>0.63636363636363635</v>
      </c>
      <c r="T419" s="836">
        <v>3</v>
      </c>
      <c r="U419" s="838">
        <v>0.46153846153846156</v>
      </c>
    </row>
    <row r="420" spans="1:21" ht="14.4" customHeight="1" x14ac:dyDescent="0.3">
      <c r="A420" s="831">
        <v>32</v>
      </c>
      <c r="B420" s="832" t="s">
        <v>2157</v>
      </c>
      <c r="C420" s="832" t="s">
        <v>2163</v>
      </c>
      <c r="D420" s="833" t="s">
        <v>3773</v>
      </c>
      <c r="E420" s="834" t="s">
        <v>2183</v>
      </c>
      <c r="F420" s="832" t="s">
        <v>2158</v>
      </c>
      <c r="G420" s="832" t="s">
        <v>2298</v>
      </c>
      <c r="H420" s="832" t="s">
        <v>651</v>
      </c>
      <c r="I420" s="832" t="s">
        <v>2299</v>
      </c>
      <c r="J420" s="832" t="s">
        <v>1896</v>
      </c>
      <c r="K420" s="832" t="s">
        <v>2300</v>
      </c>
      <c r="L420" s="835">
        <v>4.7</v>
      </c>
      <c r="M420" s="835">
        <v>4.7</v>
      </c>
      <c r="N420" s="832">
        <v>1</v>
      </c>
      <c r="O420" s="836">
        <v>0.5</v>
      </c>
      <c r="P420" s="835">
        <v>4.7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32</v>
      </c>
      <c r="B421" s="832" t="s">
        <v>2157</v>
      </c>
      <c r="C421" s="832" t="s">
        <v>2163</v>
      </c>
      <c r="D421" s="833" t="s">
        <v>3773</v>
      </c>
      <c r="E421" s="834" t="s">
        <v>2183</v>
      </c>
      <c r="F421" s="832" t="s">
        <v>2158</v>
      </c>
      <c r="G421" s="832" t="s">
        <v>2470</v>
      </c>
      <c r="H421" s="832" t="s">
        <v>651</v>
      </c>
      <c r="I421" s="832" t="s">
        <v>2853</v>
      </c>
      <c r="J421" s="832" t="s">
        <v>1770</v>
      </c>
      <c r="K421" s="832" t="s">
        <v>2854</v>
      </c>
      <c r="L421" s="835">
        <v>186.55</v>
      </c>
      <c r="M421" s="835">
        <v>186.55</v>
      </c>
      <c r="N421" s="832">
        <v>1</v>
      </c>
      <c r="O421" s="836">
        <v>1</v>
      </c>
      <c r="P421" s="835">
        <v>186.55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32</v>
      </c>
      <c r="B422" s="832" t="s">
        <v>2157</v>
      </c>
      <c r="C422" s="832" t="s">
        <v>2163</v>
      </c>
      <c r="D422" s="833" t="s">
        <v>3773</v>
      </c>
      <c r="E422" s="834" t="s">
        <v>2183</v>
      </c>
      <c r="F422" s="832" t="s">
        <v>2158</v>
      </c>
      <c r="G422" s="832" t="s">
        <v>2470</v>
      </c>
      <c r="H422" s="832" t="s">
        <v>595</v>
      </c>
      <c r="I422" s="832" t="s">
        <v>2855</v>
      </c>
      <c r="J422" s="832" t="s">
        <v>2856</v>
      </c>
      <c r="K422" s="832" t="s">
        <v>2473</v>
      </c>
      <c r="L422" s="835">
        <v>207.27</v>
      </c>
      <c r="M422" s="835">
        <v>207.27</v>
      </c>
      <c r="N422" s="832">
        <v>1</v>
      </c>
      <c r="O422" s="836">
        <v>0.5</v>
      </c>
      <c r="P422" s="835">
        <v>207.27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2157</v>
      </c>
      <c r="C423" s="832" t="s">
        <v>2163</v>
      </c>
      <c r="D423" s="833" t="s">
        <v>3773</v>
      </c>
      <c r="E423" s="834" t="s">
        <v>2183</v>
      </c>
      <c r="F423" s="832" t="s">
        <v>2158</v>
      </c>
      <c r="G423" s="832" t="s">
        <v>2305</v>
      </c>
      <c r="H423" s="832" t="s">
        <v>651</v>
      </c>
      <c r="I423" s="832" t="s">
        <v>2306</v>
      </c>
      <c r="J423" s="832" t="s">
        <v>2307</v>
      </c>
      <c r="K423" s="832" t="s">
        <v>2308</v>
      </c>
      <c r="L423" s="835">
        <v>6696.51</v>
      </c>
      <c r="M423" s="835">
        <v>6696.51</v>
      </c>
      <c r="N423" s="832">
        <v>1</v>
      </c>
      <c r="O423" s="836">
        <v>1</v>
      </c>
      <c r="P423" s="835">
        <v>6696.51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32</v>
      </c>
      <c r="B424" s="832" t="s">
        <v>2157</v>
      </c>
      <c r="C424" s="832" t="s">
        <v>2163</v>
      </c>
      <c r="D424" s="833" t="s">
        <v>3773</v>
      </c>
      <c r="E424" s="834" t="s">
        <v>2183</v>
      </c>
      <c r="F424" s="832" t="s">
        <v>2158</v>
      </c>
      <c r="G424" s="832" t="s">
        <v>2701</v>
      </c>
      <c r="H424" s="832" t="s">
        <v>595</v>
      </c>
      <c r="I424" s="832" t="s">
        <v>2857</v>
      </c>
      <c r="J424" s="832" t="s">
        <v>2858</v>
      </c>
      <c r="K424" s="832" t="s">
        <v>2859</v>
      </c>
      <c r="L424" s="835">
        <v>279.52999999999997</v>
      </c>
      <c r="M424" s="835">
        <v>279.52999999999997</v>
      </c>
      <c r="N424" s="832">
        <v>1</v>
      </c>
      <c r="O424" s="836">
        <v>1</v>
      </c>
      <c r="P424" s="835">
        <v>279.52999999999997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32</v>
      </c>
      <c r="B425" s="832" t="s">
        <v>2157</v>
      </c>
      <c r="C425" s="832" t="s">
        <v>2163</v>
      </c>
      <c r="D425" s="833" t="s">
        <v>3773</v>
      </c>
      <c r="E425" s="834" t="s">
        <v>2183</v>
      </c>
      <c r="F425" s="832" t="s">
        <v>2158</v>
      </c>
      <c r="G425" s="832" t="s">
        <v>2476</v>
      </c>
      <c r="H425" s="832" t="s">
        <v>651</v>
      </c>
      <c r="I425" s="832" t="s">
        <v>2860</v>
      </c>
      <c r="J425" s="832" t="s">
        <v>2005</v>
      </c>
      <c r="K425" s="832" t="s">
        <v>2861</v>
      </c>
      <c r="L425" s="835">
        <v>425.17</v>
      </c>
      <c r="M425" s="835">
        <v>850.34</v>
      </c>
      <c r="N425" s="832">
        <v>2</v>
      </c>
      <c r="O425" s="836">
        <v>1</v>
      </c>
      <c r="P425" s="835">
        <v>425.17</v>
      </c>
      <c r="Q425" s="837">
        <v>0.5</v>
      </c>
      <c r="R425" s="832">
        <v>1</v>
      </c>
      <c r="S425" s="837">
        <v>0.5</v>
      </c>
      <c r="T425" s="836">
        <v>0.5</v>
      </c>
      <c r="U425" s="838">
        <v>0.5</v>
      </c>
    </row>
    <row r="426" spans="1:21" ht="14.4" customHeight="1" x14ac:dyDescent="0.3">
      <c r="A426" s="831">
        <v>32</v>
      </c>
      <c r="B426" s="832" t="s">
        <v>2157</v>
      </c>
      <c r="C426" s="832" t="s">
        <v>2163</v>
      </c>
      <c r="D426" s="833" t="s">
        <v>3773</v>
      </c>
      <c r="E426" s="834" t="s">
        <v>2183</v>
      </c>
      <c r="F426" s="832" t="s">
        <v>2158</v>
      </c>
      <c r="G426" s="832" t="s">
        <v>2477</v>
      </c>
      <c r="H426" s="832" t="s">
        <v>595</v>
      </c>
      <c r="I426" s="832" t="s">
        <v>2478</v>
      </c>
      <c r="J426" s="832" t="s">
        <v>2479</v>
      </c>
      <c r="K426" s="832" t="s">
        <v>2480</v>
      </c>
      <c r="L426" s="835">
        <v>0</v>
      </c>
      <c r="M426" s="835">
        <v>0</v>
      </c>
      <c r="N426" s="832">
        <v>3</v>
      </c>
      <c r="O426" s="836">
        <v>1</v>
      </c>
      <c r="P426" s="835">
        <v>0</v>
      </c>
      <c r="Q426" s="837"/>
      <c r="R426" s="832">
        <v>3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32</v>
      </c>
      <c r="B427" s="832" t="s">
        <v>2157</v>
      </c>
      <c r="C427" s="832" t="s">
        <v>2163</v>
      </c>
      <c r="D427" s="833" t="s">
        <v>3773</v>
      </c>
      <c r="E427" s="834" t="s">
        <v>2183</v>
      </c>
      <c r="F427" s="832" t="s">
        <v>2158</v>
      </c>
      <c r="G427" s="832" t="s">
        <v>2248</v>
      </c>
      <c r="H427" s="832" t="s">
        <v>595</v>
      </c>
      <c r="I427" s="832" t="s">
        <v>2862</v>
      </c>
      <c r="J427" s="832" t="s">
        <v>2863</v>
      </c>
      <c r="K427" s="832" t="s">
        <v>1467</v>
      </c>
      <c r="L427" s="835">
        <v>170.52</v>
      </c>
      <c r="M427" s="835">
        <v>170.52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32</v>
      </c>
      <c r="B428" s="832" t="s">
        <v>2157</v>
      </c>
      <c r="C428" s="832" t="s">
        <v>2163</v>
      </c>
      <c r="D428" s="833" t="s">
        <v>3773</v>
      </c>
      <c r="E428" s="834" t="s">
        <v>2183</v>
      </c>
      <c r="F428" s="832" t="s">
        <v>2158</v>
      </c>
      <c r="G428" s="832" t="s">
        <v>2309</v>
      </c>
      <c r="H428" s="832" t="s">
        <v>651</v>
      </c>
      <c r="I428" s="832" t="s">
        <v>2039</v>
      </c>
      <c r="J428" s="832" t="s">
        <v>1221</v>
      </c>
      <c r="K428" s="832" t="s">
        <v>2040</v>
      </c>
      <c r="L428" s="835">
        <v>117.55</v>
      </c>
      <c r="M428" s="835">
        <v>235.1</v>
      </c>
      <c r="N428" s="832">
        <v>2</v>
      </c>
      <c r="O428" s="836">
        <v>1</v>
      </c>
      <c r="P428" s="835">
        <v>117.55</v>
      </c>
      <c r="Q428" s="837">
        <v>0.5</v>
      </c>
      <c r="R428" s="832">
        <v>1</v>
      </c>
      <c r="S428" s="837">
        <v>0.5</v>
      </c>
      <c r="T428" s="836">
        <v>0.5</v>
      </c>
      <c r="U428" s="838">
        <v>0.5</v>
      </c>
    </row>
    <row r="429" spans="1:21" ht="14.4" customHeight="1" x14ac:dyDescent="0.3">
      <c r="A429" s="831">
        <v>32</v>
      </c>
      <c r="B429" s="832" t="s">
        <v>2157</v>
      </c>
      <c r="C429" s="832" t="s">
        <v>2163</v>
      </c>
      <c r="D429" s="833" t="s">
        <v>3773</v>
      </c>
      <c r="E429" s="834" t="s">
        <v>2183</v>
      </c>
      <c r="F429" s="832" t="s">
        <v>2158</v>
      </c>
      <c r="G429" s="832" t="s">
        <v>2309</v>
      </c>
      <c r="H429" s="832" t="s">
        <v>651</v>
      </c>
      <c r="I429" s="832" t="s">
        <v>1946</v>
      </c>
      <c r="J429" s="832" t="s">
        <v>1221</v>
      </c>
      <c r="K429" s="832" t="s">
        <v>1483</v>
      </c>
      <c r="L429" s="835">
        <v>58.77</v>
      </c>
      <c r="M429" s="835">
        <v>117.54</v>
      </c>
      <c r="N429" s="832">
        <v>2</v>
      </c>
      <c r="O429" s="836">
        <v>1</v>
      </c>
      <c r="P429" s="835">
        <v>117.54</v>
      </c>
      <c r="Q429" s="837">
        <v>1</v>
      </c>
      <c r="R429" s="832">
        <v>2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32</v>
      </c>
      <c r="B430" s="832" t="s">
        <v>2157</v>
      </c>
      <c r="C430" s="832" t="s">
        <v>2163</v>
      </c>
      <c r="D430" s="833" t="s">
        <v>3773</v>
      </c>
      <c r="E430" s="834" t="s">
        <v>2183</v>
      </c>
      <c r="F430" s="832" t="s">
        <v>2158</v>
      </c>
      <c r="G430" s="832" t="s">
        <v>2310</v>
      </c>
      <c r="H430" s="832" t="s">
        <v>651</v>
      </c>
      <c r="I430" s="832" t="s">
        <v>2311</v>
      </c>
      <c r="J430" s="832" t="s">
        <v>2312</v>
      </c>
      <c r="K430" s="832" t="s">
        <v>1483</v>
      </c>
      <c r="L430" s="835">
        <v>65.989999999999995</v>
      </c>
      <c r="M430" s="835">
        <v>65.989999999999995</v>
      </c>
      <c r="N430" s="832">
        <v>1</v>
      </c>
      <c r="O430" s="836">
        <v>0.5</v>
      </c>
      <c r="P430" s="835">
        <v>65.989999999999995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32</v>
      </c>
      <c r="B431" s="832" t="s">
        <v>2157</v>
      </c>
      <c r="C431" s="832" t="s">
        <v>2163</v>
      </c>
      <c r="D431" s="833" t="s">
        <v>3773</v>
      </c>
      <c r="E431" s="834" t="s">
        <v>2183</v>
      </c>
      <c r="F431" s="832" t="s">
        <v>2158</v>
      </c>
      <c r="G431" s="832" t="s">
        <v>2310</v>
      </c>
      <c r="H431" s="832" t="s">
        <v>651</v>
      </c>
      <c r="I431" s="832" t="s">
        <v>2796</v>
      </c>
      <c r="J431" s="832" t="s">
        <v>2680</v>
      </c>
      <c r="K431" s="832" t="s">
        <v>2117</v>
      </c>
      <c r="L431" s="835">
        <v>264</v>
      </c>
      <c r="M431" s="835">
        <v>264</v>
      </c>
      <c r="N431" s="832">
        <v>1</v>
      </c>
      <c r="O431" s="836">
        <v>0.5</v>
      </c>
      <c r="P431" s="835">
        <v>264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32</v>
      </c>
      <c r="B432" s="832" t="s">
        <v>2157</v>
      </c>
      <c r="C432" s="832" t="s">
        <v>2163</v>
      </c>
      <c r="D432" s="833" t="s">
        <v>3773</v>
      </c>
      <c r="E432" s="834" t="s">
        <v>2183</v>
      </c>
      <c r="F432" s="832" t="s">
        <v>2158</v>
      </c>
      <c r="G432" s="832" t="s">
        <v>2310</v>
      </c>
      <c r="H432" s="832" t="s">
        <v>595</v>
      </c>
      <c r="I432" s="832" t="s">
        <v>2864</v>
      </c>
      <c r="J432" s="832" t="s">
        <v>2312</v>
      </c>
      <c r="K432" s="832" t="s">
        <v>1483</v>
      </c>
      <c r="L432" s="835">
        <v>65.989999999999995</v>
      </c>
      <c r="M432" s="835">
        <v>65.989999999999995</v>
      </c>
      <c r="N432" s="832">
        <v>1</v>
      </c>
      <c r="O432" s="836">
        <v>1</v>
      </c>
      <c r="P432" s="835">
        <v>65.989999999999995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32</v>
      </c>
      <c r="B433" s="832" t="s">
        <v>2157</v>
      </c>
      <c r="C433" s="832" t="s">
        <v>2163</v>
      </c>
      <c r="D433" s="833" t="s">
        <v>3773</v>
      </c>
      <c r="E433" s="834" t="s">
        <v>2183</v>
      </c>
      <c r="F433" s="832" t="s">
        <v>2158</v>
      </c>
      <c r="G433" s="832" t="s">
        <v>2316</v>
      </c>
      <c r="H433" s="832" t="s">
        <v>595</v>
      </c>
      <c r="I433" s="832" t="s">
        <v>2865</v>
      </c>
      <c r="J433" s="832" t="s">
        <v>2318</v>
      </c>
      <c r="K433" s="832" t="s">
        <v>2866</v>
      </c>
      <c r="L433" s="835">
        <v>718.91</v>
      </c>
      <c r="M433" s="835">
        <v>718.91</v>
      </c>
      <c r="N433" s="832">
        <v>1</v>
      </c>
      <c r="O433" s="836">
        <v>1</v>
      </c>
      <c r="P433" s="835">
        <v>718.91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32</v>
      </c>
      <c r="B434" s="832" t="s">
        <v>2157</v>
      </c>
      <c r="C434" s="832" t="s">
        <v>2163</v>
      </c>
      <c r="D434" s="833" t="s">
        <v>3773</v>
      </c>
      <c r="E434" s="834" t="s">
        <v>2183</v>
      </c>
      <c r="F434" s="832" t="s">
        <v>2158</v>
      </c>
      <c r="G434" s="832" t="s">
        <v>2327</v>
      </c>
      <c r="H434" s="832" t="s">
        <v>595</v>
      </c>
      <c r="I434" s="832" t="s">
        <v>2328</v>
      </c>
      <c r="J434" s="832" t="s">
        <v>743</v>
      </c>
      <c r="K434" s="832" t="s">
        <v>2329</v>
      </c>
      <c r="L434" s="835">
        <v>91.11</v>
      </c>
      <c r="M434" s="835">
        <v>91.11</v>
      </c>
      <c r="N434" s="832">
        <v>1</v>
      </c>
      <c r="O434" s="836">
        <v>1</v>
      </c>
      <c r="P434" s="835">
        <v>91.11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32</v>
      </c>
      <c r="B435" s="832" t="s">
        <v>2157</v>
      </c>
      <c r="C435" s="832" t="s">
        <v>2163</v>
      </c>
      <c r="D435" s="833" t="s">
        <v>3773</v>
      </c>
      <c r="E435" s="834" t="s">
        <v>2183</v>
      </c>
      <c r="F435" s="832" t="s">
        <v>2158</v>
      </c>
      <c r="G435" s="832" t="s">
        <v>2489</v>
      </c>
      <c r="H435" s="832" t="s">
        <v>595</v>
      </c>
      <c r="I435" s="832" t="s">
        <v>2492</v>
      </c>
      <c r="J435" s="832" t="s">
        <v>794</v>
      </c>
      <c r="K435" s="832" t="s">
        <v>2493</v>
      </c>
      <c r="L435" s="835">
        <v>477.5</v>
      </c>
      <c r="M435" s="835">
        <v>477.5</v>
      </c>
      <c r="N435" s="832">
        <v>1</v>
      </c>
      <c r="O435" s="836">
        <v>1</v>
      </c>
      <c r="P435" s="835">
        <v>477.5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32</v>
      </c>
      <c r="B436" s="832" t="s">
        <v>2157</v>
      </c>
      <c r="C436" s="832" t="s">
        <v>2163</v>
      </c>
      <c r="D436" s="833" t="s">
        <v>3773</v>
      </c>
      <c r="E436" s="834" t="s">
        <v>2183</v>
      </c>
      <c r="F436" s="832" t="s">
        <v>2158</v>
      </c>
      <c r="G436" s="832" t="s">
        <v>2225</v>
      </c>
      <c r="H436" s="832" t="s">
        <v>651</v>
      </c>
      <c r="I436" s="832" t="s">
        <v>1835</v>
      </c>
      <c r="J436" s="832" t="s">
        <v>1836</v>
      </c>
      <c r="K436" s="832" t="s">
        <v>1837</v>
      </c>
      <c r="L436" s="835">
        <v>3231.81</v>
      </c>
      <c r="M436" s="835">
        <v>32318.1</v>
      </c>
      <c r="N436" s="832">
        <v>10</v>
      </c>
      <c r="O436" s="836">
        <v>7</v>
      </c>
      <c r="P436" s="835">
        <v>16159.05</v>
      </c>
      <c r="Q436" s="837">
        <v>0.5</v>
      </c>
      <c r="R436" s="832">
        <v>5</v>
      </c>
      <c r="S436" s="837">
        <v>0.5</v>
      </c>
      <c r="T436" s="836">
        <v>3</v>
      </c>
      <c r="U436" s="838">
        <v>0.42857142857142855</v>
      </c>
    </row>
    <row r="437" spans="1:21" ht="14.4" customHeight="1" x14ac:dyDescent="0.3">
      <c r="A437" s="831">
        <v>32</v>
      </c>
      <c r="B437" s="832" t="s">
        <v>2157</v>
      </c>
      <c r="C437" s="832" t="s">
        <v>2163</v>
      </c>
      <c r="D437" s="833" t="s">
        <v>3773</v>
      </c>
      <c r="E437" s="834" t="s">
        <v>2183</v>
      </c>
      <c r="F437" s="832" t="s">
        <v>2158</v>
      </c>
      <c r="G437" s="832" t="s">
        <v>2332</v>
      </c>
      <c r="H437" s="832" t="s">
        <v>651</v>
      </c>
      <c r="I437" s="832" t="s">
        <v>1759</v>
      </c>
      <c r="J437" s="832" t="s">
        <v>829</v>
      </c>
      <c r="K437" s="832" t="s">
        <v>1760</v>
      </c>
      <c r="L437" s="835">
        <v>42.51</v>
      </c>
      <c r="M437" s="835">
        <v>42.51</v>
      </c>
      <c r="N437" s="832">
        <v>1</v>
      </c>
      <c r="O437" s="836">
        <v>0.5</v>
      </c>
      <c r="P437" s="835">
        <v>42.51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32</v>
      </c>
      <c r="B438" s="832" t="s">
        <v>2157</v>
      </c>
      <c r="C438" s="832" t="s">
        <v>2163</v>
      </c>
      <c r="D438" s="833" t="s">
        <v>3773</v>
      </c>
      <c r="E438" s="834" t="s">
        <v>2183</v>
      </c>
      <c r="F438" s="832" t="s">
        <v>2158</v>
      </c>
      <c r="G438" s="832" t="s">
        <v>2332</v>
      </c>
      <c r="H438" s="832" t="s">
        <v>651</v>
      </c>
      <c r="I438" s="832" t="s">
        <v>2713</v>
      </c>
      <c r="J438" s="832" t="s">
        <v>829</v>
      </c>
      <c r="K438" s="832" t="s">
        <v>2714</v>
      </c>
      <c r="L438" s="835">
        <v>85.02</v>
      </c>
      <c r="M438" s="835">
        <v>85.02</v>
      </c>
      <c r="N438" s="832">
        <v>1</v>
      </c>
      <c r="O438" s="836">
        <v>0.5</v>
      </c>
      <c r="P438" s="835">
        <v>85.02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32</v>
      </c>
      <c r="B439" s="832" t="s">
        <v>2157</v>
      </c>
      <c r="C439" s="832" t="s">
        <v>2163</v>
      </c>
      <c r="D439" s="833" t="s">
        <v>3773</v>
      </c>
      <c r="E439" s="834" t="s">
        <v>2183</v>
      </c>
      <c r="F439" s="832" t="s">
        <v>2158</v>
      </c>
      <c r="G439" s="832" t="s">
        <v>2278</v>
      </c>
      <c r="H439" s="832" t="s">
        <v>595</v>
      </c>
      <c r="I439" s="832" t="s">
        <v>2519</v>
      </c>
      <c r="J439" s="832" t="s">
        <v>2520</v>
      </c>
      <c r="K439" s="832" t="s">
        <v>2521</v>
      </c>
      <c r="L439" s="835">
        <v>45.03</v>
      </c>
      <c r="M439" s="835">
        <v>90.06</v>
      </c>
      <c r="N439" s="832">
        <v>2</v>
      </c>
      <c r="O439" s="836">
        <v>1</v>
      </c>
      <c r="P439" s="835">
        <v>45.03</v>
      </c>
      <c r="Q439" s="837">
        <v>0.5</v>
      </c>
      <c r="R439" s="832">
        <v>1</v>
      </c>
      <c r="S439" s="837">
        <v>0.5</v>
      </c>
      <c r="T439" s="836">
        <v>0.5</v>
      </c>
      <c r="U439" s="838">
        <v>0.5</v>
      </c>
    </row>
    <row r="440" spans="1:21" ht="14.4" customHeight="1" x14ac:dyDescent="0.3">
      <c r="A440" s="831">
        <v>32</v>
      </c>
      <c r="B440" s="832" t="s">
        <v>2157</v>
      </c>
      <c r="C440" s="832" t="s">
        <v>2163</v>
      </c>
      <c r="D440" s="833" t="s">
        <v>3773</v>
      </c>
      <c r="E440" s="834" t="s">
        <v>2183</v>
      </c>
      <c r="F440" s="832" t="s">
        <v>2158</v>
      </c>
      <c r="G440" s="832" t="s">
        <v>2339</v>
      </c>
      <c r="H440" s="832" t="s">
        <v>595</v>
      </c>
      <c r="I440" s="832" t="s">
        <v>2340</v>
      </c>
      <c r="J440" s="832" t="s">
        <v>2341</v>
      </c>
      <c r="K440" s="832" t="s">
        <v>2342</v>
      </c>
      <c r="L440" s="835">
        <v>94.7</v>
      </c>
      <c r="M440" s="835">
        <v>189.4</v>
      </c>
      <c r="N440" s="832">
        <v>2</v>
      </c>
      <c r="O440" s="836">
        <v>1</v>
      </c>
      <c r="P440" s="835">
        <v>189.4</v>
      </c>
      <c r="Q440" s="837">
        <v>1</v>
      </c>
      <c r="R440" s="832">
        <v>2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32</v>
      </c>
      <c r="B441" s="832" t="s">
        <v>2157</v>
      </c>
      <c r="C441" s="832" t="s">
        <v>2163</v>
      </c>
      <c r="D441" s="833" t="s">
        <v>3773</v>
      </c>
      <c r="E441" s="834" t="s">
        <v>2183</v>
      </c>
      <c r="F441" s="832" t="s">
        <v>2158</v>
      </c>
      <c r="G441" s="832" t="s">
        <v>2339</v>
      </c>
      <c r="H441" s="832" t="s">
        <v>595</v>
      </c>
      <c r="I441" s="832" t="s">
        <v>2867</v>
      </c>
      <c r="J441" s="832" t="s">
        <v>2341</v>
      </c>
      <c r="K441" s="832" t="s">
        <v>2868</v>
      </c>
      <c r="L441" s="835">
        <v>94.7</v>
      </c>
      <c r="M441" s="835">
        <v>94.7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32</v>
      </c>
      <c r="B442" s="832" t="s">
        <v>2157</v>
      </c>
      <c r="C442" s="832" t="s">
        <v>2163</v>
      </c>
      <c r="D442" s="833" t="s">
        <v>3773</v>
      </c>
      <c r="E442" s="834" t="s">
        <v>2183</v>
      </c>
      <c r="F442" s="832" t="s">
        <v>2158</v>
      </c>
      <c r="G442" s="832" t="s">
        <v>2869</v>
      </c>
      <c r="H442" s="832" t="s">
        <v>595</v>
      </c>
      <c r="I442" s="832" t="s">
        <v>2870</v>
      </c>
      <c r="J442" s="832" t="s">
        <v>2871</v>
      </c>
      <c r="K442" s="832" t="s">
        <v>2872</v>
      </c>
      <c r="L442" s="835">
        <v>45.89</v>
      </c>
      <c r="M442" s="835">
        <v>45.89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32</v>
      </c>
      <c r="B443" s="832" t="s">
        <v>2157</v>
      </c>
      <c r="C443" s="832" t="s">
        <v>2163</v>
      </c>
      <c r="D443" s="833" t="s">
        <v>3773</v>
      </c>
      <c r="E443" s="834" t="s">
        <v>2183</v>
      </c>
      <c r="F443" s="832" t="s">
        <v>2158</v>
      </c>
      <c r="G443" s="832" t="s">
        <v>2869</v>
      </c>
      <c r="H443" s="832" t="s">
        <v>595</v>
      </c>
      <c r="I443" s="832" t="s">
        <v>2873</v>
      </c>
      <c r="J443" s="832" t="s">
        <v>2871</v>
      </c>
      <c r="K443" s="832" t="s">
        <v>2874</v>
      </c>
      <c r="L443" s="835">
        <v>91.78</v>
      </c>
      <c r="M443" s="835">
        <v>91.78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32</v>
      </c>
      <c r="B444" s="832" t="s">
        <v>2157</v>
      </c>
      <c r="C444" s="832" t="s">
        <v>2163</v>
      </c>
      <c r="D444" s="833" t="s">
        <v>3773</v>
      </c>
      <c r="E444" s="834" t="s">
        <v>2183</v>
      </c>
      <c r="F444" s="832" t="s">
        <v>2158</v>
      </c>
      <c r="G444" s="832" t="s">
        <v>2343</v>
      </c>
      <c r="H444" s="832" t="s">
        <v>595</v>
      </c>
      <c r="I444" s="832" t="s">
        <v>2875</v>
      </c>
      <c r="J444" s="832" t="s">
        <v>1139</v>
      </c>
      <c r="K444" s="832" t="s">
        <v>2876</v>
      </c>
      <c r="L444" s="835">
        <v>89.91</v>
      </c>
      <c r="M444" s="835">
        <v>89.91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32</v>
      </c>
      <c r="B445" s="832" t="s">
        <v>2157</v>
      </c>
      <c r="C445" s="832" t="s">
        <v>2163</v>
      </c>
      <c r="D445" s="833" t="s">
        <v>3773</v>
      </c>
      <c r="E445" s="834" t="s">
        <v>2183</v>
      </c>
      <c r="F445" s="832" t="s">
        <v>2158</v>
      </c>
      <c r="G445" s="832" t="s">
        <v>2877</v>
      </c>
      <c r="H445" s="832" t="s">
        <v>595</v>
      </c>
      <c r="I445" s="832" t="s">
        <v>2878</v>
      </c>
      <c r="J445" s="832" t="s">
        <v>2879</v>
      </c>
      <c r="K445" s="832" t="s">
        <v>2880</v>
      </c>
      <c r="L445" s="835">
        <v>27.28</v>
      </c>
      <c r="M445" s="835">
        <v>27.28</v>
      </c>
      <c r="N445" s="832">
        <v>1</v>
      </c>
      <c r="O445" s="836">
        <v>0.5</v>
      </c>
      <c r="P445" s="835">
        <v>27.28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32</v>
      </c>
      <c r="B446" s="832" t="s">
        <v>2157</v>
      </c>
      <c r="C446" s="832" t="s">
        <v>2163</v>
      </c>
      <c r="D446" s="833" t="s">
        <v>3773</v>
      </c>
      <c r="E446" s="834" t="s">
        <v>2183</v>
      </c>
      <c r="F446" s="832" t="s">
        <v>2158</v>
      </c>
      <c r="G446" s="832" t="s">
        <v>2530</v>
      </c>
      <c r="H446" s="832" t="s">
        <v>595</v>
      </c>
      <c r="I446" s="832" t="s">
        <v>2531</v>
      </c>
      <c r="J446" s="832" t="s">
        <v>2532</v>
      </c>
      <c r="K446" s="832" t="s">
        <v>2483</v>
      </c>
      <c r="L446" s="835">
        <v>111.72</v>
      </c>
      <c r="M446" s="835">
        <v>223.44</v>
      </c>
      <c r="N446" s="832">
        <v>2</v>
      </c>
      <c r="O446" s="836">
        <v>1.5</v>
      </c>
      <c r="P446" s="835">
        <v>111.72</v>
      </c>
      <c r="Q446" s="837">
        <v>0.5</v>
      </c>
      <c r="R446" s="832">
        <v>1</v>
      </c>
      <c r="S446" s="837">
        <v>0.5</v>
      </c>
      <c r="T446" s="836">
        <v>1</v>
      </c>
      <c r="U446" s="838">
        <v>0.66666666666666663</v>
      </c>
    </row>
    <row r="447" spans="1:21" ht="14.4" customHeight="1" x14ac:dyDescent="0.3">
      <c r="A447" s="831">
        <v>32</v>
      </c>
      <c r="B447" s="832" t="s">
        <v>2157</v>
      </c>
      <c r="C447" s="832" t="s">
        <v>2163</v>
      </c>
      <c r="D447" s="833" t="s">
        <v>3773</v>
      </c>
      <c r="E447" s="834" t="s">
        <v>2183</v>
      </c>
      <c r="F447" s="832" t="s">
        <v>2158</v>
      </c>
      <c r="G447" s="832" t="s">
        <v>2226</v>
      </c>
      <c r="H447" s="832" t="s">
        <v>595</v>
      </c>
      <c r="I447" s="832" t="s">
        <v>2227</v>
      </c>
      <c r="J447" s="832" t="s">
        <v>2228</v>
      </c>
      <c r="K447" s="832" t="s">
        <v>2229</v>
      </c>
      <c r="L447" s="835">
        <v>132.97999999999999</v>
      </c>
      <c r="M447" s="835">
        <v>797.87999999999988</v>
      </c>
      <c r="N447" s="832">
        <v>6</v>
      </c>
      <c r="O447" s="836">
        <v>2.5</v>
      </c>
      <c r="P447" s="835">
        <v>265.95999999999998</v>
      </c>
      <c r="Q447" s="837">
        <v>0.33333333333333337</v>
      </c>
      <c r="R447" s="832">
        <v>2</v>
      </c>
      <c r="S447" s="837">
        <v>0.33333333333333331</v>
      </c>
      <c r="T447" s="836">
        <v>0.5</v>
      </c>
      <c r="U447" s="838">
        <v>0.2</v>
      </c>
    </row>
    <row r="448" spans="1:21" ht="14.4" customHeight="1" x14ac:dyDescent="0.3">
      <c r="A448" s="831">
        <v>32</v>
      </c>
      <c r="B448" s="832" t="s">
        <v>2157</v>
      </c>
      <c r="C448" s="832" t="s">
        <v>2163</v>
      </c>
      <c r="D448" s="833" t="s">
        <v>3773</v>
      </c>
      <c r="E448" s="834" t="s">
        <v>2183</v>
      </c>
      <c r="F448" s="832" t="s">
        <v>2158</v>
      </c>
      <c r="G448" s="832" t="s">
        <v>2537</v>
      </c>
      <c r="H448" s="832" t="s">
        <v>595</v>
      </c>
      <c r="I448" s="832" t="s">
        <v>2881</v>
      </c>
      <c r="J448" s="832" t="s">
        <v>876</v>
      </c>
      <c r="K448" s="832" t="s">
        <v>877</v>
      </c>
      <c r="L448" s="835">
        <v>0</v>
      </c>
      <c r="M448" s="835">
        <v>0</v>
      </c>
      <c r="N448" s="832">
        <v>1</v>
      </c>
      <c r="O448" s="836">
        <v>0.5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32</v>
      </c>
      <c r="B449" s="832" t="s">
        <v>2157</v>
      </c>
      <c r="C449" s="832" t="s">
        <v>2163</v>
      </c>
      <c r="D449" s="833" t="s">
        <v>3773</v>
      </c>
      <c r="E449" s="834" t="s">
        <v>2183</v>
      </c>
      <c r="F449" s="832" t="s">
        <v>2158</v>
      </c>
      <c r="G449" s="832" t="s">
        <v>2350</v>
      </c>
      <c r="H449" s="832" t="s">
        <v>595</v>
      </c>
      <c r="I449" s="832" t="s">
        <v>2351</v>
      </c>
      <c r="J449" s="832" t="s">
        <v>2352</v>
      </c>
      <c r="K449" s="832" t="s">
        <v>2353</v>
      </c>
      <c r="L449" s="835">
        <v>73.989999999999995</v>
      </c>
      <c r="M449" s="835">
        <v>295.95999999999998</v>
      </c>
      <c r="N449" s="832">
        <v>4</v>
      </c>
      <c r="O449" s="836">
        <v>1</v>
      </c>
      <c r="P449" s="835">
        <v>295.95999999999998</v>
      </c>
      <c r="Q449" s="837">
        <v>1</v>
      </c>
      <c r="R449" s="832">
        <v>4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32</v>
      </c>
      <c r="B450" s="832" t="s">
        <v>2157</v>
      </c>
      <c r="C450" s="832" t="s">
        <v>2163</v>
      </c>
      <c r="D450" s="833" t="s">
        <v>3773</v>
      </c>
      <c r="E450" s="834" t="s">
        <v>2183</v>
      </c>
      <c r="F450" s="832" t="s">
        <v>2158</v>
      </c>
      <c r="G450" s="832" t="s">
        <v>2882</v>
      </c>
      <c r="H450" s="832" t="s">
        <v>595</v>
      </c>
      <c r="I450" s="832" t="s">
        <v>2883</v>
      </c>
      <c r="J450" s="832" t="s">
        <v>2884</v>
      </c>
      <c r="K450" s="832" t="s">
        <v>2885</v>
      </c>
      <c r="L450" s="835">
        <v>231.16</v>
      </c>
      <c r="M450" s="835">
        <v>231.16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32</v>
      </c>
      <c r="B451" s="832" t="s">
        <v>2157</v>
      </c>
      <c r="C451" s="832" t="s">
        <v>2163</v>
      </c>
      <c r="D451" s="833" t="s">
        <v>3773</v>
      </c>
      <c r="E451" s="834" t="s">
        <v>2183</v>
      </c>
      <c r="F451" s="832" t="s">
        <v>2158</v>
      </c>
      <c r="G451" s="832" t="s">
        <v>2882</v>
      </c>
      <c r="H451" s="832" t="s">
        <v>595</v>
      </c>
      <c r="I451" s="832" t="s">
        <v>2886</v>
      </c>
      <c r="J451" s="832" t="s">
        <v>2884</v>
      </c>
      <c r="K451" s="832" t="s">
        <v>2887</v>
      </c>
      <c r="L451" s="835">
        <v>577.88</v>
      </c>
      <c r="M451" s="835">
        <v>1155.76</v>
      </c>
      <c r="N451" s="832">
        <v>2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32</v>
      </c>
      <c r="B452" s="832" t="s">
        <v>2157</v>
      </c>
      <c r="C452" s="832" t="s">
        <v>2163</v>
      </c>
      <c r="D452" s="833" t="s">
        <v>3773</v>
      </c>
      <c r="E452" s="834" t="s">
        <v>2183</v>
      </c>
      <c r="F452" s="832" t="s">
        <v>2158</v>
      </c>
      <c r="G452" s="832" t="s">
        <v>2365</v>
      </c>
      <c r="H452" s="832" t="s">
        <v>595</v>
      </c>
      <c r="I452" s="832" t="s">
        <v>2631</v>
      </c>
      <c r="J452" s="832" t="s">
        <v>844</v>
      </c>
      <c r="K452" s="832" t="s">
        <v>2632</v>
      </c>
      <c r="L452" s="835">
        <v>26.37</v>
      </c>
      <c r="M452" s="835">
        <v>26.37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32</v>
      </c>
      <c r="B453" s="832" t="s">
        <v>2157</v>
      </c>
      <c r="C453" s="832" t="s">
        <v>2163</v>
      </c>
      <c r="D453" s="833" t="s">
        <v>3773</v>
      </c>
      <c r="E453" s="834" t="s">
        <v>2183</v>
      </c>
      <c r="F453" s="832" t="s">
        <v>2158</v>
      </c>
      <c r="G453" s="832" t="s">
        <v>2365</v>
      </c>
      <c r="H453" s="832" t="s">
        <v>595</v>
      </c>
      <c r="I453" s="832" t="s">
        <v>2541</v>
      </c>
      <c r="J453" s="832" t="s">
        <v>844</v>
      </c>
      <c r="K453" s="832" t="s">
        <v>2542</v>
      </c>
      <c r="L453" s="835">
        <v>52.75</v>
      </c>
      <c r="M453" s="835">
        <v>105.5</v>
      </c>
      <c r="N453" s="832">
        <v>2</v>
      </c>
      <c r="O453" s="836">
        <v>1.5</v>
      </c>
      <c r="P453" s="835">
        <v>52.75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0.33333333333333331</v>
      </c>
    </row>
    <row r="454" spans="1:21" ht="14.4" customHeight="1" x14ac:dyDescent="0.3">
      <c r="A454" s="831">
        <v>32</v>
      </c>
      <c r="B454" s="832" t="s">
        <v>2157</v>
      </c>
      <c r="C454" s="832" t="s">
        <v>2163</v>
      </c>
      <c r="D454" s="833" t="s">
        <v>3773</v>
      </c>
      <c r="E454" s="834" t="s">
        <v>2183</v>
      </c>
      <c r="F454" s="832" t="s">
        <v>2158</v>
      </c>
      <c r="G454" s="832" t="s">
        <v>2233</v>
      </c>
      <c r="H454" s="832" t="s">
        <v>595</v>
      </c>
      <c r="I454" s="832" t="s">
        <v>2234</v>
      </c>
      <c r="J454" s="832" t="s">
        <v>2235</v>
      </c>
      <c r="K454" s="832" t="s">
        <v>2236</v>
      </c>
      <c r="L454" s="835">
        <v>88.76</v>
      </c>
      <c r="M454" s="835">
        <v>1065.1200000000001</v>
      </c>
      <c r="N454" s="832">
        <v>12</v>
      </c>
      <c r="O454" s="836">
        <v>5.5</v>
      </c>
      <c r="P454" s="835">
        <v>887.6</v>
      </c>
      <c r="Q454" s="837">
        <v>0.83333333333333326</v>
      </c>
      <c r="R454" s="832">
        <v>10</v>
      </c>
      <c r="S454" s="837">
        <v>0.83333333333333337</v>
      </c>
      <c r="T454" s="836">
        <v>4.5</v>
      </c>
      <c r="U454" s="838">
        <v>0.81818181818181823</v>
      </c>
    </row>
    <row r="455" spans="1:21" ht="14.4" customHeight="1" x14ac:dyDescent="0.3">
      <c r="A455" s="831">
        <v>32</v>
      </c>
      <c r="B455" s="832" t="s">
        <v>2157</v>
      </c>
      <c r="C455" s="832" t="s">
        <v>2163</v>
      </c>
      <c r="D455" s="833" t="s">
        <v>3773</v>
      </c>
      <c r="E455" s="834" t="s">
        <v>2183</v>
      </c>
      <c r="F455" s="832" t="s">
        <v>2158</v>
      </c>
      <c r="G455" s="832" t="s">
        <v>2888</v>
      </c>
      <c r="H455" s="832" t="s">
        <v>651</v>
      </c>
      <c r="I455" s="832" t="s">
        <v>2889</v>
      </c>
      <c r="J455" s="832" t="s">
        <v>2890</v>
      </c>
      <c r="K455" s="832" t="s">
        <v>2891</v>
      </c>
      <c r="L455" s="835">
        <v>64.5</v>
      </c>
      <c r="M455" s="835">
        <v>64.5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32</v>
      </c>
      <c r="B456" s="832" t="s">
        <v>2157</v>
      </c>
      <c r="C456" s="832" t="s">
        <v>2163</v>
      </c>
      <c r="D456" s="833" t="s">
        <v>3773</v>
      </c>
      <c r="E456" s="834" t="s">
        <v>2183</v>
      </c>
      <c r="F456" s="832" t="s">
        <v>2158</v>
      </c>
      <c r="G456" s="832" t="s">
        <v>2892</v>
      </c>
      <c r="H456" s="832" t="s">
        <v>595</v>
      </c>
      <c r="I456" s="832" t="s">
        <v>2893</v>
      </c>
      <c r="J456" s="832" t="s">
        <v>2894</v>
      </c>
      <c r="K456" s="832" t="s">
        <v>2895</v>
      </c>
      <c r="L456" s="835">
        <v>176.32</v>
      </c>
      <c r="M456" s="835">
        <v>176.32</v>
      </c>
      <c r="N456" s="832">
        <v>1</v>
      </c>
      <c r="O456" s="836">
        <v>0.5</v>
      </c>
      <c r="P456" s="835">
        <v>176.32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32</v>
      </c>
      <c r="B457" s="832" t="s">
        <v>2157</v>
      </c>
      <c r="C457" s="832" t="s">
        <v>2163</v>
      </c>
      <c r="D457" s="833" t="s">
        <v>3773</v>
      </c>
      <c r="E457" s="834" t="s">
        <v>2183</v>
      </c>
      <c r="F457" s="832" t="s">
        <v>2158</v>
      </c>
      <c r="G457" s="832" t="s">
        <v>2723</v>
      </c>
      <c r="H457" s="832" t="s">
        <v>595</v>
      </c>
      <c r="I457" s="832" t="s">
        <v>2807</v>
      </c>
      <c r="J457" s="832" t="s">
        <v>2808</v>
      </c>
      <c r="K457" s="832" t="s">
        <v>2809</v>
      </c>
      <c r="L457" s="835">
        <v>0</v>
      </c>
      <c r="M457" s="835">
        <v>0</v>
      </c>
      <c r="N457" s="832">
        <v>1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32</v>
      </c>
      <c r="B458" s="832" t="s">
        <v>2157</v>
      </c>
      <c r="C458" s="832" t="s">
        <v>2163</v>
      </c>
      <c r="D458" s="833" t="s">
        <v>3773</v>
      </c>
      <c r="E458" s="834" t="s">
        <v>2183</v>
      </c>
      <c r="F458" s="832" t="s">
        <v>2158</v>
      </c>
      <c r="G458" s="832" t="s">
        <v>2723</v>
      </c>
      <c r="H458" s="832" t="s">
        <v>595</v>
      </c>
      <c r="I458" s="832" t="s">
        <v>2810</v>
      </c>
      <c r="J458" s="832" t="s">
        <v>2808</v>
      </c>
      <c r="K458" s="832" t="s">
        <v>2811</v>
      </c>
      <c r="L458" s="835">
        <v>0</v>
      </c>
      <c r="M458" s="835">
        <v>0</v>
      </c>
      <c r="N458" s="832">
        <v>2</v>
      </c>
      <c r="O458" s="836">
        <v>1</v>
      </c>
      <c r="P458" s="835">
        <v>0</v>
      </c>
      <c r="Q458" s="837"/>
      <c r="R458" s="832">
        <v>1</v>
      </c>
      <c r="S458" s="837">
        <v>0.5</v>
      </c>
      <c r="T458" s="836">
        <v>0.5</v>
      </c>
      <c r="U458" s="838">
        <v>0.5</v>
      </c>
    </row>
    <row r="459" spans="1:21" ht="14.4" customHeight="1" x14ac:dyDescent="0.3">
      <c r="A459" s="831">
        <v>32</v>
      </c>
      <c r="B459" s="832" t="s">
        <v>2157</v>
      </c>
      <c r="C459" s="832" t="s">
        <v>2163</v>
      </c>
      <c r="D459" s="833" t="s">
        <v>3773</v>
      </c>
      <c r="E459" s="834" t="s">
        <v>2183</v>
      </c>
      <c r="F459" s="832" t="s">
        <v>2158</v>
      </c>
      <c r="G459" s="832" t="s">
        <v>2211</v>
      </c>
      <c r="H459" s="832" t="s">
        <v>595</v>
      </c>
      <c r="I459" s="832" t="s">
        <v>2896</v>
      </c>
      <c r="J459" s="832" t="s">
        <v>2897</v>
      </c>
      <c r="K459" s="832" t="s">
        <v>2898</v>
      </c>
      <c r="L459" s="835">
        <v>0</v>
      </c>
      <c r="M459" s="835">
        <v>0</v>
      </c>
      <c r="N459" s="832">
        <v>1</v>
      </c>
      <c r="O459" s="836">
        <v>0.5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32</v>
      </c>
      <c r="B460" s="832" t="s">
        <v>2157</v>
      </c>
      <c r="C460" s="832" t="s">
        <v>2163</v>
      </c>
      <c r="D460" s="833" t="s">
        <v>3773</v>
      </c>
      <c r="E460" s="834" t="s">
        <v>2183</v>
      </c>
      <c r="F460" s="832" t="s">
        <v>2158</v>
      </c>
      <c r="G460" s="832" t="s">
        <v>2726</v>
      </c>
      <c r="H460" s="832" t="s">
        <v>595</v>
      </c>
      <c r="I460" s="832" t="s">
        <v>2899</v>
      </c>
      <c r="J460" s="832" t="s">
        <v>2900</v>
      </c>
      <c r="K460" s="832" t="s">
        <v>2901</v>
      </c>
      <c r="L460" s="835">
        <v>727.03</v>
      </c>
      <c r="M460" s="835">
        <v>2181.09</v>
      </c>
      <c r="N460" s="832">
        <v>3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32</v>
      </c>
      <c r="B461" s="832" t="s">
        <v>2157</v>
      </c>
      <c r="C461" s="832" t="s">
        <v>2163</v>
      </c>
      <c r="D461" s="833" t="s">
        <v>3773</v>
      </c>
      <c r="E461" s="834" t="s">
        <v>2183</v>
      </c>
      <c r="F461" s="832" t="s">
        <v>2158</v>
      </c>
      <c r="G461" s="832" t="s">
        <v>2375</v>
      </c>
      <c r="H461" s="832" t="s">
        <v>651</v>
      </c>
      <c r="I461" s="832" t="s">
        <v>1956</v>
      </c>
      <c r="J461" s="832" t="s">
        <v>698</v>
      </c>
      <c r="K461" s="832" t="s">
        <v>700</v>
      </c>
      <c r="L461" s="835">
        <v>10.65</v>
      </c>
      <c r="M461" s="835">
        <v>10.65</v>
      </c>
      <c r="N461" s="832">
        <v>1</v>
      </c>
      <c r="O461" s="836">
        <v>0.5</v>
      </c>
      <c r="P461" s="835">
        <v>10.65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32</v>
      </c>
      <c r="B462" s="832" t="s">
        <v>2157</v>
      </c>
      <c r="C462" s="832" t="s">
        <v>2163</v>
      </c>
      <c r="D462" s="833" t="s">
        <v>3773</v>
      </c>
      <c r="E462" s="834" t="s">
        <v>2183</v>
      </c>
      <c r="F462" s="832" t="s">
        <v>2158</v>
      </c>
      <c r="G462" s="832" t="s">
        <v>2257</v>
      </c>
      <c r="H462" s="832" t="s">
        <v>651</v>
      </c>
      <c r="I462" s="832" t="s">
        <v>1746</v>
      </c>
      <c r="J462" s="832" t="s">
        <v>822</v>
      </c>
      <c r="K462" s="832" t="s">
        <v>1747</v>
      </c>
      <c r="L462" s="835">
        <v>736.33</v>
      </c>
      <c r="M462" s="835">
        <v>736.33</v>
      </c>
      <c r="N462" s="832">
        <v>1</v>
      </c>
      <c r="O462" s="836">
        <v>0.5</v>
      </c>
      <c r="P462" s="835">
        <v>736.33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32</v>
      </c>
      <c r="B463" s="832" t="s">
        <v>2157</v>
      </c>
      <c r="C463" s="832" t="s">
        <v>2163</v>
      </c>
      <c r="D463" s="833" t="s">
        <v>3773</v>
      </c>
      <c r="E463" s="834" t="s">
        <v>2183</v>
      </c>
      <c r="F463" s="832" t="s">
        <v>2158</v>
      </c>
      <c r="G463" s="832" t="s">
        <v>2257</v>
      </c>
      <c r="H463" s="832" t="s">
        <v>651</v>
      </c>
      <c r="I463" s="832" t="s">
        <v>1748</v>
      </c>
      <c r="J463" s="832" t="s">
        <v>822</v>
      </c>
      <c r="K463" s="832" t="s">
        <v>1749</v>
      </c>
      <c r="L463" s="835">
        <v>490.89</v>
      </c>
      <c r="M463" s="835">
        <v>2945.3399999999997</v>
      </c>
      <c r="N463" s="832">
        <v>6</v>
      </c>
      <c r="O463" s="836">
        <v>3</v>
      </c>
      <c r="P463" s="835">
        <v>2945.3399999999997</v>
      </c>
      <c r="Q463" s="837">
        <v>1</v>
      </c>
      <c r="R463" s="832">
        <v>6</v>
      </c>
      <c r="S463" s="837">
        <v>1</v>
      </c>
      <c r="T463" s="836">
        <v>3</v>
      </c>
      <c r="U463" s="838">
        <v>1</v>
      </c>
    </row>
    <row r="464" spans="1:21" ht="14.4" customHeight="1" x14ac:dyDescent="0.3">
      <c r="A464" s="831">
        <v>32</v>
      </c>
      <c r="B464" s="832" t="s">
        <v>2157</v>
      </c>
      <c r="C464" s="832" t="s">
        <v>2163</v>
      </c>
      <c r="D464" s="833" t="s">
        <v>3773</v>
      </c>
      <c r="E464" s="834" t="s">
        <v>2183</v>
      </c>
      <c r="F464" s="832" t="s">
        <v>2158</v>
      </c>
      <c r="G464" s="832" t="s">
        <v>2553</v>
      </c>
      <c r="H464" s="832" t="s">
        <v>595</v>
      </c>
      <c r="I464" s="832" t="s">
        <v>2644</v>
      </c>
      <c r="J464" s="832" t="s">
        <v>691</v>
      </c>
      <c r="K464" s="832" t="s">
        <v>2467</v>
      </c>
      <c r="L464" s="835">
        <v>35.25</v>
      </c>
      <c r="M464" s="835">
        <v>70.5</v>
      </c>
      <c r="N464" s="832">
        <v>2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32</v>
      </c>
      <c r="B465" s="832" t="s">
        <v>2157</v>
      </c>
      <c r="C465" s="832" t="s">
        <v>2163</v>
      </c>
      <c r="D465" s="833" t="s">
        <v>3773</v>
      </c>
      <c r="E465" s="834" t="s">
        <v>2183</v>
      </c>
      <c r="F465" s="832" t="s">
        <v>2158</v>
      </c>
      <c r="G465" s="832" t="s">
        <v>2902</v>
      </c>
      <c r="H465" s="832" t="s">
        <v>595</v>
      </c>
      <c r="I465" s="832" t="s">
        <v>2903</v>
      </c>
      <c r="J465" s="832" t="s">
        <v>2904</v>
      </c>
      <c r="K465" s="832" t="s">
        <v>2467</v>
      </c>
      <c r="L465" s="835">
        <v>174.59</v>
      </c>
      <c r="M465" s="835">
        <v>523.77</v>
      </c>
      <c r="N465" s="832">
        <v>3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32</v>
      </c>
      <c r="B466" s="832" t="s">
        <v>2157</v>
      </c>
      <c r="C466" s="832" t="s">
        <v>2163</v>
      </c>
      <c r="D466" s="833" t="s">
        <v>3773</v>
      </c>
      <c r="E466" s="834" t="s">
        <v>2183</v>
      </c>
      <c r="F466" s="832" t="s">
        <v>2158</v>
      </c>
      <c r="G466" s="832" t="s">
        <v>2905</v>
      </c>
      <c r="H466" s="832" t="s">
        <v>595</v>
      </c>
      <c r="I466" s="832" t="s">
        <v>2906</v>
      </c>
      <c r="J466" s="832" t="s">
        <v>2907</v>
      </c>
      <c r="K466" s="832" t="s">
        <v>2908</v>
      </c>
      <c r="L466" s="835">
        <v>168.9</v>
      </c>
      <c r="M466" s="835">
        <v>168.9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32</v>
      </c>
      <c r="B467" s="832" t="s">
        <v>2157</v>
      </c>
      <c r="C467" s="832" t="s">
        <v>2163</v>
      </c>
      <c r="D467" s="833" t="s">
        <v>3773</v>
      </c>
      <c r="E467" s="834" t="s">
        <v>2183</v>
      </c>
      <c r="F467" s="832" t="s">
        <v>2158</v>
      </c>
      <c r="G467" s="832" t="s">
        <v>2384</v>
      </c>
      <c r="H467" s="832" t="s">
        <v>595</v>
      </c>
      <c r="I467" s="832" t="s">
        <v>2645</v>
      </c>
      <c r="J467" s="832" t="s">
        <v>846</v>
      </c>
      <c r="K467" s="832" t="s">
        <v>2646</v>
      </c>
      <c r="L467" s="835">
        <v>103.67</v>
      </c>
      <c r="M467" s="835">
        <v>103.67</v>
      </c>
      <c r="N467" s="832">
        <v>1</v>
      </c>
      <c r="O467" s="836">
        <v>0.5</v>
      </c>
      <c r="P467" s="835">
        <v>103.67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32</v>
      </c>
      <c r="B468" s="832" t="s">
        <v>2157</v>
      </c>
      <c r="C468" s="832" t="s">
        <v>2163</v>
      </c>
      <c r="D468" s="833" t="s">
        <v>3773</v>
      </c>
      <c r="E468" s="834" t="s">
        <v>2183</v>
      </c>
      <c r="F468" s="832" t="s">
        <v>2158</v>
      </c>
      <c r="G468" s="832" t="s">
        <v>2909</v>
      </c>
      <c r="H468" s="832" t="s">
        <v>651</v>
      </c>
      <c r="I468" s="832" t="s">
        <v>1725</v>
      </c>
      <c r="J468" s="832" t="s">
        <v>1726</v>
      </c>
      <c r="K468" s="832" t="s">
        <v>1727</v>
      </c>
      <c r="L468" s="835">
        <v>453.18</v>
      </c>
      <c r="M468" s="835">
        <v>1359.54</v>
      </c>
      <c r="N468" s="832">
        <v>3</v>
      </c>
      <c r="O468" s="836">
        <v>2</v>
      </c>
      <c r="P468" s="835">
        <v>1359.54</v>
      </c>
      <c r="Q468" s="837">
        <v>1</v>
      </c>
      <c r="R468" s="832">
        <v>3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32</v>
      </c>
      <c r="B469" s="832" t="s">
        <v>2157</v>
      </c>
      <c r="C469" s="832" t="s">
        <v>2163</v>
      </c>
      <c r="D469" s="833" t="s">
        <v>3773</v>
      </c>
      <c r="E469" s="834" t="s">
        <v>2183</v>
      </c>
      <c r="F469" s="832" t="s">
        <v>2158</v>
      </c>
      <c r="G469" s="832" t="s">
        <v>2909</v>
      </c>
      <c r="H469" s="832" t="s">
        <v>595</v>
      </c>
      <c r="I469" s="832" t="s">
        <v>2910</v>
      </c>
      <c r="J469" s="832" t="s">
        <v>2911</v>
      </c>
      <c r="K469" s="832" t="s">
        <v>2912</v>
      </c>
      <c r="L469" s="835">
        <v>453.18</v>
      </c>
      <c r="M469" s="835">
        <v>2719.08</v>
      </c>
      <c r="N469" s="832">
        <v>6</v>
      </c>
      <c r="O469" s="836">
        <v>5</v>
      </c>
      <c r="P469" s="835">
        <v>2719.08</v>
      </c>
      <c r="Q469" s="837">
        <v>1</v>
      </c>
      <c r="R469" s="832">
        <v>6</v>
      </c>
      <c r="S469" s="837">
        <v>1</v>
      </c>
      <c r="T469" s="836">
        <v>5</v>
      </c>
      <c r="U469" s="838">
        <v>1</v>
      </c>
    </row>
    <row r="470" spans="1:21" ht="14.4" customHeight="1" x14ac:dyDescent="0.3">
      <c r="A470" s="831">
        <v>32</v>
      </c>
      <c r="B470" s="832" t="s">
        <v>2157</v>
      </c>
      <c r="C470" s="832" t="s">
        <v>2163</v>
      </c>
      <c r="D470" s="833" t="s">
        <v>3773</v>
      </c>
      <c r="E470" s="834" t="s">
        <v>2183</v>
      </c>
      <c r="F470" s="832" t="s">
        <v>2158</v>
      </c>
      <c r="G470" s="832" t="s">
        <v>2913</v>
      </c>
      <c r="H470" s="832" t="s">
        <v>595</v>
      </c>
      <c r="I470" s="832" t="s">
        <v>2914</v>
      </c>
      <c r="J470" s="832" t="s">
        <v>2915</v>
      </c>
      <c r="K470" s="832" t="s">
        <v>2916</v>
      </c>
      <c r="L470" s="835">
        <v>463.19</v>
      </c>
      <c r="M470" s="835">
        <v>1852.76</v>
      </c>
      <c r="N470" s="832">
        <v>4</v>
      </c>
      <c r="O470" s="836">
        <v>2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32</v>
      </c>
      <c r="B471" s="832" t="s">
        <v>2157</v>
      </c>
      <c r="C471" s="832" t="s">
        <v>2163</v>
      </c>
      <c r="D471" s="833" t="s">
        <v>3773</v>
      </c>
      <c r="E471" s="834" t="s">
        <v>2183</v>
      </c>
      <c r="F471" s="832" t="s">
        <v>2158</v>
      </c>
      <c r="G471" s="832" t="s">
        <v>2202</v>
      </c>
      <c r="H471" s="832" t="s">
        <v>651</v>
      </c>
      <c r="I471" s="832" t="s">
        <v>2056</v>
      </c>
      <c r="J471" s="832" t="s">
        <v>2057</v>
      </c>
      <c r="K471" s="832" t="s">
        <v>2058</v>
      </c>
      <c r="L471" s="835">
        <v>32.25</v>
      </c>
      <c r="M471" s="835">
        <v>64.5</v>
      </c>
      <c r="N471" s="832">
        <v>2</v>
      </c>
      <c r="O471" s="836">
        <v>1.5</v>
      </c>
      <c r="P471" s="835">
        <v>64.5</v>
      </c>
      <c r="Q471" s="837">
        <v>1</v>
      </c>
      <c r="R471" s="832">
        <v>2</v>
      </c>
      <c r="S471" s="837">
        <v>1</v>
      </c>
      <c r="T471" s="836">
        <v>1.5</v>
      </c>
      <c r="U471" s="838">
        <v>1</v>
      </c>
    </row>
    <row r="472" spans="1:21" ht="14.4" customHeight="1" x14ac:dyDescent="0.3">
      <c r="A472" s="831">
        <v>32</v>
      </c>
      <c r="B472" s="832" t="s">
        <v>2157</v>
      </c>
      <c r="C472" s="832" t="s">
        <v>2163</v>
      </c>
      <c r="D472" s="833" t="s">
        <v>3773</v>
      </c>
      <c r="E472" s="834" t="s">
        <v>2183</v>
      </c>
      <c r="F472" s="832" t="s">
        <v>2158</v>
      </c>
      <c r="G472" s="832" t="s">
        <v>2202</v>
      </c>
      <c r="H472" s="832" t="s">
        <v>651</v>
      </c>
      <c r="I472" s="832" t="s">
        <v>2203</v>
      </c>
      <c r="J472" s="832" t="s">
        <v>2057</v>
      </c>
      <c r="K472" s="832" t="s">
        <v>2204</v>
      </c>
      <c r="L472" s="835">
        <v>16.12</v>
      </c>
      <c r="M472" s="835">
        <v>64.48</v>
      </c>
      <c r="N472" s="832">
        <v>4</v>
      </c>
      <c r="O472" s="836">
        <v>2.5</v>
      </c>
      <c r="P472" s="835">
        <v>64.48</v>
      </c>
      <c r="Q472" s="837">
        <v>1</v>
      </c>
      <c r="R472" s="832">
        <v>4</v>
      </c>
      <c r="S472" s="837">
        <v>1</v>
      </c>
      <c r="T472" s="836">
        <v>2.5</v>
      </c>
      <c r="U472" s="838">
        <v>1</v>
      </c>
    </row>
    <row r="473" spans="1:21" ht="14.4" customHeight="1" x14ac:dyDescent="0.3">
      <c r="A473" s="831">
        <v>32</v>
      </c>
      <c r="B473" s="832" t="s">
        <v>2157</v>
      </c>
      <c r="C473" s="832" t="s">
        <v>2163</v>
      </c>
      <c r="D473" s="833" t="s">
        <v>3773</v>
      </c>
      <c r="E473" s="834" t="s">
        <v>2183</v>
      </c>
      <c r="F473" s="832" t="s">
        <v>2158</v>
      </c>
      <c r="G473" s="832" t="s">
        <v>2202</v>
      </c>
      <c r="H473" s="832" t="s">
        <v>595</v>
      </c>
      <c r="I473" s="832" t="s">
        <v>2689</v>
      </c>
      <c r="J473" s="832" t="s">
        <v>2057</v>
      </c>
      <c r="K473" s="832" t="s">
        <v>2690</v>
      </c>
      <c r="L473" s="835">
        <v>103.67</v>
      </c>
      <c r="M473" s="835">
        <v>103.67</v>
      </c>
      <c r="N473" s="832">
        <v>1</v>
      </c>
      <c r="O473" s="836">
        <v>0.5</v>
      </c>
      <c r="P473" s="835">
        <v>103.67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32</v>
      </c>
      <c r="B474" s="832" t="s">
        <v>2157</v>
      </c>
      <c r="C474" s="832" t="s">
        <v>2163</v>
      </c>
      <c r="D474" s="833" t="s">
        <v>3773</v>
      </c>
      <c r="E474" s="834" t="s">
        <v>2183</v>
      </c>
      <c r="F474" s="832" t="s">
        <v>2158</v>
      </c>
      <c r="G474" s="832" t="s">
        <v>2202</v>
      </c>
      <c r="H474" s="832" t="s">
        <v>595</v>
      </c>
      <c r="I474" s="832" t="s">
        <v>2917</v>
      </c>
      <c r="J474" s="832" t="s">
        <v>2057</v>
      </c>
      <c r="K474" s="832" t="s">
        <v>2918</v>
      </c>
      <c r="L474" s="835">
        <v>34.56</v>
      </c>
      <c r="M474" s="835">
        <v>34.56</v>
      </c>
      <c r="N474" s="832">
        <v>1</v>
      </c>
      <c r="O474" s="836">
        <v>0.5</v>
      </c>
      <c r="P474" s="835">
        <v>34.56</v>
      </c>
      <c r="Q474" s="837">
        <v>1</v>
      </c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2157</v>
      </c>
      <c r="C475" s="832" t="s">
        <v>2163</v>
      </c>
      <c r="D475" s="833" t="s">
        <v>3773</v>
      </c>
      <c r="E475" s="834" t="s">
        <v>2183</v>
      </c>
      <c r="F475" s="832" t="s">
        <v>2158</v>
      </c>
      <c r="G475" s="832" t="s">
        <v>2288</v>
      </c>
      <c r="H475" s="832" t="s">
        <v>595</v>
      </c>
      <c r="I475" s="832" t="s">
        <v>2394</v>
      </c>
      <c r="J475" s="832" t="s">
        <v>2290</v>
      </c>
      <c r="K475" s="832" t="s">
        <v>2395</v>
      </c>
      <c r="L475" s="835">
        <v>21.92</v>
      </c>
      <c r="M475" s="835">
        <v>43.84</v>
      </c>
      <c r="N475" s="832">
        <v>2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32</v>
      </c>
      <c r="B476" s="832" t="s">
        <v>2157</v>
      </c>
      <c r="C476" s="832" t="s">
        <v>2163</v>
      </c>
      <c r="D476" s="833" t="s">
        <v>3773</v>
      </c>
      <c r="E476" s="834" t="s">
        <v>2183</v>
      </c>
      <c r="F476" s="832" t="s">
        <v>2158</v>
      </c>
      <c r="G476" s="832" t="s">
        <v>2288</v>
      </c>
      <c r="H476" s="832" t="s">
        <v>595</v>
      </c>
      <c r="I476" s="832" t="s">
        <v>2289</v>
      </c>
      <c r="J476" s="832" t="s">
        <v>2290</v>
      </c>
      <c r="K476" s="832" t="s">
        <v>2291</v>
      </c>
      <c r="L476" s="835">
        <v>87.67</v>
      </c>
      <c r="M476" s="835">
        <v>438.35</v>
      </c>
      <c r="N476" s="832">
        <v>5</v>
      </c>
      <c r="O476" s="836">
        <v>2</v>
      </c>
      <c r="P476" s="835">
        <v>438.35</v>
      </c>
      <c r="Q476" s="837">
        <v>1</v>
      </c>
      <c r="R476" s="832">
        <v>5</v>
      </c>
      <c r="S476" s="837">
        <v>1</v>
      </c>
      <c r="T476" s="836">
        <v>2</v>
      </c>
      <c r="U476" s="838">
        <v>1</v>
      </c>
    </row>
    <row r="477" spans="1:21" ht="14.4" customHeight="1" x14ac:dyDescent="0.3">
      <c r="A477" s="831">
        <v>32</v>
      </c>
      <c r="B477" s="832" t="s">
        <v>2157</v>
      </c>
      <c r="C477" s="832" t="s">
        <v>2163</v>
      </c>
      <c r="D477" s="833" t="s">
        <v>3773</v>
      </c>
      <c r="E477" s="834" t="s">
        <v>2183</v>
      </c>
      <c r="F477" s="832" t="s">
        <v>2158</v>
      </c>
      <c r="G477" s="832" t="s">
        <v>2919</v>
      </c>
      <c r="H477" s="832" t="s">
        <v>595</v>
      </c>
      <c r="I477" s="832" t="s">
        <v>2920</v>
      </c>
      <c r="J477" s="832" t="s">
        <v>722</v>
      </c>
      <c r="K477" s="832" t="s">
        <v>2921</v>
      </c>
      <c r="L477" s="835">
        <v>0</v>
      </c>
      <c r="M477" s="835">
        <v>0</v>
      </c>
      <c r="N477" s="832">
        <v>1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32</v>
      </c>
      <c r="B478" s="832" t="s">
        <v>2157</v>
      </c>
      <c r="C478" s="832" t="s">
        <v>2163</v>
      </c>
      <c r="D478" s="833" t="s">
        <v>3773</v>
      </c>
      <c r="E478" s="834" t="s">
        <v>2183</v>
      </c>
      <c r="F478" s="832" t="s">
        <v>2158</v>
      </c>
      <c r="G478" s="832" t="s">
        <v>2404</v>
      </c>
      <c r="H478" s="832" t="s">
        <v>651</v>
      </c>
      <c r="I478" s="832" t="s">
        <v>2922</v>
      </c>
      <c r="J478" s="832" t="s">
        <v>2406</v>
      </c>
      <c r="K478" s="832" t="s">
        <v>2923</v>
      </c>
      <c r="L478" s="835">
        <v>15.9</v>
      </c>
      <c r="M478" s="835">
        <v>15.9</v>
      </c>
      <c r="N478" s="832">
        <v>1</v>
      </c>
      <c r="O478" s="836">
        <v>1</v>
      </c>
      <c r="P478" s="835">
        <v>15.9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32</v>
      </c>
      <c r="B479" s="832" t="s">
        <v>2157</v>
      </c>
      <c r="C479" s="832" t="s">
        <v>2163</v>
      </c>
      <c r="D479" s="833" t="s">
        <v>3773</v>
      </c>
      <c r="E479" s="834" t="s">
        <v>2183</v>
      </c>
      <c r="F479" s="832" t="s">
        <v>2158</v>
      </c>
      <c r="G479" s="832" t="s">
        <v>2819</v>
      </c>
      <c r="H479" s="832" t="s">
        <v>595</v>
      </c>
      <c r="I479" s="832" t="s">
        <v>2820</v>
      </c>
      <c r="J479" s="832" t="s">
        <v>1474</v>
      </c>
      <c r="K479" s="832" t="s">
        <v>2821</v>
      </c>
      <c r="L479" s="835">
        <v>453.79</v>
      </c>
      <c r="M479" s="835">
        <v>907.58</v>
      </c>
      <c r="N479" s="832">
        <v>2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32</v>
      </c>
      <c r="B480" s="832" t="s">
        <v>2157</v>
      </c>
      <c r="C480" s="832" t="s">
        <v>2163</v>
      </c>
      <c r="D480" s="833" t="s">
        <v>3773</v>
      </c>
      <c r="E480" s="834" t="s">
        <v>2183</v>
      </c>
      <c r="F480" s="832" t="s">
        <v>2158</v>
      </c>
      <c r="G480" s="832" t="s">
        <v>2742</v>
      </c>
      <c r="H480" s="832" t="s">
        <v>651</v>
      </c>
      <c r="I480" s="832" t="s">
        <v>2745</v>
      </c>
      <c r="J480" s="832" t="s">
        <v>2744</v>
      </c>
      <c r="K480" s="832" t="s">
        <v>1960</v>
      </c>
      <c r="L480" s="835">
        <v>310.58999999999997</v>
      </c>
      <c r="M480" s="835">
        <v>310.58999999999997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32</v>
      </c>
      <c r="B481" s="832" t="s">
        <v>2157</v>
      </c>
      <c r="C481" s="832" t="s">
        <v>2163</v>
      </c>
      <c r="D481" s="833" t="s">
        <v>3773</v>
      </c>
      <c r="E481" s="834" t="s">
        <v>2183</v>
      </c>
      <c r="F481" s="832" t="s">
        <v>2158</v>
      </c>
      <c r="G481" s="832" t="s">
        <v>2205</v>
      </c>
      <c r="H481" s="832" t="s">
        <v>595</v>
      </c>
      <c r="I481" s="832" t="s">
        <v>2924</v>
      </c>
      <c r="J481" s="832" t="s">
        <v>2925</v>
      </c>
      <c r="K481" s="832" t="s">
        <v>2926</v>
      </c>
      <c r="L481" s="835">
        <v>0</v>
      </c>
      <c r="M481" s="835">
        <v>0</v>
      </c>
      <c r="N481" s="832">
        <v>6</v>
      </c>
      <c r="O481" s="836">
        <v>1</v>
      </c>
      <c r="P481" s="835">
        <v>0</v>
      </c>
      <c r="Q481" s="837"/>
      <c r="R481" s="832">
        <v>6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32</v>
      </c>
      <c r="B482" s="832" t="s">
        <v>2157</v>
      </c>
      <c r="C482" s="832" t="s">
        <v>2163</v>
      </c>
      <c r="D482" s="833" t="s">
        <v>3773</v>
      </c>
      <c r="E482" s="834" t="s">
        <v>2183</v>
      </c>
      <c r="F482" s="832" t="s">
        <v>2158</v>
      </c>
      <c r="G482" s="832" t="s">
        <v>2264</v>
      </c>
      <c r="H482" s="832" t="s">
        <v>595</v>
      </c>
      <c r="I482" s="832" t="s">
        <v>2572</v>
      </c>
      <c r="J482" s="832" t="s">
        <v>2266</v>
      </c>
      <c r="K482" s="832" t="s">
        <v>2573</v>
      </c>
      <c r="L482" s="835">
        <v>181.04</v>
      </c>
      <c r="M482" s="835">
        <v>362.08</v>
      </c>
      <c r="N482" s="832">
        <v>2</v>
      </c>
      <c r="O482" s="836">
        <v>2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32</v>
      </c>
      <c r="B483" s="832" t="s">
        <v>2157</v>
      </c>
      <c r="C483" s="832" t="s">
        <v>2163</v>
      </c>
      <c r="D483" s="833" t="s">
        <v>3773</v>
      </c>
      <c r="E483" s="834" t="s">
        <v>2183</v>
      </c>
      <c r="F483" s="832" t="s">
        <v>2158</v>
      </c>
      <c r="G483" s="832" t="s">
        <v>2927</v>
      </c>
      <c r="H483" s="832" t="s">
        <v>595</v>
      </c>
      <c r="I483" s="832" t="s">
        <v>2928</v>
      </c>
      <c r="J483" s="832" t="s">
        <v>2929</v>
      </c>
      <c r="K483" s="832" t="s">
        <v>2930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32</v>
      </c>
      <c r="B484" s="832" t="s">
        <v>2157</v>
      </c>
      <c r="C484" s="832" t="s">
        <v>2163</v>
      </c>
      <c r="D484" s="833" t="s">
        <v>3773</v>
      </c>
      <c r="E484" s="834" t="s">
        <v>2183</v>
      </c>
      <c r="F484" s="832" t="s">
        <v>2158</v>
      </c>
      <c r="G484" s="832" t="s">
        <v>2574</v>
      </c>
      <c r="H484" s="832" t="s">
        <v>595</v>
      </c>
      <c r="I484" s="832" t="s">
        <v>2931</v>
      </c>
      <c r="J484" s="832" t="s">
        <v>1355</v>
      </c>
      <c r="K484" s="832" t="s">
        <v>2932</v>
      </c>
      <c r="L484" s="835">
        <v>0</v>
      </c>
      <c r="M484" s="835">
        <v>0</v>
      </c>
      <c r="N484" s="832">
        <v>2</v>
      </c>
      <c r="O484" s="836">
        <v>1.5</v>
      </c>
      <c r="P484" s="835">
        <v>0</v>
      </c>
      <c r="Q484" s="837"/>
      <c r="R484" s="832">
        <v>2</v>
      </c>
      <c r="S484" s="837">
        <v>1</v>
      </c>
      <c r="T484" s="836">
        <v>1.5</v>
      </c>
      <c r="U484" s="838">
        <v>1</v>
      </c>
    </row>
    <row r="485" spans="1:21" ht="14.4" customHeight="1" x14ac:dyDescent="0.3">
      <c r="A485" s="831">
        <v>32</v>
      </c>
      <c r="B485" s="832" t="s">
        <v>2157</v>
      </c>
      <c r="C485" s="832" t="s">
        <v>2163</v>
      </c>
      <c r="D485" s="833" t="s">
        <v>3773</v>
      </c>
      <c r="E485" s="834" t="s">
        <v>2183</v>
      </c>
      <c r="F485" s="832" t="s">
        <v>2158</v>
      </c>
      <c r="G485" s="832" t="s">
        <v>2574</v>
      </c>
      <c r="H485" s="832" t="s">
        <v>595</v>
      </c>
      <c r="I485" s="832" t="s">
        <v>2575</v>
      </c>
      <c r="J485" s="832" t="s">
        <v>1355</v>
      </c>
      <c r="K485" s="832" t="s">
        <v>2576</v>
      </c>
      <c r="L485" s="835">
        <v>0</v>
      </c>
      <c r="M485" s="835">
        <v>0</v>
      </c>
      <c r="N485" s="832">
        <v>1</v>
      </c>
      <c r="O485" s="836">
        <v>1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32</v>
      </c>
      <c r="B486" s="832" t="s">
        <v>2157</v>
      </c>
      <c r="C486" s="832" t="s">
        <v>2163</v>
      </c>
      <c r="D486" s="833" t="s">
        <v>3773</v>
      </c>
      <c r="E486" s="834" t="s">
        <v>2183</v>
      </c>
      <c r="F486" s="832" t="s">
        <v>2158</v>
      </c>
      <c r="G486" s="832" t="s">
        <v>2209</v>
      </c>
      <c r="H486" s="832" t="s">
        <v>651</v>
      </c>
      <c r="I486" s="832" t="s">
        <v>1891</v>
      </c>
      <c r="J486" s="832" t="s">
        <v>956</v>
      </c>
      <c r="K486" s="832" t="s">
        <v>957</v>
      </c>
      <c r="L486" s="835">
        <v>0</v>
      </c>
      <c r="M486" s="835">
        <v>0</v>
      </c>
      <c r="N486" s="832">
        <v>2</v>
      </c>
      <c r="O486" s="836">
        <v>0.5</v>
      </c>
      <c r="P486" s="835">
        <v>0</v>
      </c>
      <c r="Q486" s="837"/>
      <c r="R486" s="832">
        <v>2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32</v>
      </c>
      <c r="B487" s="832" t="s">
        <v>2157</v>
      </c>
      <c r="C487" s="832" t="s">
        <v>2163</v>
      </c>
      <c r="D487" s="833" t="s">
        <v>3773</v>
      </c>
      <c r="E487" s="834" t="s">
        <v>2183</v>
      </c>
      <c r="F487" s="832" t="s">
        <v>2158</v>
      </c>
      <c r="G487" s="832" t="s">
        <v>2241</v>
      </c>
      <c r="H487" s="832" t="s">
        <v>595</v>
      </c>
      <c r="I487" s="832" t="s">
        <v>2933</v>
      </c>
      <c r="J487" s="832" t="s">
        <v>2243</v>
      </c>
      <c r="K487" s="832" t="s">
        <v>2934</v>
      </c>
      <c r="L487" s="835">
        <v>33.44</v>
      </c>
      <c r="M487" s="835">
        <v>100.32</v>
      </c>
      <c r="N487" s="832">
        <v>3</v>
      </c>
      <c r="O487" s="836">
        <v>0.5</v>
      </c>
      <c r="P487" s="835">
        <v>100.32</v>
      </c>
      <c r="Q487" s="837">
        <v>1</v>
      </c>
      <c r="R487" s="832">
        <v>3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32</v>
      </c>
      <c r="B488" s="832" t="s">
        <v>2157</v>
      </c>
      <c r="C488" s="832" t="s">
        <v>2163</v>
      </c>
      <c r="D488" s="833" t="s">
        <v>3773</v>
      </c>
      <c r="E488" s="834" t="s">
        <v>2183</v>
      </c>
      <c r="F488" s="832" t="s">
        <v>2158</v>
      </c>
      <c r="G488" s="832" t="s">
        <v>2241</v>
      </c>
      <c r="H488" s="832" t="s">
        <v>595</v>
      </c>
      <c r="I488" s="832" t="s">
        <v>2577</v>
      </c>
      <c r="J488" s="832" t="s">
        <v>2416</v>
      </c>
      <c r="K488" s="832" t="s">
        <v>2578</v>
      </c>
      <c r="L488" s="835">
        <v>59.56</v>
      </c>
      <c r="M488" s="835">
        <v>297.8</v>
      </c>
      <c r="N488" s="832">
        <v>5</v>
      </c>
      <c r="O488" s="836">
        <v>2.5</v>
      </c>
      <c r="P488" s="835">
        <v>238.24</v>
      </c>
      <c r="Q488" s="837">
        <v>0.8</v>
      </c>
      <c r="R488" s="832">
        <v>4</v>
      </c>
      <c r="S488" s="837">
        <v>0.8</v>
      </c>
      <c r="T488" s="836">
        <v>2</v>
      </c>
      <c r="U488" s="838">
        <v>0.8</v>
      </c>
    </row>
    <row r="489" spans="1:21" ht="14.4" customHeight="1" x14ac:dyDescent="0.3">
      <c r="A489" s="831">
        <v>32</v>
      </c>
      <c r="B489" s="832" t="s">
        <v>2157</v>
      </c>
      <c r="C489" s="832" t="s">
        <v>2163</v>
      </c>
      <c r="D489" s="833" t="s">
        <v>3773</v>
      </c>
      <c r="E489" s="834" t="s">
        <v>2183</v>
      </c>
      <c r="F489" s="832" t="s">
        <v>2158</v>
      </c>
      <c r="G489" s="832" t="s">
        <v>2935</v>
      </c>
      <c r="H489" s="832" t="s">
        <v>595</v>
      </c>
      <c r="I489" s="832" t="s">
        <v>2936</v>
      </c>
      <c r="J489" s="832" t="s">
        <v>1143</v>
      </c>
      <c r="K489" s="832" t="s">
        <v>2937</v>
      </c>
      <c r="L489" s="835">
        <v>61.97</v>
      </c>
      <c r="M489" s="835">
        <v>61.97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32</v>
      </c>
      <c r="B490" s="832" t="s">
        <v>2157</v>
      </c>
      <c r="C490" s="832" t="s">
        <v>2163</v>
      </c>
      <c r="D490" s="833" t="s">
        <v>3773</v>
      </c>
      <c r="E490" s="834" t="s">
        <v>2183</v>
      </c>
      <c r="F490" s="832" t="s">
        <v>2158</v>
      </c>
      <c r="G490" s="832" t="s">
        <v>2268</v>
      </c>
      <c r="H490" s="832" t="s">
        <v>651</v>
      </c>
      <c r="I490" s="832" t="s">
        <v>2016</v>
      </c>
      <c r="J490" s="832" t="s">
        <v>2017</v>
      </c>
      <c r="K490" s="832" t="s">
        <v>2018</v>
      </c>
      <c r="L490" s="835">
        <v>902.57</v>
      </c>
      <c r="M490" s="835">
        <v>4512.8500000000004</v>
      </c>
      <c r="N490" s="832">
        <v>5</v>
      </c>
      <c r="O490" s="836">
        <v>2.5</v>
      </c>
      <c r="P490" s="835">
        <v>4512.8500000000004</v>
      </c>
      <c r="Q490" s="837">
        <v>1</v>
      </c>
      <c r="R490" s="832">
        <v>5</v>
      </c>
      <c r="S490" s="837">
        <v>1</v>
      </c>
      <c r="T490" s="836">
        <v>2.5</v>
      </c>
      <c r="U490" s="838">
        <v>1</v>
      </c>
    </row>
    <row r="491" spans="1:21" ht="14.4" customHeight="1" x14ac:dyDescent="0.3">
      <c r="A491" s="831">
        <v>32</v>
      </c>
      <c r="B491" s="832" t="s">
        <v>2157</v>
      </c>
      <c r="C491" s="832" t="s">
        <v>2163</v>
      </c>
      <c r="D491" s="833" t="s">
        <v>3773</v>
      </c>
      <c r="E491" s="834" t="s">
        <v>2183</v>
      </c>
      <c r="F491" s="832" t="s">
        <v>2158</v>
      </c>
      <c r="G491" s="832" t="s">
        <v>2270</v>
      </c>
      <c r="H491" s="832" t="s">
        <v>595</v>
      </c>
      <c r="I491" s="832" t="s">
        <v>2694</v>
      </c>
      <c r="J491" s="832" t="s">
        <v>2695</v>
      </c>
      <c r="K491" s="832" t="s">
        <v>2696</v>
      </c>
      <c r="L491" s="835">
        <v>10252.75</v>
      </c>
      <c r="M491" s="835">
        <v>112780.25</v>
      </c>
      <c r="N491" s="832">
        <v>11</v>
      </c>
      <c r="O491" s="836">
        <v>3</v>
      </c>
      <c r="P491" s="835">
        <v>112780.25</v>
      </c>
      <c r="Q491" s="837">
        <v>1</v>
      </c>
      <c r="R491" s="832">
        <v>11</v>
      </c>
      <c r="S491" s="837">
        <v>1</v>
      </c>
      <c r="T491" s="836">
        <v>3</v>
      </c>
      <c r="U491" s="838">
        <v>1</v>
      </c>
    </row>
    <row r="492" spans="1:21" ht="14.4" customHeight="1" x14ac:dyDescent="0.3">
      <c r="A492" s="831">
        <v>32</v>
      </c>
      <c r="B492" s="832" t="s">
        <v>2157</v>
      </c>
      <c r="C492" s="832" t="s">
        <v>2163</v>
      </c>
      <c r="D492" s="833" t="s">
        <v>3773</v>
      </c>
      <c r="E492" s="834" t="s">
        <v>2183</v>
      </c>
      <c r="F492" s="832" t="s">
        <v>2158</v>
      </c>
      <c r="G492" s="832" t="s">
        <v>2445</v>
      </c>
      <c r="H492" s="832" t="s">
        <v>651</v>
      </c>
      <c r="I492" s="832" t="s">
        <v>2033</v>
      </c>
      <c r="J492" s="832" t="s">
        <v>1440</v>
      </c>
      <c r="K492" s="832" t="s">
        <v>2034</v>
      </c>
      <c r="L492" s="835">
        <v>0</v>
      </c>
      <c r="M492" s="835">
        <v>0</v>
      </c>
      <c r="N492" s="832">
        <v>1</v>
      </c>
      <c r="O492" s="836">
        <v>0.5</v>
      </c>
      <c r="P492" s="835">
        <v>0</v>
      </c>
      <c r="Q492" s="837"/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32</v>
      </c>
      <c r="B493" s="832" t="s">
        <v>2157</v>
      </c>
      <c r="C493" s="832" t="s">
        <v>2163</v>
      </c>
      <c r="D493" s="833" t="s">
        <v>3773</v>
      </c>
      <c r="E493" s="834" t="s">
        <v>2183</v>
      </c>
      <c r="F493" s="832" t="s">
        <v>2158</v>
      </c>
      <c r="G493" s="832" t="s">
        <v>2781</v>
      </c>
      <c r="H493" s="832" t="s">
        <v>651</v>
      </c>
      <c r="I493" s="832" t="s">
        <v>1786</v>
      </c>
      <c r="J493" s="832" t="s">
        <v>1787</v>
      </c>
      <c r="K493" s="832" t="s">
        <v>1788</v>
      </c>
      <c r="L493" s="835">
        <v>218.32</v>
      </c>
      <c r="M493" s="835">
        <v>218.32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32</v>
      </c>
      <c r="B494" s="832" t="s">
        <v>2157</v>
      </c>
      <c r="C494" s="832" t="s">
        <v>2163</v>
      </c>
      <c r="D494" s="833" t="s">
        <v>3773</v>
      </c>
      <c r="E494" s="834" t="s">
        <v>2183</v>
      </c>
      <c r="F494" s="832" t="s">
        <v>2158</v>
      </c>
      <c r="G494" s="832" t="s">
        <v>2833</v>
      </c>
      <c r="H494" s="832" t="s">
        <v>651</v>
      </c>
      <c r="I494" s="832" t="s">
        <v>2834</v>
      </c>
      <c r="J494" s="832" t="s">
        <v>2063</v>
      </c>
      <c r="K494" s="832" t="s">
        <v>2835</v>
      </c>
      <c r="L494" s="835">
        <v>414.07</v>
      </c>
      <c r="M494" s="835">
        <v>414.07</v>
      </c>
      <c r="N494" s="832">
        <v>1</v>
      </c>
      <c r="O494" s="836">
        <v>0.5</v>
      </c>
      <c r="P494" s="835">
        <v>414.07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32</v>
      </c>
      <c r="B495" s="832" t="s">
        <v>2157</v>
      </c>
      <c r="C495" s="832" t="s">
        <v>2163</v>
      </c>
      <c r="D495" s="833" t="s">
        <v>3773</v>
      </c>
      <c r="E495" s="834" t="s">
        <v>2183</v>
      </c>
      <c r="F495" s="832" t="s">
        <v>2158</v>
      </c>
      <c r="G495" s="832" t="s">
        <v>2938</v>
      </c>
      <c r="H495" s="832" t="s">
        <v>595</v>
      </c>
      <c r="I495" s="832" t="s">
        <v>2939</v>
      </c>
      <c r="J495" s="832" t="s">
        <v>2940</v>
      </c>
      <c r="K495" s="832" t="s">
        <v>2941</v>
      </c>
      <c r="L495" s="835">
        <v>59.18</v>
      </c>
      <c r="M495" s="835">
        <v>118.36</v>
      </c>
      <c r="N495" s="832">
        <v>2</v>
      </c>
      <c r="O495" s="836">
        <v>0.5</v>
      </c>
      <c r="P495" s="835">
        <v>118.36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32</v>
      </c>
      <c r="B496" s="832" t="s">
        <v>2157</v>
      </c>
      <c r="C496" s="832" t="s">
        <v>2163</v>
      </c>
      <c r="D496" s="833" t="s">
        <v>3773</v>
      </c>
      <c r="E496" s="834" t="s">
        <v>2183</v>
      </c>
      <c r="F496" s="832" t="s">
        <v>2158</v>
      </c>
      <c r="G496" s="832" t="s">
        <v>2942</v>
      </c>
      <c r="H496" s="832" t="s">
        <v>595</v>
      </c>
      <c r="I496" s="832" t="s">
        <v>2943</v>
      </c>
      <c r="J496" s="832" t="s">
        <v>2944</v>
      </c>
      <c r="K496" s="832" t="s">
        <v>2945</v>
      </c>
      <c r="L496" s="835">
        <v>0</v>
      </c>
      <c r="M496" s="835">
        <v>0</v>
      </c>
      <c r="N496" s="832">
        <v>1</v>
      </c>
      <c r="O496" s="836">
        <v>1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32</v>
      </c>
      <c r="B497" s="832" t="s">
        <v>2157</v>
      </c>
      <c r="C497" s="832" t="s">
        <v>2163</v>
      </c>
      <c r="D497" s="833" t="s">
        <v>3773</v>
      </c>
      <c r="E497" s="834" t="s">
        <v>2183</v>
      </c>
      <c r="F497" s="832" t="s">
        <v>2158</v>
      </c>
      <c r="G497" s="832" t="s">
        <v>2455</v>
      </c>
      <c r="H497" s="832" t="s">
        <v>595</v>
      </c>
      <c r="I497" s="832" t="s">
        <v>2784</v>
      </c>
      <c r="J497" s="832" t="s">
        <v>2785</v>
      </c>
      <c r="K497" s="832" t="s">
        <v>2786</v>
      </c>
      <c r="L497" s="835">
        <v>99.94</v>
      </c>
      <c r="M497" s="835">
        <v>99.94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32</v>
      </c>
      <c r="B498" s="832" t="s">
        <v>2157</v>
      </c>
      <c r="C498" s="832" t="s">
        <v>2163</v>
      </c>
      <c r="D498" s="833" t="s">
        <v>3773</v>
      </c>
      <c r="E498" s="834" t="s">
        <v>2183</v>
      </c>
      <c r="F498" s="832" t="s">
        <v>2158</v>
      </c>
      <c r="G498" s="832" t="s">
        <v>2455</v>
      </c>
      <c r="H498" s="832" t="s">
        <v>595</v>
      </c>
      <c r="I498" s="832" t="s">
        <v>2456</v>
      </c>
      <c r="J498" s="832" t="s">
        <v>1435</v>
      </c>
      <c r="K498" s="832" t="s">
        <v>2457</v>
      </c>
      <c r="L498" s="835">
        <v>50.32</v>
      </c>
      <c r="M498" s="835">
        <v>150.96</v>
      </c>
      <c r="N498" s="832">
        <v>3</v>
      </c>
      <c r="O498" s="836">
        <v>1.5</v>
      </c>
      <c r="P498" s="835">
        <v>50.32</v>
      </c>
      <c r="Q498" s="837">
        <v>0.33333333333333331</v>
      </c>
      <c r="R498" s="832">
        <v>1</v>
      </c>
      <c r="S498" s="837">
        <v>0.33333333333333331</v>
      </c>
      <c r="T498" s="836">
        <v>0.5</v>
      </c>
      <c r="U498" s="838">
        <v>0.33333333333333331</v>
      </c>
    </row>
    <row r="499" spans="1:21" ht="14.4" customHeight="1" x14ac:dyDescent="0.3">
      <c r="A499" s="831">
        <v>32</v>
      </c>
      <c r="B499" s="832" t="s">
        <v>2157</v>
      </c>
      <c r="C499" s="832" t="s">
        <v>2163</v>
      </c>
      <c r="D499" s="833" t="s">
        <v>3773</v>
      </c>
      <c r="E499" s="834" t="s">
        <v>2183</v>
      </c>
      <c r="F499" s="832" t="s">
        <v>2158</v>
      </c>
      <c r="G499" s="832" t="s">
        <v>2458</v>
      </c>
      <c r="H499" s="832" t="s">
        <v>651</v>
      </c>
      <c r="I499" s="832" t="s">
        <v>1814</v>
      </c>
      <c r="J499" s="832" t="s">
        <v>1119</v>
      </c>
      <c r="K499" s="832" t="s">
        <v>1815</v>
      </c>
      <c r="L499" s="835">
        <v>154.36000000000001</v>
      </c>
      <c r="M499" s="835">
        <v>1080.52</v>
      </c>
      <c r="N499" s="832">
        <v>7</v>
      </c>
      <c r="O499" s="836">
        <v>5</v>
      </c>
      <c r="P499" s="835">
        <v>308.72000000000003</v>
      </c>
      <c r="Q499" s="837">
        <v>0.28571428571428575</v>
      </c>
      <c r="R499" s="832">
        <v>2</v>
      </c>
      <c r="S499" s="837">
        <v>0.2857142857142857</v>
      </c>
      <c r="T499" s="836">
        <v>1</v>
      </c>
      <c r="U499" s="838">
        <v>0.2</v>
      </c>
    </row>
    <row r="500" spans="1:21" ht="14.4" customHeight="1" x14ac:dyDescent="0.3">
      <c r="A500" s="831">
        <v>32</v>
      </c>
      <c r="B500" s="832" t="s">
        <v>2157</v>
      </c>
      <c r="C500" s="832" t="s">
        <v>2163</v>
      </c>
      <c r="D500" s="833" t="s">
        <v>3773</v>
      </c>
      <c r="E500" s="834" t="s">
        <v>2183</v>
      </c>
      <c r="F500" s="832" t="s">
        <v>2158</v>
      </c>
      <c r="G500" s="832" t="s">
        <v>2458</v>
      </c>
      <c r="H500" s="832" t="s">
        <v>595</v>
      </c>
      <c r="I500" s="832" t="s">
        <v>2946</v>
      </c>
      <c r="J500" s="832" t="s">
        <v>1119</v>
      </c>
      <c r="K500" s="832" t="s">
        <v>1813</v>
      </c>
      <c r="L500" s="835">
        <v>225.06</v>
      </c>
      <c r="M500" s="835">
        <v>225.06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32</v>
      </c>
      <c r="B501" s="832" t="s">
        <v>2157</v>
      </c>
      <c r="C501" s="832" t="s">
        <v>2163</v>
      </c>
      <c r="D501" s="833" t="s">
        <v>3773</v>
      </c>
      <c r="E501" s="834" t="s">
        <v>2183</v>
      </c>
      <c r="F501" s="832" t="s">
        <v>2158</v>
      </c>
      <c r="G501" s="832" t="s">
        <v>2459</v>
      </c>
      <c r="H501" s="832" t="s">
        <v>595</v>
      </c>
      <c r="I501" s="832" t="s">
        <v>2460</v>
      </c>
      <c r="J501" s="832" t="s">
        <v>1363</v>
      </c>
      <c r="K501" s="832" t="s">
        <v>2461</v>
      </c>
      <c r="L501" s="835">
        <v>421.79</v>
      </c>
      <c r="M501" s="835">
        <v>2952.53</v>
      </c>
      <c r="N501" s="832">
        <v>7</v>
      </c>
      <c r="O501" s="836">
        <v>4.5</v>
      </c>
      <c r="P501" s="835">
        <v>2530.7400000000002</v>
      </c>
      <c r="Q501" s="837">
        <v>0.85714285714285721</v>
      </c>
      <c r="R501" s="832">
        <v>6</v>
      </c>
      <c r="S501" s="837">
        <v>0.8571428571428571</v>
      </c>
      <c r="T501" s="836">
        <v>3.5</v>
      </c>
      <c r="U501" s="838">
        <v>0.77777777777777779</v>
      </c>
    </row>
    <row r="502" spans="1:21" ht="14.4" customHeight="1" x14ac:dyDescent="0.3">
      <c r="A502" s="831">
        <v>32</v>
      </c>
      <c r="B502" s="832" t="s">
        <v>2157</v>
      </c>
      <c r="C502" s="832" t="s">
        <v>2163</v>
      </c>
      <c r="D502" s="833" t="s">
        <v>3773</v>
      </c>
      <c r="E502" s="834" t="s">
        <v>2183</v>
      </c>
      <c r="F502" s="832" t="s">
        <v>2158</v>
      </c>
      <c r="G502" s="832" t="s">
        <v>2210</v>
      </c>
      <c r="H502" s="832" t="s">
        <v>651</v>
      </c>
      <c r="I502" s="832" t="s">
        <v>1918</v>
      </c>
      <c r="J502" s="832" t="s">
        <v>1086</v>
      </c>
      <c r="K502" s="832" t="s">
        <v>1083</v>
      </c>
      <c r="L502" s="835">
        <v>127.34</v>
      </c>
      <c r="M502" s="835">
        <v>636.70000000000005</v>
      </c>
      <c r="N502" s="832">
        <v>5</v>
      </c>
      <c r="O502" s="836">
        <v>0.5</v>
      </c>
      <c r="P502" s="835">
        <v>636.70000000000005</v>
      </c>
      <c r="Q502" s="837">
        <v>1</v>
      </c>
      <c r="R502" s="832">
        <v>5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32</v>
      </c>
      <c r="B503" s="832" t="s">
        <v>2157</v>
      </c>
      <c r="C503" s="832" t="s">
        <v>2163</v>
      </c>
      <c r="D503" s="833" t="s">
        <v>3773</v>
      </c>
      <c r="E503" s="834" t="s">
        <v>2183</v>
      </c>
      <c r="F503" s="832" t="s">
        <v>2158</v>
      </c>
      <c r="G503" s="832" t="s">
        <v>2210</v>
      </c>
      <c r="H503" s="832" t="s">
        <v>651</v>
      </c>
      <c r="I503" s="832" t="s">
        <v>1920</v>
      </c>
      <c r="J503" s="832" t="s">
        <v>1082</v>
      </c>
      <c r="K503" s="832" t="s">
        <v>1083</v>
      </c>
      <c r="L503" s="835">
        <v>127.34</v>
      </c>
      <c r="M503" s="835">
        <v>254.68</v>
      </c>
      <c r="N503" s="832">
        <v>2</v>
      </c>
      <c r="O503" s="836">
        <v>0.5</v>
      </c>
      <c r="P503" s="835">
        <v>254.68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32</v>
      </c>
      <c r="B504" s="832" t="s">
        <v>2157</v>
      </c>
      <c r="C504" s="832" t="s">
        <v>2163</v>
      </c>
      <c r="D504" s="833" t="s">
        <v>3773</v>
      </c>
      <c r="E504" s="834" t="s">
        <v>2183</v>
      </c>
      <c r="F504" s="832" t="s">
        <v>2158</v>
      </c>
      <c r="G504" s="832" t="s">
        <v>2210</v>
      </c>
      <c r="H504" s="832" t="s">
        <v>651</v>
      </c>
      <c r="I504" s="832" t="s">
        <v>2947</v>
      </c>
      <c r="J504" s="832" t="s">
        <v>2948</v>
      </c>
      <c r="K504" s="832" t="s">
        <v>1083</v>
      </c>
      <c r="L504" s="835">
        <v>129.51</v>
      </c>
      <c r="M504" s="835">
        <v>129.51</v>
      </c>
      <c r="N504" s="832">
        <v>1</v>
      </c>
      <c r="O504" s="836">
        <v>0.5</v>
      </c>
      <c r="P504" s="835">
        <v>129.51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32</v>
      </c>
      <c r="B505" s="832" t="s">
        <v>2157</v>
      </c>
      <c r="C505" s="832" t="s">
        <v>2163</v>
      </c>
      <c r="D505" s="833" t="s">
        <v>3773</v>
      </c>
      <c r="E505" s="834" t="s">
        <v>2183</v>
      </c>
      <c r="F505" s="832" t="s">
        <v>2158</v>
      </c>
      <c r="G505" s="832" t="s">
        <v>2210</v>
      </c>
      <c r="H505" s="832" t="s">
        <v>595</v>
      </c>
      <c r="I505" s="832" t="s">
        <v>2949</v>
      </c>
      <c r="J505" s="832" t="s">
        <v>2950</v>
      </c>
      <c r="K505" s="832" t="s">
        <v>1083</v>
      </c>
      <c r="L505" s="835">
        <v>158.61000000000001</v>
      </c>
      <c r="M505" s="835">
        <v>793.05000000000007</v>
      </c>
      <c r="N505" s="832">
        <v>5</v>
      </c>
      <c r="O505" s="836">
        <v>0.5</v>
      </c>
      <c r="P505" s="835">
        <v>793.05000000000007</v>
      </c>
      <c r="Q505" s="837">
        <v>1</v>
      </c>
      <c r="R505" s="832">
        <v>5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32</v>
      </c>
      <c r="B506" s="832" t="s">
        <v>2157</v>
      </c>
      <c r="C506" s="832" t="s">
        <v>2163</v>
      </c>
      <c r="D506" s="833" t="s">
        <v>3773</v>
      </c>
      <c r="E506" s="834" t="s">
        <v>2183</v>
      </c>
      <c r="F506" s="832" t="s">
        <v>2158</v>
      </c>
      <c r="G506" s="832" t="s">
        <v>2462</v>
      </c>
      <c r="H506" s="832" t="s">
        <v>595</v>
      </c>
      <c r="I506" s="832" t="s">
        <v>2463</v>
      </c>
      <c r="J506" s="832" t="s">
        <v>913</v>
      </c>
      <c r="K506" s="832" t="s">
        <v>2464</v>
      </c>
      <c r="L506" s="835">
        <v>107.27</v>
      </c>
      <c r="M506" s="835">
        <v>643.62</v>
      </c>
      <c r="N506" s="832">
        <v>6</v>
      </c>
      <c r="O506" s="836">
        <v>2</v>
      </c>
      <c r="P506" s="835">
        <v>643.62</v>
      </c>
      <c r="Q506" s="837">
        <v>1</v>
      </c>
      <c r="R506" s="832">
        <v>6</v>
      </c>
      <c r="S506" s="837">
        <v>1</v>
      </c>
      <c r="T506" s="836">
        <v>2</v>
      </c>
      <c r="U506" s="838">
        <v>1</v>
      </c>
    </row>
    <row r="507" spans="1:21" ht="14.4" customHeight="1" x14ac:dyDescent="0.3">
      <c r="A507" s="831">
        <v>32</v>
      </c>
      <c r="B507" s="832" t="s">
        <v>2157</v>
      </c>
      <c r="C507" s="832" t="s">
        <v>2163</v>
      </c>
      <c r="D507" s="833" t="s">
        <v>3773</v>
      </c>
      <c r="E507" s="834" t="s">
        <v>2184</v>
      </c>
      <c r="F507" s="832" t="s">
        <v>2158</v>
      </c>
      <c r="G507" s="832" t="s">
        <v>2292</v>
      </c>
      <c r="H507" s="832" t="s">
        <v>595</v>
      </c>
      <c r="I507" s="832" t="s">
        <v>2951</v>
      </c>
      <c r="J507" s="832" t="s">
        <v>2294</v>
      </c>
      <c r="K507" s="832" t="s">
        <v>2952</v>
      </c>
      <c r="L507" s="835">
        <v>70.48</v>
      </c>
      <c r="M507" s="835">
        <v>70.48</v>
      </c>
      <c r="N507" s="832">
        <v>1</v>
      </c>
      <c r="O507" s="836">
        <v>0.5</v>
      </c>
      <c r="P507" s="835">
        <v>70.48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2157</v>
      </c>
      <c r="C508" s="832" t="s">
        <v>2163</v>
      </c>
      <c r="D508" s="833" t="s">
        <v>3773</v>
      </c>
      <c r="E508" s="834" t="s">
        <v>2184</v>
      </c>
      <c r="F508" s="832" t="s">
        <v>2158</v>
      </c>
      <c r="G508" s="832" t="s">
        <v>2215</v>
      </c>
      <c r="H508" s="832" t="s">
        <v>595</v>
      </c>
      <c r="I508" s="832" t="s">
        <v>2296</v>
      </c>
      <c r="J508" s="832" t="s">
        <v>2217</v>
      </c>
      <c r="K508" s="832" t="s">
        <v>2297</v>
      </c>
      <c r="L508" s="835">
        <v>263.26</v>
      </c>
      <c r="M508" s="835">
        <v>13952.779999999999</v>
      </c>
      <c r="N508" s="832">
        <v>53</v>
      </c>
      <c r="O508" s="836">
        <v>12</v>
      </c>
      <c r="P508" s="835">
        <v>10530.4</v>
      </c>
      <c r="Q508" s="837">
        <v>0.75471698113207553</v>
      </c>
      <c r="R508" s="832">
        <v>40</v>
      </c>
      <c r="S508" s="837">
        <v>0.75471698113207553</v>
      </c>
      <c r="T508" s="836">
        <v>7.5</v>
      </c>
      <c r="U508" s="838">
        <v>0.625</v>
      </c>
    </row>
    <row r="509" spans="1:21" ht="14.4" customHeight="1" x14ac:dyDescent="0.3">
      <c r="A509" s="831">
        <v>32</v>
      </c>
      <c r="B509" s="832" t="s">
        <v>2157</v>
      </c>
      <c r="C509" s="832" t="s">
        <v>2163</v>
      </c>
      <c r="D509" s="833" t="s">
        <v>3773</v>
      </c>
      <c r="E509" s="834" t="s">
        <v>2184</v>
      </c>
      <c r="F509" s="832" t="s">
        <v>2158</v>
      </c>
      <c r="G509" s="832" t="s">
        <v>2215</v>
      </c>
      <c r="H509" s="832" t="s">
        <v>595</v>
      </c>
      <c r="I509" s="832" t="s">
        <v>2216</v>
      </c>
      <c r="J509" s="832" t="s">
        <v>2217</v>
      </c>
      <c r="K509" s="832" t="s">
        <v>2218</v>
      </c>
      <c r="L509" s="835">
        <v>1295.6400000000001</v>
      </c>
      <c r="M509" s="835">
        <v>2591.2800000000002</v>
      </c>
      <c r="N509" s="832">
        <v>2</v>
      </c>
      <c r="O509" s="836">
        <v>2</v>
      </c>
      <c r="P509" s="835">
        <v>2591.2800000000002</v>
      </c>
      <c r="Q509" s="837">
        <v>1</v>
      </c>
      <c r="R509" s="832">
        <v>2</v>
      </c>
      <c r="S509" s="837">
        <v>1</v>
      </c>
      <c r="T509" s="836">
        <v>2</v>
      </c>
      <c r="U509" s="838">
        <v>1</v>
      </c>
    </row>
    <row r="510" spans="1:21" ht="14.4" customHeight="1" x14ac:dyDescent="0.3">
      <c r="A510" s="831">
        <v>32</v>
      </c>
      <c r="B510" s="832" t="s">
        <v>2157</v>
      </c>
      <c r="C510" s="832" t="s">
        <v>2163</v>
      </c>
      <c r="D510" s="833" t="s">
        <v>3773</v>
      </c>
      <c r="E510" s="834" t="s">
        <v>2184</v>
      </c>
      <c r="F510" s="832" t="s">
        <v>2158</v>
      </c>
      <c r="G510" s="832" t="s">
        <v>2215</v>
      </c>
      <c r="H510" s="832" t="s">
        <v>595</v>
      </c>
      <c r="I510" s="832" t="s">
        <v>2676</v>
      </c>
      <c r="J510" s="832" t="s">
        <v>850</v>
      </c>
      <c r="K510" s="832" t="s">
        <v>2677</v>
      </c>
      <c r="L510" s="835">
        <v>462.73</v>
      </c>
      <c r="M510" s="835">
        <v>4627.3</v>
      </c>
      <c r="N510" s="832">
        <v>10</v>
      </c>
      <c r="O510" s="836">
        <v>2.5</v>
      </c>
      <c r="P510" s="835">
        <v>1850.92</v>
      </c>
      <c r="Q510" s="837">
        <v>0.4</v>
      </c>
      <c r="R510" s="832">
        <v>4</v>
      </c>
      <c r="S510" s="837">
        <v>0.4</v>
      </c>
      <c r="T510" s="836">
        <v>1</v>
      </c>
      <c r="U510" s="838">
        <v>0.4</v>
      </c>
    </row>
    <row r="511" spans="1:21" ht="14.4" customHeight="1" x14ac:dyDescent="0.3">
      <c r="A511" s="831">
        <v>32</v>
      </c>
      <c r="B511" s="832" t="s">
        <v>2157</v>
      </c>
      <c r="C511" s="832" t="s">
        <v>2163</v>
      </c>
      <c r="D511" s="833" t="s">
        <v>3773</v>
      </c>
      <c r="E511" s="834" t="s">
        <v>2184</v>
      </c>
      <c r="F511" s="832" t="s">
        <v>2158</v>
      </c>
      <c r="G511" s="832" t="s">
        <v>2215</v>
      </c>
      <c r="H511" s="832" t="s">
        <v>595</v>
      </c>
      <c r="I511" s="832" t="s">
        <v>2849</v>
      </c>
      <c r="J511" s="832" t="s">
        <v>2850</v>
      </c>
      <c r="K511" s="832" t="s">
        <v>2297</v>
      </c>
      <c r="L511" s="835">
        <v>263.26</v>
      </c>
      <c r="M511" s="835">
        <v>789.78</v>
      </c>
      <c r="N511" s="832">
        <v>3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32</v>
      </c>
      <c r="B512" s="832" t="s">
        <v>2157</v>
      </c>
      <c r="C512" s="832" t="s">
        <v>2163</v>
      </c>
      <c r="D512" s="833" t="s">
        <v>3773</v>
      </c>
      <c r="E512" s="834" t="s">
        <v>2184</v>
      </c>
      <c r="F512" s="832" t="s">
        <v>2158</v>
      </c>
      <c r="G512" s="832" t="s">
        <v>2245</v>
      </c>
      <c r="H512" s="832" t="s">
        <v>595</v>
      </c>
      <c r="I512" s="832" t="s">
        <v>2953</v>
      </c>
      <c r="J512" s="832" t="s">
        <v>2954</v>
      </c>
      <c r="K512" s="832" t="s">
        <v>2955</v>
      </c>
      <c r="L512" s="835">
        <v>121.75</v>
      </c>
      <c r="M512" s="835">
        <v>487</v>
      </c>
      <c r="N512" s="832">
        <v>4</v>
      </c>
      <c r="O512" s="836">
        <v>2.5</v>
      </c>
      <c r="P512" s="835">
        <v>365.25</v>
      </c>
      <c r="Q512" s="837">
        <v>0.75</v>
      </c>
      <c r="R512" s="832">
        <v>3</v>
      </c>
      <c r="S512" s="837">
        <v>0.75</v>
      </c>
      <c r="T512" s="836">
        <v>1.5</v>
      </c>
      <c r="U512" s="838">
        <v>0.6</v>
      </c>
    </row>
    <row r="513" spans="1:21" ht="14.4" customHeight="1" x14ac:dyDescent="0.3">
      <c r="A513" s="831">
        <v>32</v>
      </c>
      <c r="B513" s="832" t="s">
        <v>2157</v>
      </c>
      <c r="C513" s="832" t="s">
        <v>2163</v>
      </c>
      <c r="D513" s="833" t="s">
        <v>3773</v>
      </c>
      <c r="E513" s="834" t="s">
        <v>2184</v>
      </c>
      <c r="F513" s="832" t="s">
        <v>2158</v>
      </c>
      <c r="G513" s="832" t="s">
        <v>2245</v>
      </c>
      <c r="H513" s="832" t="s">
        <v>651</v>
      </c>
      <c r="I513" s="832" t="s">
        <v>1874</v>
      </c>
      <c r="J513" s="832" t="s">
        <v>675</v>
      </c>
      <c r="K513" s="832" t="s">
        <v>676</v>
      </c>
      <c r="L513" s="835">
        <v>72.55</v>
      </c>
      <c r="M513" s="835">
        <v>217.64999999999998</v>
      </c>
      <c r="N513" s="832">
        <v>3</v>
      </c>
      <c r="O513" s="836">
        <v>1.5</v>
      </c>
      <c r="P513" s="835">
        <v>217.64999999999998</v>
      </c>
      <c r="Q513" s="837">
        <v>1</v>
      </c>
      <c r="R513" s="832">
        <v>3</v>
      </c>
      <c r="S513" s="837">
        <v>1</v>
      </c>
      <c r="T513" s="836">
        <v>1.5</v>
      </c>
      <c r="U513" s="838">
        <v>1</v>
      </c>
    </row>
    <row r="514" spans="1:21" ht="14.4" customHeight="1" x14ac:dyDescent="0.3">
      <c r="A514" s="831">
        <v>32</v>
      </c>
      <c r="B514" s="832" t="s">
        <v>2157</v>
      </c>
      <c r="C514" s="832" t="s">
        <v>2163</v>
      </c>
      <c r="D514" s="833" t="s">
        <v>3773</v>
      </c>
      <c r="E514" s="834" t="s">
        <v>2184</v>
      </c>
      <c r="F514" s="832" t="s">
        <v>2158</v>
      </c>
      <c r="G514" s="832" t="s">
        <v>2245</v>
      </c>
      <c r="H514" s="832" t="s">
        <v>651</v>
      </c>
      <c r="I514" s="832" t="s">
        <v>1875</v>
      </c>
      <c r="J514" s="832" t="s">
        <v>675</v>
      </c>
      <c r="K514" s="832" t="s">
        <v>677</v>
      </c>
      <c r="L514" s="835">
        <v>65.28</v>
      </c>
      <c r="M514" s="835">
        <v>652.80000000000007</v>
      </c>
      <c r="N514" s="832">
        <v>10</v>
      </c>
      <c r="O514" s="836">
        <v>2.5</v>
      </c>
      <c r="P514" s="835">
        <v>456.96000000000004</v>
      </c>
      <c r="Q514" s="837">
        <v>0.7</v>
      </c>
      <c r="R514" s="832">
        <v>7</v>
      </c>
      <c r="S514" s="837">
        <v>0.7</v>
      </c>
      <c r="T514" s="836">
        <v>1.5</v>
      </c>
      <c r="U514" s="838">
        <v>0.6</v>
      </c>
    </row>
    <row r="515" spans="1:21" ht="14.4" customHeight="1" x14ac:dyDescent="0.3">
      <c r="A515" s="831">
        <v>32</v>
      </c>
      <c r="B515" s="832" t="s">
        <v>2157</v>
      </c>
      <c r="C515" s="832" t="s">
        <v>2163</v>
      </c>
      <c r="D515" s="833" t="s">
        <v>3773</v>
      </c>
      <c r="E515" s="834" t="s">
        <v>2184</v>
      </c>
      <c r="F515" s="832" t="s">
        <v>2158</v>
      </c>
      <c r="G515" s="832" t="s">
        <v>2701</v>
      </c>
      <c r="H515" s="832" t="s">
        <v>651</v>
      </c>
      <c r="I515" s="832" t="s">
        <v>2956</v>
      </c>
      <c r="J515" s="832" t="s">
        <v>1797</v>
      </c>
      <c r="K515" s="832" t="s">
        <v>2957</v>
      </c>
      <c r="L515" s="835">
        <v>139.77000000000001</v>
      </c>
      <c r="M515" s="835">
        <v>139.77000000000001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32</v>
      </c>
      <c r="B516" s="832" t="s">
        <v>2157</v>
      </c>
      <c r="C516" s="832" t="s">
        <v>2163</v>
      </c>
      <c r="D516" s="833" t="s">
        <v>3773</v>
      </c>
      <c r="E516" s="834" t="s">
        <v>2184</v>
      </c>
      <c r="F516" s="832" t="s">
        <v>2158</v>
      </c>
      <c r="G516" s="832" t="s">
        <v>2701</v>
      </c>
      <c r="H516" s="832" t="s">
        <v>595</v>
      </c>
      <c r="I516" s="832" t="s">
        <v>2958</v>
      </c>
      <c r="J516" s="832" t="s">
        <v>2959</v>
      </c>
      <c r="K516" s="832" t="s">
        <v>2960</v>
      </c>
      <c r="L516" s="835">
        <v>603.72</v>
      </c>
      <c r="M516" s="835">
        <v>1207.44</v>
      </c>
      <c r="N516" s="832">
        <v>2</v>
      </c>
      <c r="O516" s="836">
        <v>1.5</v>
      </c>
      <c r="P516" s="835">
        <v>603.72</v>
      </c>
      <c r="Q516" s="837">
        <v>0.5</v>
      </c>
      <c r="R516" s="832">
        <v>1</v>
      </c>
      <c r="S516" s="837">
        <v>0.5</v>
      </c>
      <c r="T516" s="836">
        <v>0.5</v>
      </c>
      <c r="U516" s="838">
        <v>0.33333333333333331</v>
      </c>
    </row>
    <row r="517" spans="1:21" ht="14.4" customHeight="1" x14ac:dyDescent="0.3">
      <c r="A517" s="831">
        <v>32</v>
      </c>
      <c r="B517" s="832" t="s">
        <v>2157</v>
      </c>
      <c r="C517" s="832" t="s">
        <v>2163</v>
      </c>
      <c r="D517" s="833" t="s">
        <v>3773</v>
      </c>
      <c r="E517" s="834" t="s">
        <v>2184</v>
      </c>
      <c r="F517" s="832" t="s">
        <v>2158</v>
      </c>
      <c r="G517" s="832" t="s">
        <v>2961</v>
      </c>
      <c r="H517" s="832" t="s">
        <v>651</v>
      </c>
      <c r="I517" s="832" t="s">
        <v>2962</v>
      </c>
      <c r="J517" s="832" t="s">
        <v>2963</v>
      </c>
      <c r="K517" s="832" t="s">
        <v>2964</v>
      </c>
      <c r="L517" s="835">
        <v>372.8</v>
      </c>
      <c r="M517" s="835">
        <v>372.8</v>
      </c>
      <c r="N517" s="832">
        <v>1</v>
      </c>
      <c r="O517" s="836">
        <v>0.5</v>
      </c>
      <c r="P517" s="835">
        <v>372.8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32</v>
      </c>
      <c r="B518" s="832" t="s">
        <v>2157</v>
      </c>
      <c r="C518" s="832" t="s">
        <v>2163</v>
      </c>
      <c r="D518" s="833" t="s">
        <v>3773</v>
      </c>
      <c r="E518" s="834" t="s">
        <v>2184</v>
      </c>
      <c r="F518" s="832" t="s">
        <v>2158</v>
      </c>
      <c r="G518" s="832" t="s">
        <v>2965</v>
      </c>
      <c r="H518" s="832" t="s">
        <v>595</v>
      </c>
      <c r="I518" s="832" t="s">
        <v>2966</v>
      </c>
      <c r="J518" s="832" t="s">
        <v>2967</v>
      </c>
      <c r="K518" s="832" t="s">
        <v>2968</v>
      </c>
      <c r="L518" s="835">
        <v>129.75</v>
      </c>
      <c r="M518" s="835">
        <v>389.25</v>
      </c>
      <c r="N518" s="832">
        <v>3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32</v>
      </c>
      <c r="B519" s="832" t="s">
        <v>2157</v>
      </c>
      <c r="C519" s="832" t="s">
        <v>2163</v>
      </c>
      <c r="D519" s="833" t="s">
        <v>3773</v>
      </c>
      <c r="E519" s="834" t="s">
        <v>2184</v>
      </c>
      <c r="F519" s="832" t="s">
        <v>2158</v>
      </c>
      <c r="G519" s="832" t="s">
        <v>2965</v>
      </c>
      <c r="H519" s="832" t="s">
        <v>595</v>
      </c>
      <c r="I519" s="832" t="s">
        <v>2969</v>
      </c>
      <c r="J519" s="832" t="s">
        <v>2970</v>
      </c>
      <c r="K519" s="832" t="s">
        <v>2971</v>
      </c>
      <c r="L519" s="835">
        <v>103.8</v>
      </c>
      <c r="M519" s="835">
        <v>207.6</v>
      </c>
      <c r="N519" s="832">
        <v>2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32</v>
      </c>
      <c r="B520" s="832" t="s">
        <v>2157</v>
      </c>
      <c r="C520" s="832" t="s">
        <v>2163</v>
      </c>
      <c r="D520" s="833" t="s">
        <v>3773</v>
      </c>
      <c r="E520" s="834" t="s">
        <v>2184</v>
      </c>
      <c r="F520" s="832" t="s">
        <v>2158</v>
      </c>
      <c r="G520" s="832" t="s">
        <v>2702</v>
      </c>
      <c r="H520" s="832" t="s">
        <v>651</v>
      </c>
      <c r="I520" s="832" t="s">
        <v>2972</v>
      </c>
      <c r="J520" s="832" t="s">
        <v>2704</v>
      </c>
      <c r="K520" s="832" t="s">
        <v>2973</v>
      </c>
      <c r="L520" s="835">
        <v>229.38</v>
      </c>
      <c r="M520" s="835">
        <v>229.38</v>
      </c>
      <c r="N520" s="832">
        <v>1</v>
      </c>
      <c r="O520" s="836">
        <v>0.5</v>
      </c>
      <c r="P520" s="835">
        <v>229.38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32</v>
      </c>
      <c r="B521" s="832" t="s">
        <v>2157</v>
      </c>
      <c r="C521" s="832" t="s">
        <v>2163</v>
      </c>
      <c r="D521" s="833" t="s">
        <v>3773</v>
      </c>
      <c r="E521" s="834" t="s">
        <v>2184</v>
      </c>
      <c r="F521" s="832" t="s">
        <v>2158</v>
      </c>
      <c r="G521" s="832" t="s">
        <v>2618</v>
      </c>
      <c r="H521" s="832" t="s">
        <v>651</v>
      </c>
      <c r="I521" s="832" t="s">
        <v>2706</v>
      </c>
      <c r="J521" s="832" t="s">
        <v>1482</v>
      </c>
      <c r="K521" s="832" t="s">
        <v>2707</v>
      </c>
      <c r="L521" s="835">
        <v>17.559999999999999</v>
      </c>
      <c r="M521" s="835">
        <v>17.559999999999999</v>
      </c>
      <c r="N521" s="832">
        <v>1</v>
      </c>
      <c r="O521" s="836">
        <v>0.5</v>
      </c>
      <c r="P521" s="835">
        <v>17.559999999999999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32</v>
      </c>
      <c r="B522" s="832" t="s">
        <v>2157</v>
      </c>
      <c r="C522" s="832" t="s">
        <v>2163</v>
      </c>
      <c r="D522" s="833" t="s">
        <v>3773</v>
      </c>
      <c r="E522" s="834" t="s">
        <v>2184</v>
      </c>
      <c r="F522" s="832" t="s">
        <v>2158</v>
      </c>
      <c r="G522" s="832" t="s">
        <v>2477</v>
      </c>
      <c r="H522" s="832" t="s">
        <v>595</v>
      </c>
      <c r="I522" s="832" t="s">
        <v>2478</v>
      </c>
      <c r="J522" s="832" t="s">
        <v>2479</v>
      </c>
      <c r="K522" s="832" t="s">
        <v>2480</v>
      </c>
      <c r="L522" s="835">
        <v>0</v>
      </c>
      <c r="M522" s="835">
        <v>0</v>
      </c>
      <c r="N522" s="832">
        <v>3</v>
      </c>
      <c r="O522" s="836">
        <v>1</v>
      </c>
      <c r="P522" s="835">
        <v>0</v>
      </c>
      <c r="Q522" s="837"/>
      <c r="R522" s="832">
        <v>3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32</v>
      </c>
      <c r="B523" s="832" t="s">
        <v>2157</v>
      </c>
      <c r="C523" s="832" t="s">
        <v>2163</v>
      </c>
      <c r="D523" s="833" t="s">
        <v>3773</v>
      </c>
      <c r="E523" s="834" t="s">
        <v>2184</v>
      </c>
      <c r="F523" s="832" t="s">
        <v>2158</v>
      </c>
      <c r="G523" s="832" t="s">
        <v>2477</v>
      </c>
      <c r="H523" s="832" t="s">
        <v>595</v>
      </c>
      <c r="I523" s="832" t="s">
        <v>2710</v>
      </c>
      <c r="J523" s="832" t="s">
        <v>2479</v>
      </c>
      <c r="K523" s="832" t="s">
        <v>897</v>
      </c>
      <c r="L523" s="835">
        <v>0</v>
      </c>
      <c r="M523" s="835">
        <v>0</v>
      </c>
      <c r="N523" s="832">
        <v>4</v>
      </c>
      <c r="O523" s="836">
        <v>1.5</v>
      </c>
      <c r="P523" s="835">
        <v>0</v>
      </c>
      <c r="Q523" s="837"/>
      <c r="R523" s="832">
        <v>2</v>
      </c>
      <c r="S523" s="837">
        <v>0.5</v>
      </c>
      <c r="T523" s="836">
        <v>1</v>
      </c>
      <c r="U523" s="838">
        <v>0.66666666666666663</v>
      </c>
    </row>
    <row r="524" spans="1:21" ht="14.4" customHeight="1" x14ac:dyDescent="0.3">
      <c r="A524" s="831">
        <v>32</v>
      </c>
      <c r="B524" s="832" t="s">
        <v>2157</v>
      </c>
      <c r="C524" s="832" t="s">
        <v>2163</v>
      </c>
      <c r="D524" s="833" t="s">
        <v>3773</v>
      </c>
      <c r="E524" s="834" t="s">
        <v>2184</v>
      </c>
      <c r="F524" s="832" t="s">
        <v>2158</v>
      </c>
      <c r="G524" s="832" t="s">
        <v>2248</v>
      </c>
      <c r="H524" s="832" t="s">
        <v>651</v>
      </c>
      <c r="I524" s="832" t="s">
        <v>2251</v>
      </c>
      <c r="J524" s="832" t="s">
        <v>1822</v>
      </c>
      <c r="K524" s="832" t="s">
        <v>2252</v>
      </c>
      <c r="L524" s="835">
        <v>272.83</v>
      </c>
      <c r="M524" s="835">
        <v>1909.81</v>
      </c>
      <c r="N524" s="832">
        <v>7</v>
      </c>
      <c r="O524" s="836">
        <v>4</v>
      </c>
      <c r="P524" s="835">
        <v>1364.1499999999999</v>
      </c>
      <c r="Q524" s="837">
        <v>0.71428571428571419</v>
      </c>
      <c r="R524" s="832">
        <v>5</v>
      </c>
      <c r="S524" s="837">
        <v>0.7142857142857143</v>
      </c>
      <c r="T524" s="836">
        <v>3</v>
      </c>
      <c r="U524" s="838">
        <v>0.75</v>
      </c>
    </row>
    <row r="525" spans="1:21" ht="14.4" customHeight="1" x14ac:dyDescent="0.3">
      <c r="A525" s="831">
        <v>32</v>
      </c>
      <c r="B525" s="832" t="s">
        <v>2157</v>
      </c>
      <c r="C525" s="832" t="s">
        <v>2163</v>
      </c>
      <c r="D525" s="833" t="s">
        <v>3773</v>
      </c>
      <c r="E525" s="834" t="s">
        <v>2184</v>
      </c>
      <c r="F525" s="832" t="s">
        <v>2158</v>
      </c>
      <c r="G525" s="832" t="s">
        <v>2309</v>
      </c>
      <c r="H525" s="832" t="s">
        <v>651</v>
      </c>
      <c r="I525" s="832" t="s">
        <v>2039</v>
      </c>
      <c r="J525" s="832" t="s">
        <v>1221</v>
      </c>
      <c r="K525" s="832" t="s">
        <v>2040</v>
      </c>
      <c r="L525" s="835">
        <v>117.55</v>
      </c>
      <c r="M525" s="835">
        <v>705.3</v>
      </c>
      <c r="N525" s="832">
        <v>6</v>
      </c>
      <c r="O525" s="836">
        <v>4</v>
      </c>
      <c r="P525" s="835">
        <v>705.3</v>
      </c>
      <c r="Q525" s="837">
        <v>1</v>
      </c>
      <c r="R525" s="832">
        <v>6</v>
      </c>
      <c r="S525" s="837">
        <v>1</v>
      </c>
      <c r="T525" s="836">
        <v>4</v>
      </c>
      <c r="U525" s="838">
        <v>1</v>
      </c>
    </row>
    <row r="526" spans="1:21" ht="14.4" customHeight="1" x14ac:dyDescent="0.3">
      <c r="A526" s="831">
        <v>32</v>
      </c>
      <c r="B526" s="832" t="s">
        <v>2157</v>
      </c>
      <c r="C526" s="832" t="s">
        <v>2163</v>
      </c>
      <c r="D526" s="833" t="s">
        <v>3773</v>
      </c>
      <c r="E526" s="834" t="s">
        <v>2184</v>
      </c>
      <c r="F526" s="832" t="s">
        <v>2158</v>
      </c>
      <c r="G526" s="832" t="s">
        <v>2309</v>
      </c>
      <c r="H526" s="832" t="s">
        <v>651</v>
      </c>
      <c r="I526" s="832" t="s">
        <v>2041</v>
      </c>
      <c r="J526" s="832" t="s">
        <v>1221</v>
      </c>
      <c r="K526" s="832" t="s">
        <v>2042</v>
      </c>
      <c r="L526" s="835">
        <v>176.32</v>
      </c>
      <c r="M526" s="835">
        <v>176.32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32</v>
      </c>
      <c r="B527" s="832" t="s">
        <v>2157</v>
      </c>
      <c r="C527" s="832" t="s">
        <v>2163</v>
      </c>
      <c r="D527" s="833" t="s">
        <v>3773</v>
      </c>
      <c r="E527" s="834" t="s">
        <v>2184</v>
      </c>
      <c r="F527" s="832" t="s">
        <v>2158</v>
      </c>
      <c r="G527" s="832" t="s">
        <v>2485</v>
      </c>
      <c r="H527" s="832" t="s">
        <v>595</v>
      </c>
      <c r="I527" s="832" t="s">
        <v>2486</v>
      </c>
      <c r="J527" s="832" t="s">
        <v>2487</v>
      </c>
      <c r="K527" s="832" t="s">
        <v>1467</v>
      </c>
      <c r="L527" s="835">
        <v>78.33</v>
      </c>
      <c r="M527" s="835">
        <v>1174.9499999999998</v>
      </c>
      <c r="N527" s="832">
        <v>15</v>
      </c>
      <c r="O527" s="836">
        <v>4</v>
      </c>
      <c r="P527" s="835">
        <v>1174.9499999999998</v>
      </c>
      <c r="Q527" s="837">
        <v>1</v>
      </c>
      <c r="R527" s="832">
        <v>15</v>
      </c>
      <c r="S527" s="837">
        <v>1</v>
      </c>
      <c r="T527" s="836">
        <v>4</v>
      </c>
      <c r="U527" s="838">
        <v>1</v>
      </c>
    </row>
    <row r="528" spans="1:21" ht="14.4" customHeight="1" x14ac:dyDescent="0.3">
      <c r="A528" s="831">
        <v>32</v>
      </c>
      <c r="B528" s="832" t="s">
        <v>2157</v>
      </c>
      <c r="C528" s="832" t="s">
        <v>2163</v>
      </c>
      <c r="D528" s="833" t="s">
        <v>3773</v>
      </c>
      <c r="E528" s="834" t="s">
        <v>2184</v>
      </c>
      <c r="F528" s="832" t="s">
        <v>2158</v>
      </c>
      <c r="G528" s="832" t="s">
        <v>2485</v>
      </c>
      <c r="H528" s="832" t="s">
        <v>595</v>
      </c>
      <c r="I528" s="832" t="s">
        <v>2974</v>
      </c>
      <c r="J528" s="832" t="s">
        <v>2975</v>
      </c>
      <c r="K528" s="832" t="s">
        <v>1467</v>
      </c>
      <c r="L528" s="835">
        <v>78.33</v>
      </c>
      <c r="M528" s="835">
        <v>391.65</v>
      </c>
      <c r="N528" s="832">
        <v>5</v>
      </c>
      <c r="O528" s="836">
        <v>1.5</v>
      </c>
      <c r="P528" s="835">
        <v>391.65</v>
      </c>
      <c r="Q528" s="837">
        <v>1</v>
      </c>
      <c r="R528" s="832">
        <v>5</v>
      </c>
      <c r="S528" s="837">
        <v>1</v>
      </c>
      <c r="T528" s="836">
        <v>1.5</v>
      </c>
      <c r="U528" s="838">
        <v>1</v>
      </c>
    </row>
    <row r="529" spans="1:21" ht="14.4" customHeight="1" x14ac:dyDescent="0.3">
      <c r="A529" s="831">
        <v>32</v>
      </c>
      <c r="B529" s="832" t="s">
        <v>2157</v>
      </c>
      <c r="C529" s="832" t="s">
        <v>2163</v>
      </c>
      <c r="D529" s="833" t="s">
        <v>3773</v>
      </c>
      <c r="E529" s="834" t="s">
        <v>2184</v>
      </c>
      <c r="F529" s="832" t="s">
        <v>2158</v>
      </c>
      <c r="G529" s="832" t="s">
        <v>2310</v>
      </c>
      <c r="H529" s="832" t="s">
        <v>651</v>
      </c>
      <c r="I529" s="832" t="s">
        <v>2976</v>
      </c>
      <c r="J529" s="832" t="s">
        <v>2680</v>
      </c>
      <c r="K529" s="832" t="s">
        <v>2117</v>
      </c>
      <c r="L529" s="835">
        <v>264</v>
      </c>
      <c r="M529" s="835">
        <v>264</v>
      </c>
      <c r="N529" s="832">
        <v>1</v>
      </c>
      <c r="O529" s="836">
        <v>0.5</v>
      </c>
      <c r="P529" s="835">
        <v>264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32</v>
      </c>
      <c r="B530" s="832" t="s">
        <v>2157</v>
      </c>
      <c r="C530" s="832" t="s">
        <v>2163</v>
      </c>
      <c r="D530" s="833" t="s">
        <v>3773</v>
      </c>
      <c r="E530" s="834" t="s">
        <v>2184</v>
      </c>
      <c r="F530" s="832" t="s">
        <v>2158</v>
      </c>
      <c r="G530" s="832" t="s">
        <v>2310</v>
      </c>
      <c r="H530" s="832" t="s">
        <v>651</v>
      </c>
      <c r="I530" s="832" t="s">
        <v>2796</v>
      </c>
      <c r="J530" s="832" t="s">
        <v>2680</v>
      </c>
      <c r="K530" s="832" t="s">
        <v>2117</v>
      </c>
      <c r="L530" s="835">
        <v>264</v>
      </c>
      <c r="M530" s="835">
        <v>792</v>
      </c>
      <c r="N530" s="832">
        <v>3</v>
      </c>
      <c r="O530" s="836">
        <v>2</v>
      </c>
      <c r="P530" s="835">
        <v>792</v>
      </c>
      <c r="Q530" s="837">
        <v>1</v>
      </c>
      <c r="R530" s="832">
        <v>3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32</v>
      </c>
      <c r="B531" s="832" t="s">
        <v>2157</v>
      </c>
      <c r="C531" s="832" t="s">
        <v>2163</v>
      </c>
      <c r="D531" s="833" t="s">
        <v>3773</v>
      </c>
      <c r="E531" s="834" t="s">
        <v>2184</v>
      </c>
      <c r="F531" s="832" t="s">
        <v>2158</v>
      </c>
      <c r="G531" s="832" t="s">
        <v>2313</v>
      </c>
      <c r="H531" s="832" t="s">
        <v>595</v>
      </c>
      <c r="I531" s="832" t="s">
        <v>2314</v>
      </c>
      <c r="J531" s="832" t="s">
        <v>784</v>
      </c>
      <c r="K531" s="832" t="s">
        <v>2315</v>
      </c>
      <c r="L531" s="835">
        <v>0</v>
      </c>
      <c r="M531" s="835">
        <v>0</v>
      </c>
      <c r="N531" s="832">
        <v>17</v>
      </c>
      <c r="O531" s="836">
        <v>6</v>
      </c>
      <c r="P531" s="835">
        <v>0</v>
      </c>
      <c r="Q531" s="837"/>
      <c r="R531" s="832">
        <v>12</v>
      </c>
      <c r="S531" s="837">
        <v>0.70588235294117652</v>
      </c>
      <c r="T531" s="836">
        <v>4</v>
      </c>
      <c r="U531" s="838">
        <v>0.66666666666666663</v>
      </c>
    </row>
    <row r="532" spans="1:21" ht="14.4" customHeight="1" x14ac:dyDescent="0.3">
      <c r="A532" s="831">
        <v>32</v>
      </c>
      <c r="B532" s="832" t="s">
        <v>2157</v>
      </c>
      <c r="C532" s="832" t="s">
        <v>2163</v>
      </c>
      <c r="D532" s="833" t="s">
        <v>3773</v>
      </c>
      <c r="E532" s="834" t="s">
        <v>2184</v>
      </c>
      <c r="F532" s="832" t="s">
        <v>2158</v>
      </c>
      <c r="G532" s="832" t="s">
        <v>2320</v>
      </c>
      <c r="H532" s="832" t="s">
        <v>595</v>
      </c>
      <c r="I532" s="832" t="s">
        <v>2321</v>
      </c>
      <c r="J532" s="832" t="s">
        <v>2322</v>
      </c>
      <c r="K532" s="832" t="s">
        <v>2323</v>
      </c>
      <c r="L532" s="835">
        <v>1719.99</v>
      </c>
      <c r="M532" s="835">
        <v>1719.99</v>
      </c>
      <c r="N532" s="832">
        <v>1</v>
      </c>
      <c r="O532" s="836">
        <v>0.5</v>
      </c>
      <c r="P532" s="835">
        <v>1719.99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32</v>
      </c>
      <c r="B533" s="832" t="s">
        <v>2157</v>
      </c>
      <c r="C533" s="832" t="s">
        <v>2163</v>
      </c>
      <c r="D533" s="833" t="s">
        <v>3773</v>
      </c>
      <c r="E533" s="834" t="s">
        <v>2184</v>
      </c>
      <c r="F533" s="832" t="s">
        <v>2158</v>
      </c>
      <c r="G533" s="832" t="s">
        <v>2320</v>
      </c>
      <c r="H533" s="832" t="s">
        <v>595</v>
      </c>
      <c r="I533" s="832" t="s">
        <v>2977</v>
      </c>
      <c r="J533" s="832" t="s">
        <v>2325</v>
      </c>
      <c r="K533" s="832" t="s">
        <v>2799</v>
      </c>
      <c r="L533" s="835">
        <v>236.03</v>
      </c>
      <c r="M533" s="835">
        <v>1416.18</v>
      </c>
      <c r="N533" s="832">
        <v>6</v>
      </c>
      <c r="O533" s="836">
        <v>2.5</v>
      </c>
      <c r="P533" s="835">
        <v>1180.1500000000001</v>
      </c>
      <c r="Q533" s="837">
        <v>0.83333333333333337</v>
      </c>
      <c r="R533" s="832">
        <v>5</v>
      </c>
      <c r="S533" s="837">
        <v>0.83333333333333337</v>
      </c>
      <c r="T533" s="836">
        <v>2</v>
      </c>
      <c r="U533" s="838">
        <v>0.8</v>
      </c>
    </row>
    <row r="534" spans="1:21" ht="14.4" customHeight="1" x14ac:dyDescent="0.3">
      <c r="A534" s="831">
        <v>32</v>
      </c>
      <c r="B534" s="832" t="s">
        <v>2157</v>
      </c>
      <c r="C534" s="832" t="s">
        <v>2163</v>
      </c>
      <c r="D534" s="833" t="s">
        <v>3773</v>
      </c>
      <c r="E534" s="834" t="s">
        <v>2184</v>
      </c>
      <c r="F534" s="832" t="s">
        <v>2158</v>
      </c>
      <c r="G534" s="832" t="s">
        <v>2320</v>
      </c>
      <c r="H534" s="832" t="s">
        <v>595</v>
      </c>
      <c r="I534" s="832" t="s">
        <v>2978</v>
      </c>
      <c r="J534" s="832" t="s">
        <v>2325</v>
      </c>
      <c r="K534" s="832" t="s">
        <v>2291</v>
      </c>
      <c r="L534" s="835">
        <v>656.81</v>
      </c>
      <c r="M534" s="835">
        <v>8538.5299999999988</v>
      </c>
      <c r="N534" s="832">
        <v>13</v>
      </c>
      <c r="O534" s="836">
        <v>8</v>
      </c>
      <c r="P534" s="835">
        <v>6568.0999999999985</v>
      </c>
      <c r="Q534" s="837">
        <v>0.76923076923076916</v>
      </c>
      <c r="R534" s="832">
        <v>10</v>
      </c>
      <c r="S534" s="837">
        <v>0.76923076923076927</v>
      </c>
      <c r="T534" s="836">
        <v>6.5</v>
      </c>
      <c r="U534" s="838">
        <v>0.8125</v>
      </c>
    </row>
    <row r="535" spans="1:21" ht="14.4" customHeight="1" x14ac:dyDescent="0.3">
      <c r="A535" s="831">
        <v>32</v>
      </c>
      <c r="B535" s="832" t="s">
        <v>2157</v>
      </c>
      <c r="C535" s="832" t="s">
        <v>2163</v>
      </c>
      <c r="D535" s="833" t="s">
        <v>3773</v>
      </c>
      <c r="E535" s="834" t="s">
        <v>2184</v>
      </c>
      <c r="F535" s="832" t="s">
        <v>2158</v>
      </c>
      <c r="G535" s="832" t="s">
        <v>2979</v>
      </c>
      <c r="H535" s="832" t="s">
        <v>595</v>
      </c>
      <c r="I535" s="832" t="s">
        <v>2980</v>
      </c>
      <c r="J535" s="832" t="s">
        <v>1408</v>
      </c>
      <c r="K535" s="832" t="s">
        <v>2981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32</v>
      </c>
      <c r="B536" s="832" t="s">
        <v>2157</v>
      </c>
      <c r="C536" s="832" t="s">
        <v>2163</v>
      </c>
      <c r="D536" s="833" t="s">
        <v>3773</v>
      </c>
      <c r="E536" s="834" t="s">
        <v>2184</v>
      </c>
      <c r="F536" s="832" t="s">
        <v>2158</v>
      </c>
      <c r="G536" s="832" t="s">
        <v>2327</v>
      </c>
      <c r="H536" s="832" t="s">
        <v>595</v>
      </c>
      <c r="I536" s="832" t="s">
        <v>2982</v>
      </c>
      <c r="J536" s="832" t="s">
        <v>743</v>
      </c>
      <c r="K536" s="832" t="s">
        <v>2983</v>
      </c>
      <c r="L536" s="835">
        <v>273.33</v>
      </c>
      <c r="M536" s="835">
        <v>273.33</v>
      </c>
      <c r="N536" s="832">
        <v>1</v>
      </c>
      <c r="O536" s="836">
        <v>1</v>
      </c>
      <c r="P536" s="835">
        <v>273.33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32</v>
      </c>
      <c r="B537" s="832" t="s">
        <v>2157</v>
      </c>
      <c r="C537" s="832" t="s">
        <v>2163</v>
      </c>
      <c r="D537" s="833" t="s">
        <v>3773</v>
      </c>
      <c r="E537" s="834" t="s">
        <v>2184</v>
      </c>
      <c r="F537" s="832" t="s">
        <v>2158</v>
      </c>
      <c r="G537" s="832" t="s">
        <v>2800</v>
      </c>
      <c r="H537" s="832" t="s">
        <v>595</v>
      </c>
      <c r="I537" s="832" t="s">
        <v>2801</v>
      </c>
      <c r="J537" s="832" t="s">
        <v>1486</v>
      </c>
      <c r="K537" s="832" t="s">
        <v>2802</v>
      </c>
      <c r="L537" s="835">
        <v>0</v>
      </c>
      <c r="M537" s="835">
        <v>0</v>
      </c>
      <c r="N537" s="832">
        <v>2</v>
      </c>
      <c r="O537" s="836">
        <v>0.5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32</v>
      </c>
      <c r="B538" s="832" t="s">
        <v>2157</v>
      </c>
      <c r="C538" s="832" t="s">
        <v>2163</v>
      </c>
      <c r="D538" s="833" t="s">
        <v>3773</v>
      </c>
      <c r="E538" s="834" t="s">
        <v>2184</v>
      </c>
      <c r="F538" s="832" t="s">
        <v>2158</v>
      </c>
      <c r="G538" s="832" t="s">
        <v>2225</v>
      </c>
      <c r="H538" s="832" t="s">
        <v>651</v>
      </c>
      <c r="I538" s="832" t="s">
        <v>1835</v>
      </c>
      <c r="J538" s="832" t="s">
        <v>1836</v>
      </c>
      <c r="K538" s="832" t="s">
        <v>1837</v>
      </c>
      <c r="L538" s="835">
        <v>3231.81</v>
      </c>
      <c r="M538" s="835">
        <v>48477.15</v>
      </c>
      <c r="N538" s="832">
        <v>15</v>
      </c>
      <c r="O538" s="836">
        <v>7.5</v>
      </c>
      <c r="P538" s="835">
        <v>42013.53</v>
      </c>
      <c r="Q538" s="837">
        <v>0.86666666666666659</v>
      </c>
      <c r="R538" s="832">
        <v>13</v>
      </c>
      <c r="S538" s="837">
        <v>0.8666666666666667</v>
      </c>
      <c r="T538" s="836">
        <v>6</v>
      </c>
      <c r="U538" s="838">
        <v>0.8</v>
      </c>
    </row>
    <row r="539" spans="1:21" ht="14.4" customHeight="1" x14ac:dyDescent="0.3">
      <c r="A539" s="831">
        <v>32</v>
      </c>
      <c r="B539" s="832" t="s">
        <v>2157</v>
      </c>
      <c r="C539" s="832" t="s">
        <v>2163</v>
      </c>
      <c r="D539" s="833" t="s">
        <v>3773</v>
      </c>
      <c r="E539" s="834" t="s">
        <v>2184</v>
      </c>
      <c r="F539" s="832" t="s">
        <v>2158</v>
      </c>
      <c r="G539" s="832" t="s">
        <v>2332</v>
      </c>
      <c r="H539" s="832" t="s">
        <v>651</v>
      </c>
      <c r="I539" s="832" t="s">
        <v>1759</v>
      </c>
      <c r="J539" s="832" t="s">
        <v>829</v>
      </c>
      <c r="K539" s="832" t="s">
        <v>1760</v>
      </c>
      <c r="L539" s="835">
        <v>42.51</v>
      </c>
      <c r="M539" s="835">
        <v>42.51</v>
      </c>
      <c r="N539" s="832">
        <v>1</v>
      </c>
      <c r="O539" s="836">
        <v>1</v>
      </c>
      <c r="P539" s="835">
        <v>42.51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32</v>
      </c>
      <c r="B540" s="832" t="s">
        <v>2157</v>
      </c>
      <c r="C540" s="832" t="s">
        <v>2163</v>
      </c>
      <c r="D540" s="833" t="s">
        <v>3773</v>
      </c>
      <c r="E540" s="834" t="s">
        <v>2184</v>
      </c>
      <c r="F540" s="832" t="s">
        <v>2158</v>
      </c>
      <c r="G540" s="832" t="s">
        <v>2332</v>
      </c>
      <c r="H540" s="832" t="s">
        <v>651</v>
      </c>
      <c r="I540" s="832" t="s">
        <v>2713</v>
      </c>
      <c r="J540" s="832" t="s">
        <v>829</v>
      </c>
      <c r="K540" s="832" t="s">
        <v>2714</v>
      </c>
      <c r="L540" s="835">
        <v>85.02</v>
      </c>
      <c r="M540" s="835">
        <v>255.06</v>
      </c>
      <c r="N540" s="832">
        <v>3</v>
      </c>
      <c r="O540" s="836">
        <v>1.5</v>
      </c>
      <c r="P540" s="835">
        <v>255.06</v>
      </c>
      <c r="Q540" s="837">
        <v>1</v>
      </c>
      <c r="R540" s="832">
        <v>3</v>
      </c>
      <c r="S540" s="837">
        <v>1</v>
      </c>
      <c r="T540" s="836">
        <v>1.5</v>
      </c>
      <c r="U540" s="838">
        <v>1</v>
      </c>
    </row>
    <row r="541" spans="1:21" ht="14.4" customHeight="1" x14ac:dyDescent="0.3">
      <c r="A541" s="831">
        <v>32</v>
      </c>
      <c r="B541" s="832" t="s">
        <v>2157</v>
      </c>
      <c r="C541" s="832" t="s">
        <v>2163</v>
      </c>
      <c r="D541" s="833" t="s">
        <v>3773</v>
      </c>
      <c r="E541" s="834" t="s">
        <v>2184</v>
      </c>
      <c r="F541" s="832" t="s">
        <v>2158</v>
      </c>
      <c r="G541" s="832" t="s">
        <v>2332</v>
      </c>
      <c r="H541" s="832" t="s">
        <v>595</v>
      </c>
      <c r="I541" s="832" t="s">
        <v>2333</v>
      </c>
      <c r="J541" s="832" t="s">
        <v>2334</v>
      </c>
      <c r="K541" s="832" t="s">
        <v>1760</v>
      </c>
      <c r="L541" s="835">
        <v>42.51</v>
      </c>
      <c r="M541" s="835">
        <v>42.51</v>
      </c>
      <c r="N541" s="832">
        <v>1</v>
      </c>
      <c r="O541" s="836">
        <v>1</v>
      </c>
      <c r="P541" s="835">
        <v>42.51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32</v>
      </c>
      <c r="B542" s="832" t="s">
        <v>2157</v>
      </c>
      <c r="C542" s="832" t="s">
        <v>2163</v>
      </c>
      <c r="D542" s="833" t="s">
        <v>3773</v>
      </c>
      <c r="E542" s="834" t="s">
        <v>2184</v>
      </c>
      <c r="F542" s="832" t="s">
        <v>2158</v>
      </c>
      <c r="G542" s="832" t="s">
        <v>2503</v>
      </c>
      <c r="H542" s="832" t="s">
        <v>595</v>
      </c>
      <c r="I542" s="832" t="s">
        <v>2718</v>
      </c>
      <c r="J542" s="832" t="s">
        <v>2716</v>
      </c>
      <c r="K542" s="832" t="s">
        <v>2719</v>
      </c>
      <c r="L542" s="835">
        <v>339.47</v>
      </c>
      <c r="M542" s="835">
        <v>3394.7000000000007</v>
      </c>
      <c r="N542" s="832">
        <v>10</v>
      </c>
      <c r="O542" s="836">
        <v>2.5</v>
      </c>
      <c r="P542" s="835">
        <v>3055.2300000000005</v>
      </c>
      <c r="Q542" s="837">
        <v>0.89999999999999991</v>
      </c>
      <c r="R542" s="832">
        <v>9</v>
      </c>
      <c r="S542" s="837">
        <v>0.9</v>
      </c>
      <c r="T542" s="836">
        <v>1.5</v>
      </c>
      <c r="U542" s="838">
        <v>0.6</v>
      </c>
    </row>
    <row r="543" spans="1:21" ht="14.4" customHeight="1" x14ac:dyDescent="0.3">
      <c r="A543" s="831">
        <v>32</v>
      </c>
      <c r="B543" s="832" t="s">
        <v>2157</v>
      </c>
      <c r="C543" s="832" t="s">
        <v>2163</v>
      </c>
      <c r="D543" s="833" t="s">
        <v>3773</v>
      </c>
      <c r="E543" s="834" t="s">
        <v>2184</v>
      </c>
      <c r="F543" s="832" t="s">
        <v>2158</v>
      </c>
      <c r="G543" s="832" t="s">
        <v>2984</v>
      </c>
      <c r="H543" s="832" t="s">
        <v>595</v>
      </c>
      <c r="I543" s="832" t="s">
        <v>2985</v>
      </c>
      <c r="J543" s="832" t="s">
        <v>2986</v>
      </c>
      <c r="K543" s="832" t="s">
        <v>2987</v>
      </c>
      <c r="L543" s="835">
        <v>101.72</v>
      </c>
      <c r="M543" s="835">
        <v>101.72</v>
      </c>
      <c r="N543" s="832">
        <v>1</v>
      </c>
      <c r="O543" s="836">
        <v>0.5</v>
      </c>
      <c r="P543" s="835">
        <v>101.72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32</v>
      </c>
      <c r="B544" s="832" t="s">
        <v>2157</v>
      </c>
      <c r="C544" s="832" t="s">
        <v>2163</v>
      </c>
      <c r="D544" s="833" t="s">
        <v>3773</v>
      </c>
      <c r="E544" s="834" t="s">
        <v>2184</v>
      </c>
      <c r="F544" s="832" t="s">
        <v>2158</v>
      </c>
      <c r="G544" s="832" t="s">
        <v>2278</v>
      </c>
      <c r="H544" s="832" t="s">
        <v>595</v>
      </c>
      <c r="I544" s="832" t="s">
        <v>2279</v>
      </c>
      <c r="J544" s="832" t="s">
        <v>2280</v>
      </c>
      <c r="K544" s="832" t="s">
        <v>2281</v>
      </c>
      <c r="L544" s="835">
        <v>75.05</v>
      </c>
      <c r="M544" s="835">
        <v>300.2</v>
      </c>
      <c r="N544" s="832">
        <v>4</v>
      </c>
      <c r="O544" s="836">
        <v>2</v>
      </c>
      <c r="P544" s="835">
        <v>300.2</v>
      </c>
      <c r="Q544" s="837">
        <v>1</v>
      </c>
      <c r="R544" s="832">
        <v>4</v>
      </c>
      <c r="S544" s="837">
        <v>1</v>
      </c>
      <c r="T544" s="836">
        <v>2</v>
      </c>
      <c r="U544" s="838">
        <v>1</v>
      </c>
    </row>
    <row r="545" spans="1:21" ht="14.4" customHeight="1" x14ac:dyDescent="0.3">
      <c r="A545" s="831">
        <v>32</v>
      </c>
      <c r="B545" s="832" t="s">
        <v>2157</v>
      </c>
      <c r="C545" s="832" t="s">
        <v>2163</v>
      </c>
      <c r="D545" s="833" t="s">
        <v>3773</v>
      </c>
      <c r="E545" s="834" t="s">
        <v>2184</v>
      </c>
      <c r="F545" s="832" t="s">
        <v>2158</v>
      </c>
      <c r="G545" s="832" t="s">
        <v>2278</v>
      </c>
      <c r="H545" s="832" t="s">
        <v>595</v>
      </c>
      <c r="I545" s="832" t="s">
        <v>2519</v>
      </c>
      <c r="J545" s="832" t="s">
        <v>2520</v>
      </c>
      <c r="K545" s="832" t="s">
        <v>2521</v>
      </c>
      <c r="L545" s="835">
        <v>45.03</v>
      </c>
      <c r="M545" s="835">
        <v>630.42000000000007</v>
      </c>
      <c r="N545" s="832">
        <v>14</v>
      </c>
      <c r="O545" s="836">
        <v>3.5</v>
      </c>
      <c r="P545" s="835">
        <v>405.27000000000004</v>
      </c>
      <c r="Q545" s="837">
        <v>0.64285714285714279</v>
      </c>
      <c r="R545" s="832">
        <v>9</v>
      </c>
      <c r="S545" s="837">
        <v>0.6428571428571429</v>
      </c>
      <c r="T545" s="836">
        <v>2</v>
      </c>
      <c r="U545" s="838">
        <v>0.5714285714285714</v>
      </c>
    </row>
    <row r="546" spans="1:21" ht="14.4" customHeight="1" x14ac:dyDescent="0.3">
      <c r="A546" s="831">
        <v>32</v>
      </c>
      <c r="B546" s="832" t="s">
        <v>2157</v>
      </c>
      <c r="C546" s="832" t="s">
        <v>2163</v>
      </c>
      <c r="D546" s="833" t="s">
        <v>3773</v>
      </c>
      <c r="E546" s="834" t="s">
        <v>2184</v>
      </c>
      <c r="F546" s="832" t="s">
        <v>2158</v>
      </c>
      <c r="G546" s="832" t="s">
        <v>2842</v>
      </c>
      <c r="H546" s="832" t="s">
        <v>595</v>
      </c>
      <c r="I546" s="832" t="s">
        <v>2988</v>
      </c>
      <c r="J546" s="832" t="s">
        <v>2844</v>
      </c>
      <c r="K546" s="832"/>
      <c r="L546" s="835">
        <v>318.07</v>
      </c>
      <c r="M546" s="835">
        <v>636.14</v>
      </c>
      <c r="N546" s="832">
        <v>2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32</v>
      </c>
      <c r="B547" s="832" t="s">
        <v>2157</v>
      </c>
      <c r="C547" s="832" t="s">
        <v>2163</v>
      </c>
      <c r="D547" s="833" t="s">
        <v>3773</v>
      </c>
      <c r="E547" s="834" t="s">
        <v>2184</v>
      </c>
      <c r="F547" s="832" t="s">
        <v>2158</v>
      </c>
      <c r="G547" s="832" t="s">
        <v>2343</v>
      </c>
      <c r="H547" s="832" t="s">
        <v>595</v>
      </c>
      <c r="I547" s="832" t="s">
        <v>2344</v>
      </c>
      <c r="J547" s="832" t="s">
        <v>1133</v>
      </c>
      <c r="K547" s="832" t="s">
        <v>2345</v>
      </c>
      <c r="L547" s="835">
        <v>48.09</v>
      </c>
      <c r="M547" s="835">
        <v>96.18</v>
      </c>
      <c r="N547" s="832">
        <v>2</v>
      </c>
      <c r="O547" s="836">
        <v>1.5</v>
      </c>
      <c r="P547" s="835">
        <v>96.18</v>
      </c>
      <c r="Q547" s="837">
        <v>1</v>
      </c>
      <c r="R547" s="832">
        <v>2</v>
      </c>
      <c r="S547" s="837">
        <v>1</v>
      </c>
      <c r="T547" s="836">
        <v>1.5</v>
      </c>
      <c r="U547" s="838">
        <v>1</v>
      </c>
    </row>
    <row r="548" spans="1:21" ht="14.4" customHeight="1" x14ac:dyDescent="0.3">
      <c r="A548" s="831">
        <v>32</v>
      </c>
      <c r="B548" s="832" t="s">
        <v>2157</v>
      </c>
      <c r="C548" s="832" t="s">
        <v>2163</v>
      </c>
      <c r="D548" s="833" t="s">
        <v>3773</v>
      </c>
      <c r="E548" s="834" t="s">
        <v>2184</v>
      </c>
      <c r="F548" s="832" t="s">
        <v>2158</v>
      </c>
      <c r="G548" s="832" t="s">
        <v>2877</v>
      </c>
      <c r="H548" s="832" t="s">
        <v>595</v>
      </c>
      <c r="I548" s="832" t="s">
        <v>2878</v>
      </c>
      <c r="J548" s="832" t="s">
        <v>2879</v>
      </c>
      <c r="K548" s="832" t="s">
        <v>2880</v>
      </c>
      <c r="L548" s="835">
        <v>27.28</v>
      </c>
      <c r="M548" s="835">
        <v>54.56</v>
      </c>
      <c r="N548" s="832">
        <v>2</v>
      </c>
      <c r="O548" s="836">
        <v>1</v>
      </c>
      <c r="P548" s="835">
        <v>54.56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32</v>
      </c>
      <c r="B549" s="832" t="s">
        <v>2157</v>
      </c>
      <c r="C549" s="832" t="s">
        <v>2163</v>
      </c>
      <c r="D549" s="833" t="s">
        <v>3773</v>
      </c>
      <c r="E549" s="834" t="s">
        <v>2184</v>
      </c>
      <c r="F549" s="832" t="s">
        <v>2158</v>
      </c>
      <c r="G549" s="832" t="s">
        <v>2530</v>
      </c>
      <c r="H549" s="832" t="s">
        <v>595</v>
      </c>
      <c r="I549" s="832" t="s">
        <v>2531</v>
      </c>
      <c r="J549" s="832" t="s">
        <v>2532</v>
      </c>
      <c r="K549" s="832" t="s">
        <v>2483</v>
      </c>
      <c r="L549" s="835">
        <v>111.72</v>
      </c>
      <c r="M549" s="835">
        <v>335.15999999999997</v>
      </c>
      <c r="N549" s="832">
        <v>3</v>
      </c>
      <c r="O549" s="836">
        <v>2</v>
      </c>
      <c r="P549" s="835">
        <v>223.44</v>
      </c>
      <c r="Q549" s="837">
        <v>0.66666666666666674</v>
      </c>
      <c r="R549" s="832">
        <v>2</v>
      </c>
      <c r="S549" s="837">
        <v>0.66666666666666663</v>
      </c>
      <c r="T549" s="836">
        <v>1</v>
      </c>
      <c r="U549" s="838">
        <v>0.5</v>
      </c>
    </row>
    <row r="550" spans="1:21" ht="14.4" customHeight="1" x14ac:dyDescent="0.3">
      <c r="A550" s="831">
        <v>32</v>
      </c>
      <c r="B550" s="832" t="s">
        <v>2157</v>
      </c>
      <c r="C550" s="832" t="s">
        <v>2163</v>
      </c>
      <c r="D550" s="833" t="s">
        <v>3773</v>
      </c>
      <c r="E550" s="834" t="s">
        <v>2184</v>
      </c>
      <c r="F550" s="832" t="s">
        <v>2158</v>
      </c>
      <c r="G550" s="832" t="s">
        <v>2530</v>
      </c>
      <c r="H550" s="832" t="s">
        <v>595</v>
      </c>
      <c r="I550" s="832" t="s">
        <v>2989</v>
      </c>
      <c r="J550" s="832" t="s">
        <v>2532</v>
      </c>
      <c r="K550" s="832" t="s">
        <v>2483</v>
      </c>
      <c r="L550" s="835">
        <v>111.72</v>
      </c>
      <c r="M550" s="835">
        <v>223.44</v>
      </c>
      <c r="N550" s="832">
        <v>2</v>
      </c>
      <c r="O550" s="836">
        <v>0.5</v>
      </c>
      <c r="P550" s="835">
        <v>223.44</v>
      </c>
      <c r="Q550" s="837">
        <v>1</v>
      </c>
      <c r="R550" s="832">
        <v>2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32</v>
      </c>
      <c r="B551" s="832" t="s">
        <v>2157</v>
      </c>
      <c r="C551" s="832" t="s">
        <v>2163</v>
      </c>
      <c r="D551" s="833" t="s">
        <v>3773</v>
      </c>
      <c r="E551" s="834" t="s">
        <v>2184</v>
      </c>
      <c r="F551" s="832" t="s">
        <v>2158</v>
      </c>
      <c r="G551" s="832" t="s">
        <v>2990</v>
      </c>
      <c r="H551" s="832" t="s">
        <v>595</v>
      </c>
      <c r="I551" s="832" t="s">
        <v>2991</v>
      </c>
      <c r="J551" s="832" t="s">
        <v>2992</v>
      </c>
      <c r="K551" s="832" t="s">
        <v>2993</v>
      </c>
      <c r="L551" s="835">
        <v>61.97</v>
      </c>
      <c r="M551" s="835">
        <v>61.97</v>
      </c>
      <c r="N551" s="832">
        <v>1</v>
      </c>
      <c r="O551" s="836">
        <v>0.5</v>
      </c>
      <c r="P551" s="835">
        <v>61.97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32</v>
      </c>
      <c r="B552" s="832" t="s">
        <v>2157</v>
      </c>
      <c r="C552" s="832" t="s">
        <v>2163</v>
      </c>
      <c r="D552" s="833" t="s">
        <v>3773</v>
      </c>
      <c r="E552" s="834" t="s">
        <v>2184</v>
      </c>
      <c r="F552" s="832" t="s">
        <v>2158</v>
      </c>
      <c r="G552" s="832" t="s">
        <v>2365</v>
      </c>
      <c r="H552" s="832" t="s">
        <v>595</v>
      </c>
      <c r="I552" s="832" t="s">
        <v>2541</v>
      </c>
      <c r="J552" s="832" t="s">
        <v>844</v>
      </c>
      <c r="K552" s="832" t="s">
        <v>2542</v>
      </c>
      <c r="L552" s="835">
        <v>52.75</v>
      </c>
      <c r="M552" s="835">
        <v>105.5</v>
      </c>
      <c r="N552" s="832">
        <v>2</v>
      </c>
      <c r="O552" s="836">
        <v>1</v>
      </c>
      <c r="P552" s="835">
        <v>105.5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32</v>
      </c>
      <c r="B553" s="832" t="s">
        <v>2157</v>
      </c>
      <c r="C553" s="832" t="s">
        <v>2163</v>
      </c>
      <c r="D553" s="833" t="s">
        <v>3773</v>
      </c>
      <c r="E553" s="834" t="s">
        <v>2184</v>
      </c>
      <c r="F553" s="832" t="s">
        <v>2158</v>
      </c>
      <c r="G553" s="832" t="s">
        <v>2365</v>
      </c>
      <c r="H553" s="832" t="s">
        <v>595</v>
      </c>
      <c r="I553" s="832" t="s">
        <v>2366</v>
      </c>
      <c r="J553" s="832" t="s">
        <v>2367</v>
      </c>
      <c r="K553" s="832" t="s">
        <v>676</v>
      </c>
      <c r="L553" s="835">
        <v>58.62</v>
      </c>
      <c r="M553" s="835">
        <v>762.06</v>
      </c>
      <c r="N553" s="832">
        <v>13</v>
      </c>
      <c r="O553" s="836">
        <v>9</v>
      </c>
      <c r="P553" s="835">
        <v>644.81999999999994</v>
      </c>
      <c r="Q553" s="837">
        <v>0.84615384615384615</v>
      </c>
      <c r="R553" s="832">
        <v>11</v>
      </c>
      <c r="S553" s="837">
        <v>0.84615384615384615</v>
      </c>
      <c r="T553" s="836">
        <v>7.5</v>
      </c>
      <c r="U553" s="838">
        <v>0.83333333333333337</v>
      </c>
    </row>
    <row r="554" spans="1:21" ht="14.4" customHeight="1" x14ac:dyDescent="0.3">
      <c r="A554" s="831">
        <v>32</v>
      </c>
      <c r="B554" s="832" t="s">
        <v>2157</v>
      </c>
      <c r="C554" s="832" t="s">
        <v>2163</v>
      </c>
      <c r="D554" s="833" t="s">
        <v>3773</v>
      </c>
      <c r="E554" s="834" t="s">
        <v>2184</v>
      </c>
      <c r="F554" s="832" t="s">
        <v>2158</v>
      </c>
      <c r="G554" s="832" t="s">
        <v>2365</v>
      </c>
      <c r="H554" s="832" t="s">
        <v>595</v>
      </c>
      <c r="I554" s="832" t="s">
        <v>2636</v>
      </c>
      <c r="J554" s="832" t="s">
        <v>2367</v>
      </c>
      <c r="K554" s="832" t="s">
        <v>676</v>
      </c>
      <c r="L554" s="835">
        <v>58.62</v>
      </c>
      <c r="M554" s="835">
        <v>58.62</v>
      </c>
      <c r="N554" s="832">
        <v>1</v>
      </c>
      <c r="O554" s="836">
        <v>0.5</v>
      </c>
      <c r="P554" s="835">
        <v>58.62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2157</v>
      </c>
      <c r="C555" s="832" t="s">
        <v>2163</v>
      </c>
      <c r="D555" s="833" t="s">
        <v>3773</v>
      </c>
      <c r="E555" s="834" t="s">
        <v>2184</v>
      </c>
      <c r="F555" s="832" t="s">
        <v>2158</v>
      </c>
      <c r="G555" s="832" t="s">
        <v>2994</v>
      </c>
      <c r="H555" s="832" t="s">
        <v>595</v>
      </c>
      <c r="I555" s="832" t="s">
        <v>2995</v>
      </c>
      <c r="J555" s="832" t="s">
        <v>2996</v>
      </c>
      <c r="K555" s="832" t="s">
        <v>2997</v>
      </c>
      <c r="L555" s="835">
        <v>69.59</v>
      </c>
      <c r="M555" s="835">
        <v>69.59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32</v>
      </c>
      <c r="B556" s="832" t="s">
        <v>2157</v>
      </c>
      <c r="C556" s="832" t="s">
        <v>2163</v>
      </c>
      <c r="D556" s="833" t="s">
        <v>3773</v>
      </c>
      <c r="E556" s="834" t="s">
        <v>2184</v>
      </c>
      <c r="F556" s="832" t="s">
        <v>2158</v>
      </c>
      <c r="G556" s="832" t="s">
        <v>2368</v>
      </c>
      <c r="H556" s="832" t="s">
        <v>595</v>
      </c>
      <c r="I556" s="832" t="s">
        <v>2369</v>
      </c>
      <c r="J556" s="832" t="s">
        <v>2370</v>
      </c>
      <c r="K556" s="832" t="s">
        <v>2371</v>
      </c>
      <c r="L556" s="835">
        <v>3161.19</v>
      </c>
      <c r="M556" s="835">
        <v>34773.089999999997</v>
      </c>
      <c r="N556" s="832">
        <v>11</v>
      </c>
      <c r="O556" s="836">
        <v>4</v>
      </c>
      <c r="P556" s="835">
        <v>25289.52</v>
      </c>
      <c r="Q556" s="837">
        <v>0.7272727272727274</v>
      </c>
      <c r="R556" s="832">
        <v>8</v>
      </c>
      <c r="S556" s="837">
        <v>0.72727272727272729</v>
      </c>
      <c r="T556" s="836">
        <v>2.5</v>
      </c>
      <c r="U556" s="838">
        <v>0.625</v>
      </c>
    </row>
    <row r="557" spans="1:21" ht="14.4" customHeight="1" x14ac:dyDescent="0.3">
      <c r="A557" s="831">
        <v>32</v>
      </c>
      <c r="B557" s="832" t="s">
        <v>2157</v>
      </c>
      <c r="C557" s="832" t="s">
        <v>2163</v>
      </c>
      <c r="D557" s="833" t="s">
        <v>3773</v>
      </c>
      <c r="E557" s="834" t="s">
        <v>2184</v>
      </c>
      <c r="F557" s="832" t="s">
        <v>2158</v>
      </c>
      <c r="G557" s="832" t="s">
        <v>2233</v>
      </c>
      <c r="H557" s="832" t="s">
        <v>595</v>
      </c>
      <c r="I557" s="832" t="s">
        <v>2234</v>
      </c>
      <c r="J557" s="832" t="s">
        <v>2235</v>
      </c>
      <c r="K557" s="832" t="s">
        <v>2236</v>
      </c>
      <c r="L557" s="835">
        <v>88.76</v>
      </c>
      <c r="M557" s="835">
        <v>798.84</v>
      </c>
      <c r="N557" s="832">
        <v>9</v>
      </c>
      <c r="O557" s="836">
        <v>4</v>
      </c>
      <c r="P557" s="835">
        <v>621.32000000000005</v>
      </c>
      <c r="Q557" s="837">
        <v>0.77777777777777779</v>
      </c>
      <c r="R557" s="832">
        <v>7</v>
      </c>
      <c r="S557" s="837">
        <v>0.77777777777777779</v>
      </c>
      <c r="T557" s="836">
        <v>3.5</v>
      </c>
      <c r="U557" s="838">
        <v>0.875</v>
      </c>
    </row>
    <row r="558" spans="1:21" ht="14.4" customHeight="1" x14ac:dyDescent="0.3">
      <c r="A558" s="831">
        <v>32</v>
      </c>
      <c r="B558" s="832" t="s">
        <v>2157</v>
      </c>
      <c r="C558" s="832" t="s">
        <v>2163</v>
      </c>
      <c r="D558" s="833" t="s">
        <v>3773</v>
      </c>
      <c r="E558" s="834" t="s">
        <v>2184</v>
      </c>
      <c r="F558" s="832" t="s">
        <v>2158</v>
      </c>
      <c r="G558" s="832" t="s">
        <v>2888</v>
      </c>
      <c r="H558" s="832" t="s">
        <v>651</v>
      </c>
      <c r="I558" s="832" t="s">
        <v>2998</v>
      </c>
      <c r="J558" s="832" t="s">
        <v>2890</v>
      </c>
      <c r="K558" s="832" t="s">
        <v>2999</v>
      </c>
      <c r="L558" s="835">
        <v>16.12</v>
      </c>
      <c r="M558" s="835">
        <v>48.36</v>
      </c>
      <c r="N558" s="832">
        <v>3</v>
      </c>
      <c r="O558" s="836">
        <v>0.5</v>
      </c>
      <c r="P558" s="835">
        <v>48.36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32</v>
      </c>
      <c r="B559" s="832" t="s">
        <v>2157</v>
      </c>
      <c r="C559" s="832" t="s">
        <v>2163</v>
      </c>
      <c r="D559" s="833" t="s">
        <v>3773</v>
      </c>
      <c r="E559" s="834" t="s">
        <v>2184</v>
      </c>
      <c r="F559" s="832" t="s">
        <v>2158</v>
      </c>
      <c r="G559" s="832" t="s">
        <v>2253</v>
      </c>
      <c r="H559" s="832" t="s">
        <v>595</v>
      </c>
      <c r="I559" s="832" t="s">
        <v>3000</v>
      </c>
      <c r="J559" s="832" t="s">
        <v>798</v>
      </c>
      <c r="K559" s="832" t="s">
        <v>2719</v>
      </c>
      <c r="L559" s="835">
        <v>0</v>
      </c>
      <c r="M559" s="835">
        <v>0</v>
      </c>
      <c r="N559" s="832">
        <v>6</v>
      </c>
      <c r="O559" s="836">
        <v>3.5</v>
      </c>
      <c r="P559" s="835">
        <v>0</v>
      </c>
      <c r="Q559" s="837"/>
      <c r="R559" s="832">
        <v>6</v>
      </c>
      <c r="S559" s="837">
        <v>1</v>
      </c>
      <c r="T559" s="836">
        <v>3.5</v>
      </c>
      <c r="U559" s="838">
        <v>1</v>
      </c>
    </row>
    <row r="560" spans="1:21" ht="14.4" customHeight="1" x14ac:dyDescent="0.3">
      <c r="A560" s="831">
        <v>32</v>
      </c>
      <c r="B560" s="832" t="s">
        <v>2157</v>
      </c>
      <c r="C560" s="832" t="s">
        <v>2163</v>
      </c>
      <c r="D560" s="833" t="s">
        <v>3773</v>
      </c>
      <c r="E560" s="834" t="s">
        <v>2184</v>
      </c>
      <c r="F560" s="832" t="s">
        <v>2158</v>
      </c>
      <c r="G560" s="832" t="s">
        <v>3001</v>
      </c>
      <c r="H560" s="832" t="s">
        <v>595</v>
      </c>
      <c r="I560" s="832" t="s">
        <v>3002</v>
      </c>
      <c r="J560" s="832" t="s">
        <v>3003</v>
      </c>
      <c r="K560" s="832" t="s">
        <v>3004</v>
      </c>
      <c r="L560" s="835">
        <v>0</v>
      </c>
      <c r="M560" s="835">
        <v>0</v>
      </c>
      <c r="N560" s="832">
        <v>1</v>
      </c>
      <c r="O560" s="836">
        <v>1</v>
      </c>
      <c r="P560" s="835">
        <v>0</v>
      </c>
      <c r="Q560" s="837"/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32</v>
      </c>
      <c r="B561" s="832" t="s">
        <v>2157</v>
      </c>
      <c r="C561" s="832" t="s">
        <v>2163</v>
      </c>
      <c r="D561" s="833" t="s">
        <v>3773</v>
      </c>
      <c r="E561" s="834" t="s">
        <v>2184</v>
      </c>
      <c r="F561" s="832" t="s">
        <v>2158</v>
      </c>
      <c r="G561" s="832" t="s">
        <v>3005</v>
      </c>
      <c r="H561" s="832" t="s">
        <v>651</v>
      </c>
      <c r="I561" s="832" t="s">
        <v>3006</v>
      </c>
      <c r="J561" s="832" t="s">
        <v>904</v>
      </c>
      <c r="K561" s="832" t="s">
        <v>3007</v>
      </c>
      <c r="L561" s="835">
        <v>118.65</v>
      </c>
      <c r="M561" s="835">
        <v>118.65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32</v>
      </c>
      <c r="B562" s="832" t="s">
        <v>2157</v>
      </c>
      <c r="C562" s="832" t="s">
        <v>2163</v>
      </c>
      <c r="D562" s="833" t="s">
        <v>3773</v>
      </c>
      <c r="E562" s="834" t="s">
        <v>2184</v>
      </c>
      <c r="F562" s="832" t="s">
        <v>2158</v>
      </c>
      <c r="G562" s="832" t="s">
        <v>3005</v>
      </c>
      <c r="H562" s="832" t="s">
        <v>595</v>
      </c>
      <c r="I562" s="832" t="s">
        <v>3008</v>
      </c>
      <c r="J562" s="832" t="s">
        <v>3009</v>
      </c>
      <c r="K562" s="832" t="s">
        <v>3010</v>
      </c>
      <c r="L562" s="835">
        <v>18.46</v>
      </c>
      <c r="M562" s="835">
        <v>36.92</v>
      </c>
      <c r="N562" s="832">
        <v>2</v>
      </c>
      <c r="O562" s="836">
        <v>1</v>
      </c>
      <c r="P562" s="835">
        <v>36.92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32</v>
      </c>
      <c r="B563" s="832" t="s">
        <v>2157</v>
      </c>
      <c r="C563" s="832" t="s">
        <v>2163</v>
      </c>
      <c r="D563" s="833" t="s">
        <v>3773</v>
      </c>
      <c r="E563" s="834" t="s">
        <v>2184</v>
      </c>
      <c r="F563" s="832" t="s">
        <v>2158</v>
      </c>
      <c r="G563" s="832" t="s">
        <v>2726</v>
      </c>
      <c r="H563" s="832" t="s">
        <v>595</v>
      </c>
      <c r="I563" s="832" t="s">
        <v>2727</v>
      </c>
      <c r="J563" s="832" t="s">
        <v>2728</v>
      </c>
      <c r="K563" s="832" t="s">
        <v>2729</v>
      </c>
      <c r="L563" s="835">
        <v>727.03</v>
      </c>
      <c r="M563" s="835">
        <v>727.03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32</v>
      </c>
      <c r="B564" s="832" t="s">
        <v>2157</v>
      </c>
      <c r="C564" s="832" t="s">
        <v>2163</v>
      </c>
      <c r="D564" s="833" t="s">
        <v>3773</v>
      </c>
      <c r="E564" s="834" t="s">
        <v>2184</v>
      </c>
      <c r="F564" s="832" t="s">
        <v>2158</v>
      </c>
      <c r="G564" s="832" t="s">
        <v>3011</v>
      </c>
      <c r="H564" s="832" t="s">
        <v>595</v>
      </c>
      <c r="I564" s="832" t="s">
        <v>3012</v>
      </c>
      <c r="J564" s="832" t="s">
        <v>671</v>
      </c>
      <c r="K564" s="832" t="s">
        <v>2518</v>
      </c>
      <c r="L564" s="835">
        <v>1782.8</v>
      </c>
      <c r="M564" s="835">
        <v>12479.6</v>
      </c>
      <c r="N564" s="832">
        <v>7</v>
      </c>
      <c r="O564" s="836">
        <v>4</v>
      </c>
      <c r="P564" s="835">
        <v>8914</v>
      </c>
      <c r="Q564" s="837">
        <v>0.7142857142857143</v>
      </c>
      <c r="R564" s="832">
        <v>5</v>
      </c>
      <c r="S564" s="837">
        <v>0.7142857142857143</v>
      </c>
      <c r="T564" s="836">
        <v>3</v>
      </c>
      <c r="U564" s="838">
        <v>0.75</v>
      </c>
    </row>
    <row r="565" spans="1:21" ht="14.4" customHeight="1" x14ac:dyDescent="0.3">
      <c r="A565" s="831">
        <v>32</v>
      </c>
      <c r="B565" s="832" t="s">
        <v>2157</v>
      </c>
      <c r="C565" s="832" t="s">
        <v>2163</v>
      </c>
      <c r="D565" s="833" t="s">
        <v>3773</v>
      </c>
      <c r="E565" s="834" t="s">
        <v>2184</v>
      </c>
      <c r="F565" s="832" t="s">
        <v>2158</v>
      </c>
      <c r="G565" s="832" t="s">
        <v>2372</v>
      </c>
      <c r="H565" s="832" t="s">
        <v>595</v>
      </c>
      <c r="I565" s="832" t="s">
        <v>3013</v>
      </c>
      <c r="J565" s="832" t="s">
        <v>3014</v>
      </c>
      <c r="K565" s="832" t="s">
        <v>3015</v>
      </c>
      <c r="L565" s="835">
        <v>122.41</v>
      </c>
      <c r="M565" s="835">
        <v>122.41</v>
      </c>
      <c r="N565" s="832">
        <v>1</v>
      </c>
      <c r="O565" s="836">
        <v>1</v>
      </c>
      <c r="P565" s="835">
        <v>122.41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32</v>
      </c>
      <c r="B566" s="832" t="s">
        <v>2157</v>
      </c>
      <c r="C566" s="832" t="s">
        <v>2163</v>
      </c>
      <c r="D566" s="833" t="s">
        <v>3773</v>
      </c>
      <c r="E566" s="834" t="s">
        <v>2184</v>
      </c>
      <c r="F566" s="832" t="s">
        <v>2158</v>
      </c>
      <c r="G566" s="832" t="s">
        <v>2375</v>
      </c>
      <c r="H566" s="832" t="s">
        <v>651</v>
      </c>
      <c r="I566" s="832" t="s">
        <v>3016</v>
      </c>
      <c r="J566" s="832" t="s">
        <v>698</v>
      </c>
      <c r="K566" s="832" t="s">
        <v>3017</v>
      </c>
      <c r="L566" s="835">
        <v>234.07</v>
      </c>
      <c r="M566" s="835">
        <v>234.07</v>
      </c>
      <c r="N566" s="832">
        <v>1</v>
      </c>
      <c r="O566" s="836">
        <v>0.5</v>
      </c>
      <c r="P566" s="835">
        <v>234.07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32</v>
      </c>
      <c r="B567" s="832" t="s">
        <v>2157</v>
      </c>
      <c r="C567" s="832" t="s">
        <v>2163</v>
      </c>
      <c r="D567" s="833" t="s">
        <v>3773</v>
      </c>
      <c r="E567" s="834" t="s">
        <v>2184</v>
      </c>
      <c r="F567" s="832" t="s">
        <v>2158</v>
      </c>
      <c r="G567" s="832" t="s">
        <v>2375</v>
      </c>
      <c r="H567" s="832" t="s">
        <v>651</v>
      </c>
      <c r="I567" s="832" t="s">
        <v>3018</v>
      </c>
      <c r="J567" s="832" t="s">
        <v>3019</v>
      </c>
      <c r="K567" s="832" t="s">
        <v>3020</v>
      </c>
      <c r="L567" s="835">
        <v>41.32</v>
      </c>
      <c r="M567" s="835">
        <v>123.96000000000001</v>
      </c>
      <c r="N567" s="832">
        <v>3</v>
      </c>
      <c r="O567" s="836">
        <v>0.5</v>
      </c>
      <c r="P567" s="835">
        <v>123.96000000000001</v>
      </c>
      <c r="Q567" s="837">
        <v>1</v>
      </c>
      <c r="R567" s="832">
        <v>3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32</v>
      </c>
      <c r="B568" s="832" t="s">
        <v>2157</v>
      </c>
      <c r="C568" s="832" t="s">
        <v>2163</v>
      </c>
      <c r="D568" s="833" t="s">
        <v>3773</v>
      </c>
      <c r="E568" s="834" t="s">
        <v>2184</v>
      </c>
      <c r="F568" s="832" t="s">
        <v>2158</v>
      </c>
      <c r="G568" s="832" t="s">
        <v>2688</v>
      </c>
      <c r="H568" s="832" t="s">
        <v>595</v>
      </c>
      <c r="I568" s="832" t="s">
        <v>3021</v>
      </c>
      <c r="J568" s="832" t="s">
        <v>3022</v>
      </c>
      <c r="K568" s="832" t="s">
        <v>3023</v>
      </c>
      <c r="L568" s="835">
        <v>80.53</v>
      </c>
      <c r="M568" s="835">
        <v>322.12</v>
      </c>
      <c r="N568" s="832">
        <v>4</v>
      </c>
      <c r="O568" s="836">
        <v>2</v>
      </c>
      <c r="P568" s="835">
        <v>322.12</v>
      </c>
      <c r="Q568" s="837">
        <v>1</v>
      </c>
      <c r="R568" s="832">
        <v>4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32</v>
      </c>
      <c r="B569" s="832" t="s">
        <v>2157</v>
      </c>
      <c r="C569" s="832" t="s">
        <v>2163</v>
      </c>
      <c r="D569" s="833" t="s">
        <v>3773</v>
      </c>
      <c r="E569" s="834" t="s">
        <v>2184</v>
      </c>
      <c r="F569" s="832" t="s">
        <v>2158</v>
      </c>
      <c r="G569" s="832" t="s">
        <v>3024</v>
      </c>
      <c r="H569" s="832" t="s">
        <v>651</v>
      </c>
      <c r="I569" s="832" t="s">
        <v>3025</v>
      </c>
      <c r="J569" s="832" t="s">
        <v>3026</v>
      </c>
      <c r="K569" s="832" t="s">
        <v>3027</v>
      </c>
      <c r="L569" s="835">
        <v>351.48</v>
      </c>
      <c r="M569" s="835">
        <v>351.48</v>
      </c>
      <c r="N569" s="832">
        <v>1</v>
      </c>
      <c r="O569" s="836">
        <v>1</v>
      </c>
      <c r="P569" s="835">
        <v>351.48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32</v>
      </c>
      <c r="B570" s="832" t="s">
        <v>2157</v>
      </c>
      <c r="C570" s="832" t="s">
        <v>2163</v>
      </c>
      <c r="D570" s="833" t="s">
        <v>3773</v>
      </c>
      <c r="E570" s="834" t="s">
        <v>2184</v>
      </c>
      <c r="F570" s="832" t="s">
        <v>2158</v>
      </c>
      <c r="G570" s="832" t="s">
        <v>2257</v>
      </c>
      <c r="H570" s="832" t="s">
        <v>651</v>
      </c>
      <c r="I570" s="832" t="s">
        <v>3028</v>
      </c>
      <c r="J570" s="832" t="s">
        <v>827</v>
      </c>
      <c r="K570" s="832" t="s">
        <v>3029</v>
      </c>
      <c r="L570" s="835">
        <v>2309.36</v>
      </c>
      <c r="M570" s="835">
        <v>11546.8</v>
      </c>
      <c r="N570" s="832">
        <v>5</v>
      </c>
      <c r="O570" s="836">
        <v>2</v>
      </c>
      <c r="P570" s="835">
        <v>11546.8</v>
      </c>
      <c r="Q570" s="837">
        <v>1</v>
      </c>
      <c r="R570" s="832">
        <v>5</v>
      </c>
      <c r="S570" s="837">
        <v>1</v>
      </c>
      <c r="T570" s="836">
        <v>2</v>
      </c>
      <c r="U570" s="838">
        <v>1</v>
      </c>
    </row>
    <row r="571" spans="1:21" ht="14.4" customHeight="1" x14ac:dyDescent="0.3">
      <c r="A571" s="831">
        <v>32</v>
      </c>
      <c r="B571" s="832" t="s">
        <v>2157</v>
      </c>
      <c r="C571" s="832" t="s">
        <v>2163</v>
      </c>
      <c r="D571" s="833" t="s">
        <v>3773</v>
      </c>
      <c r="E571" s="834" t="s">
        <v>2184</v>
      </c>
      <c r="F571" s="832" t="s">
        <v>2158</v>
      </c>
      <c r="G571" s="832" t="s">
        <v>2257</v>
      </c>
      <c r="H571" s="832" t="s">
        <v>651</v>
      </c>
      <c r="I571" s="832" t="s">
        <v>1738</v>
      </c>
      <c r="J571" s="832" t="s">
        <v>827</v>
      </c>
      <c r="K571" s="832" t="s">
        <v>1739</v>
      </c>
      <c r="L571" s="835">
        <v>1385.62</v>
      </c>
      <c r="M571" s="835">
        <v>15241.82</v>
      </c>
      <c r="N571" s="832">
        <v>11</v>
      </c>
      <c r="O571" s="836">
        <v>2</v>
      </c>
      <c r="P571" s="835">
        <v>15241.82</v>
      </c>
      <c r="Q571" s="837">
        <v>1</v>
      </c>
      <c r="R571" s="832">
        <v>11</v>
      </c>
      <c r="S571" s="837">
        <v>1</v>
      </c>
      <c r="T571" s="836">
        <v>2</v>
      </c>
      <c r="U571" s="838">
        <v>1</v>
      </c>
    </row>
    <row r="572" spans="1:21" ht="14.4" customHeight="1" x14ac:dyDescent="0.3">
      <c r="A572" s="831">
        <v>32</v>
      </c>
      <c r="B572" s="832" t="s">
        <v>2157</v>
      </c>
      <c r="C572" s="832" t="s">
        <v>2163</v>
      </c>
      <c r="D572" s="833" t="s">
        <v>3773</v>
      </c>
      <c r="E572" s="834" t="s">
        <v>2184</v>
      </c>
      <c r="F572" s="832" t="s">
        <v>2158</v>
      </c>
      <c r="G572" s="832" t="s">
        <v>2257</v>
      </c>
      <c r="H572" s="832" t="s">
        <v>651</v>
      </c>
      <c r="I572" s="832" t="s">
        <v>1746</v>
      </c>
      <c r="J572" s="832" t="s">
        <v>822</v>
      </c>
      <c r="K572" s="832" t="s">
        <v>1747</v>
      </c>
      <c r="L572" s="835">
        <v>736.33</v>
      </c>
      <c r="M572" s="835">
        <v>4417.9800000000005</v>
      </c>
      <c r="N572" s="832">
        <v>6</v>
      </c>
      <c r="O572" s="836">
        <v>1.5</v>
      </c>
      <c r="P572" s="835">
        <v>4417.9800000000005</v>
      </c>
      <c r="Q572" s="837">
        <v>1</v>
      </c>
      <c r="R572" s="832">
        <v>6</v>
      </c>
      <c r="S572" s="837">
        <v>1</v>
      </c>
      <c r="T572" s="836">
        <v>1.5</v>
      </c>
      <c r="U572" s="838">
        <v>1</v>
      </c>
    </row>
    <row r="573" spans="1:21" ht="14.4" customHeight="1" x14ac:dyDescent="0.3">
      <c r="A573" s="831">
        <v>32</v>
      </c>
      <c r="B573" s="832" t="s">
        <v>2157</v>
      </c>
      <c r="C573" s="832" t="s">
        <v>2163</v>
      </c>
      <c r="D573" s="833" t="s">
        <v>3773</v>
      </c>
      <c r="E573" s="834" t="s">
        <v>2184</v>
      </c>
      <c r="F573" s="832" t="s">
        <v>2158</v>
      </c>
      <c r="G573" s="832" t="s">
        <v>2257</v>
      </c>
      <c r="H573" s="832" t="s">
        <v>651</v>
      </c>
      <c r="I573" s="832" t="s">
        <v>1748</v>
      </c>
      <c r="J573" s="832" t="s">
        <v>822</v>
      </c>
      <c r="K573" s="832" t="s">
        <v>1749</v>
      </c>
      <c r="L573" s="835">
        <v>490.89</v>
      </c>
      <c r="M573" s="835">
        <v>5890.68</v>
      </c>
      <c r="N573" s="832">
        <v>12</v>
      </c>
      <c r="O573" s="836">
        <v>2.5</v>
      </c>
      <c r="P573" s="835">
        <v>3927.12</v>
      </c>
      <c r="Q573" s="837">
        <v>0.66666666666666663</v>
      </c>
      <c r="R573" s="832">
        <v>8</v>
      </c>
      <c r="S573" s="837">
        <v>0.66666666666666663</v>
      </c>
      <c r="T573" s="836">
        <v>2</v>
      </c>
      <c r="U573" s="838">
        <v>0.8</v>
      </c>
    </row>
    <row r="574" spans="1:21" ht="14.4" customHeight="1" x14ac:dyDescent="0.3">
      <c r="A574" s="831">
        <v>32</v>
      </c>
      <c r="B574" s="832" t="s">
        <v>2157</v>
      </c>
      <c r="C574" s="832" t="s">
        <v>2163</v>
      </c>
      <c r="D574" s="833" t="s">
        <v>3773</v>
      </c>
      <c r="E574" s="834" t="s">
        <v>2184</v>
      </c>
      <c r="F574" s="832" t="s">
        <v>2158</v>
      </c>
      <c r="G574" s="832" t="s">
        <v>2257</v>
      </c>
      <c r="H574" s="832" t="s">
        <v>651</v>
      </c>
      <c r="I574" s="832" t="s">
        <v>1740</v>
      </c>
      <c r="J574" s="832" t="s">
        <v>827</v>
      </c>
      <c r="K574" s="832" t="s">
        <v>1741</v>
      </c>
      <c r="L574" s="835">
        <v>1847.49</v>
      </c>
      <c r="M574" s="835">
        <v>7389.96</v>
      </c>
      <c r="N574" s="832">
        <v>4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32</v>
      </c>
      <c r="B575" s="832" t="s">
        <v>2157</v>
      </c>
      <c r="C575" s="832" t="s">
        <v>2163</v>
      </c>
      <c r="D575" s="833" t="s">
        <v>3773</v>
      </c>
      <c r="E575" s="834" t="s">
        <v>2184</v>
      </c>
      <c r="F575" s="832" t="s">
        <v>2158</v>
      </c>
      <c r="G575" s="832" t="s">
        <v>2257</v>
      </c>
      <c r="H575" s="832" t="s">
        <v>651</v>
      </c>
      <c r="I575" s="832" t="s">
        <v>3030</v>
      </c>
      <c r="J575" s="832" t="s">
        <v>822</v>
      </c>
      <c r="K575" s="832" t="s">
        <v>3031</v>
      </c>
      <c r="L575" s="835">
        <v>1154.68</v>
      </c>
      <c r="M575" s="835">
        <v>11546.8</v>
      </c>
      <c r="N575" s="832">
        <v>10</v>
      </c>
      <c r="O575" s="836">
        <v>1.5</v>
      </c>
      <c r="P575" s="835">
        <v>11546.8</v>
      </c>
      <c r="Q575" s="837">
        <v>1</v>
      </c>
      <c r="R575" s="832">
        <v>10</v>
      </c>
      <c r="S575" s="837">
        <v>1</v>
      </c>
      <c r="T575" s="836">
        <v>1.5</v>
      </c>
      <c r="U575" s="838">
        <v>1</v>
      </c>
    </row>
    <row r="576" spans="1:21" ht="14.4" customHeight="1" x14ac:dyDescent="0.3">
      <c r="A576" s="831">
        <v>32</v>
      </c>
      <c r="B576" s="832" t="s">
        <v>2157</v>
      </c>
      <c r="C576" s="832" t="s">
        <v>2163</v>
      </c>
      <c r="D576" s="833" t="s">
        <v>3773</v>
      </c>
      <c r="E576" s="834" t="s">
        <v>2184</v>
      </c>
      <c r="F576" s="832" t="s">
        <v>2158</v>
      </c>
      <c r="G576" s="832" t="s">
        <v>2549</v>
      </c>
      <c r="H576" s="832" t="s">
        <v>595</v>
      </c>
      <c r="I576" s="832" t="s">
        <v>2550</v>
      </c>
      <c r="J576" s="832" t="s">
        <v>2551</v>
      </c>
      <c r="K576" s="832" t="s">
        <v>2552</v>
      </c>
      <c r="L576" s="835">
        <v>134.47999999999999</v>
      </c>
      <c r="M576" s="835">
        <v>403.43999999999994</v>
      </c>
      <c r="N576" s="832">
        <v>3</v>
      </c>
      <c r="O576" s="836">
        <v>0.5</v>
      </c>
      <c r="P576" s="835">
        <v>403.43999999999994</v>
      </c>
      <c r="Q576" s="837">
        <v>1</v>
      </c>
      <c r="R576" s="832">
        <v>3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32</v>
      </c>
      <c r="B577" s="832" t="s">
        <v>2157</v>
      </c>
      <c r="C577" s="832" t="s">
        <v>2163</v>
      </c>
      <c r="D577" s="833" t="s">
        <v>3773</v>
      </c>
      <c r="E577" s="834" t="s">
        <v>2184</v>
      </c>
      <c r="F577" s="832" t="s">
        <v>2158</v>
      </c>
      <c r="G577" s="832" t="s">
        <v>2553</v>
      </c>
      <c r="H577" s="832" t="s">
        <v>595</v>
      </c>
      <c r="I577" s="832" t="s">
        <v>2644</v>
      </c>
      <c r="J577" s="832" t="s">
        <v>691</v>
      </c>
      <c r="K577" s="832" t="s">
        <v>2467</v>
      </c>
      <c r="L577" s="835">
        <v>35.25</v>
      </c>
      <c r="M577" s="835">
        <v>105.75</v>
      </c>
      <c r="N577" s="832">
        <v>3</v>
      </c>
      <c r="O577" s="836">
        <v>1</v>
      </c>
      <c r="P577" s="835">
        <v>70.5</v>
      </c>
      <c r="Q577" s="837">
        <v>0.66666666666666663</v>
      </c>
      <c r="R577" s="832">
        <v>2</v>
      </c>
      <c r="S577" s="837">
        <v>0.66666666666666663</v>
      </c>
      <c r="T577" s="836">
        <v>0.5</v>
      </c>
      <c r="U577" s="838">
        <v>0.5</v>
      </c>
    </row>
    <row r="578" spans="1:21" ht="14.4" customHeight="1" x14ac:dyDescent="0.3">
      <c r="A578" s="831">
        <v>32</v>
      </c>
      <c r="B578" s="832" t="s">
        <v>2157</v>
      </c>
      <c r="C578" s="832" t="s">
        <v>2163</v>
      </c>
      <c r="D578" s="833" t="s">
        <v>3773</v>
      </c>
      <c r="E578" s="834" t="s">
        <v>2184</v>
      </c>
      <c r="F578" s="832" t="s">
        <v>2158</v>
      </c>
      <c r="G578" s="832" t="s">
        <v>2384</v>
      </c>
      <c r="H578" s="832" t="s">
        <v>595</v>
      </c>
      <c r="I578" s="832" t="s">
        <v>2385</v>
      </c>
      <c r="J578" s="832" t="s">
        <v>846</v>
      </c>
      <c r="K578" s="832" t="s">
        <v>2386</v>
      </c>
      <c r="L578" s="835">
        <v>103.67</v>
      </c>
      <c r="M578" s="835">
        <v>414.68</v>
      </c>
      <c r="N578" s="832">
        <v>4</v>
      </c>
      <c r="O578" s="836">
        <v>2</v>
      </c>
      <c r="P578" s="835">
        <v>311.01</v>
      </c>
      <c r="Q578" s="837">
        <v>0.75</v>
      </c>
      <c r="R578" s="832">
        <v>3</v>
      </c>
      <c r="S578" s="837">
        <v>0.75</v>
      </c>
      <c r="T578" s="836">
        <v>1.5</v>
      </c>
      <c r="U578" s="838">
        <v>0.75</v>
      </c>
    </row>
    <row r="579" spans="1:21" ht="14.4" customHeight="1" x14ac:dyDescent="0.3">
      <c r="A579" s="831">
        <v>32</v>
      </c>
      <c r="B579" s="832" t="s">
        <v>2157</v>
      </c>
      <c r="C579" s="832" t="s">
        <v>2163</v>
      </c>
      <c r="D579" s="833" t="s">
        <v>3773</v>
      </c>
      <c r="E579" s="834" t="s">
        <v>2184</v>
      </c>
      <c r="F579" s="832" t="s">
        <v>2158</v>
      </c>
      <c r="G579" s="832" t="s">
        <v>2384</v>
      </c>
      <c r="H579" s="832" t="s">
        <v>595</v>
      </c>
      <c r="I579" s="832" t="s">
        <v>2645</v>
      </c>
      <c r="J579" s="832" t="s">
        <v>846</v>
      </c>
      <c r="K579" s="832" t="s">
        <v>2646</v>
      </c>
      <c r="L579" s="835">
        <v>103.67</v>
      </c>
      <c r="M579" s="835">
        <v>1451.38</v>
      </c>
      <c r="N579" s="832">
        <v>14</v>
      </c>
      <c r="O579" s="836">
        <v>5</v>
      </c>
      <c r="P579" s="835">
        <v>933.03000000000009</v>
      </c>
      <c r="Q579" s="837">
        <v>0.6428571428571429</v>
      </c>
      <c r="R579" s="832">
        <v>9</v>
      </c>
      <c r="S579" s="837">
        <v>0.6428571428571429</v>
      </c>
      <c r="T579" s="836">
        <v>2.5</v>
      </c>
      <c r="U579" s="838">
        <v>0.5</v>
      </c>
    </row>
    <row r="580" spans="1:21" ht="14.4" customHeight="1" x14ac:dyDescent="0.3">
      <c r="A580" s="831">
        <v>32</v>
      </c>
      <c r="B580" s="832" t="s">
        <v>2157</v>
      </c>
      <c r="C580" s="832" t="s">
        <v>2163</v>
      </c>
      <c r="D580" s="833" t="s">
        <v>3773</v>
      </c>
      <c r="E580" s="834" t="s">
        <v>2184</v>
      </c>
      <c r="F580" s="832" t="s">
        <v>2158</v>
      </c>
      <c r="G580" s="832" t="s">
        <v>2909</v>
      </c>
      <c r="H580" s="832" t="s">
        <v>595</v>
      </c>
      <c r="I580" s="832" t="s">
        <v>3032</v>
      </c>
      <c r="J580" s="832" t="s">
        <v>3033</v>
      </c>
      <c r="K580" s="832" t="s">
        <v>3034</v>
      </c>
      <c r="L580" s="835">
        <v>453.18</v>
      </c>
      <c r="M580" s="835">
        <v>2265.9</v>
      </c>
      <c r="N580" s="832">
        <v>5</v>
      </c>
      <c r="O580" s="836">
        <v>2</v>
      </c>
      <c r="P580" s="835">
        <v>2265.9</v>
      </c>
      <c r="Q580" s="837">
        <v>1</v>
      </c>
      <c r="R580" s="832">
        <v>5</v>
      </c>
      <c r="S580" s="837">
        <v>1</v>
      </c>
      <c r="T580" s="836">
        <v>2</v>
      </c>
      <c r="U580" s="838">
        <v>1</v>
      </c>
    </row>
    <row r="581" spans="1:21" ht="14.4" customHeight="1" x14ac:dyDescent="0.3">
      <c r="A581" s="831">
        <v>32</v>
      </c>
      <c r="B581" s="832" t="s">
        <v>2157</v>
      </c>
      <c r="C581" s="832" t="s">
        <v>2163</v>
      </c>
      <c r="D581" s="833" t="s">
        <v>3773</v>
      </c>
      <c r="E581" s="834" t="s">
        <v>2184</v>
      </c>
      <c r="F581" s="832" t="s">
        <v>2158</v>
      </c>
      <c r="G581" s="832" t="s">
        <v>2909</v>
      </c>
      <c r="H581" s="832" t="s">
        <v>651</v>
      </c>
      <c r="I581" s="832" t="s">
        <v>1725</v>
      </c>
      <c r="J581" s="832" t="s">
        <v>1726</v>
      </c>
      <c r="K581" s="832" t="s">
        <v>1727</v>
      </c>
      <c r="L581" s="835">
        <v>453.18</v>
      </c>
      <c r="M581" s="835">
        <v>906.36</v>
      </c>
      <c r="N581" s="832">
        <v>2</v>
      </c>
      <c r="O581" s="836">
        <v>1</v>
      </c>
      <c r="P581" s="835">
        <v>906.36</v>
      </c>
      <c r="Q581" s="837">
        <v>1</v>
      </c>
      <c r="R581" s="832">
        <v>2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32</v>
      </c>
      <c r="B582" s="832" t="s">
        <v>2157</v>
      </c>
      <c r="C582" s="832" t="s">
        <v>2163</v>
      </c>
      <c r="D582" s="833" t="s">
        <v>3773</v>
      </c>
      <c r="E582" s="834" t="s">
        <v>2184</v>
      </c>
      <c r="F582" s="832" t="s">
        <v>2158</v>
      </c>
      <c r="G582" s="832" t="s">
        <v>2909</v>
      </c>
      <c r="H582" s="832" t="s">
        <v>651</v>
      </c>
      <c r="I582" s="832" t="s">
        <v>3035</v>
      </c>
      <c r="J582" s="832" t="s">
        <v>2911</v>
      </c>
      <c r="K582" s="832" t="s">
        <v>2912</v>
      </c>
      <c r="L582" s="835">
        <v>453.18</v>
      </c>
      <c r="M582" s="835">
        <v>906.36</v>
      </c>
      <c r="N582" s="832">
        <v>2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32</v>
      </c>
      <c r="B583" s="832" t="s">
        <v>2157</v>
      </c>
      <c r="C583" s="832" t="s">
        <v>2163</v>
      </c>
      <c r="D583" s="833" t="s">
        <v>3773</v>
      </c>
      <c r="E583" s="834" t="s">
        <v>2184</v>
      </c>
      <c r="F583" s="832" t="s">
        <v>2158</v>
      </c>
      <c r="G583" s="832" t="s">
        <v>2909</v>
      </c>
      <c r="H583" s="832" t="s">
        <v>595</v>
      </c>
      <c r="I583" s="832" t="s">
        <v>3036</v>
      </c>
      <c r="J583" s="832" t="s">
        <v>3033</v>
      </c>
      <c r="K583" s="832" t="s">
        <v>3034</v>
      </c>
      <c r="L583" s="835">
        <v>453.18</v>
      </c>
      <c r="M583" s="835">
        <v>2719.08</v>
      </c>
      <c r="N583" s="832">
        <v>6</v>
      </c>
      <c r="O583" s="836">
        <v>2.5</v>
      </c>
      <c r="P583" s="835">
        <v>1812.72</v>
      </c>
      <c r="Q583" s="837">
        <v>0.66666666666666674</v>
      </c>
      <c r="R583" s="832">
        <v>4</v>
      </c>
      <c r="S583" s="837">
        <v>0.66666666666666663</v>
      </c>
      <c r="T583" s="836">
        <v>1.5</v>
      </c>
      <c r="U583" s="838">
        <v>0.6</v>
      </c>
    </row>
    <row r="584" spans="1:21" ht="14.4" customHeight="1" x14ac:dyDescent="0.3">
      <c r="A584" s="831">
        <v>32</v>
      </c>
      <c r="B584" s="832" t="s">
        <v>2157</v>
      </c>
      <c r="C584" s="832" t="s">
        <v>2163</v>
      </c>
      <c r="D584" s="833" t="s">
        <v>3773</v>
      </c>
      <c r="E584" s="834" t="s">
        <v>2184</v>
      </c>
      <c r="F584" s="832" t="s">
        <v>2158</v>
      </c>
      <c r="G584" s="832" t="s">
        <v>2913</v>
      </c>
      <c r="H584" s="832" t="s">
        <v>595</v>
      </c>
      <c r="I584" s="832" t="s">
        <v>2914</v>
      </c>
      <c r="J584" s="832" t="s">
        <v>2915</v>
      </c>
      <c r="K584" s="832" t="s">
        <v>2916</v>
      </c>
      <c r="L584" s="835">
        <v>463.19</v>
      </c>
      <c r="M584" s="835">
        <v>463.19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32</v>
      </c>
      <c r="B585" s="832" t="s">
        <v>2157</v>
      </c>
      <c r="C585" s="832" t="s">
        <v>2163</v>
      </c>
      <c r="D585" s="833" t="s">
        <v>3773</v>
      </c>
      <c r="E585" s="834" t="s">
        <v>2184</v>
      </c>
      <c r="F585" s="832" t="s">
        <v>2158</v>
      </c>
      <c r="G585" s="832" t="s">
        <v>2202</v>
      </c>
      <c r="H585" s="832" t="s">
        <v>651</v>
      </c>
      <c r="I585" s="832" t="s">
        <v>2258</v>
      </c>
      <c r="J585" s="832" t="s">
        <v>2057</v>
      </c>
      <c r="K585" s="832" t="s">
        <v>2259</v>
      </c>
      <c r="L585" s="835">
        <v>57.6</v>
      </c>
      <c r="M585" s="835">
        <v>748.80000000000007</v>
      </c>
      <c r="N585" s="832">
        <v>13</v>
      </c>
      <c r="O585" s="836">
        <v>7</v>
      </c>
      <c r="P585" s="835">
        <v>518.40000000000009</v>
      </c>
      <c r="Q585" s="837">
        <v>0.6923076923076924</v>
      </c>
      <c r="R585" s="832">
        <v>9</v>
      </c>
      <c r="S585" s="837">
        <v>0.69230769230769229</v>
      </c>
      <c r="T585" s="836">
        <v>5</v>
      </c>
      <c r="U585" s="838">
        <v>0.7142857142857143</v>
      </c>
    </row>
    <row r="586" spans="1:21" ht="14.4" customHeight="1" x14ac:dyDescent="0.3">
      <c r="A586" s="831">
        <v>32</v>
      </c>
      <c r="B586" s="832" t="s">
        <v>2157</v>
      </c>
      <c r="C586" s="832" t="s">
        <v>2163</v>
      </c>
      <c r="D586" s="833" t="s">
        <v>3773</v>
      </c>
      <c r="E586" s="834" t="s">
        <v>2184</v>
      </c>
      <c r="F586" s="832" t="s">
        <v>2158</v>
      </c>
      <c r="G586" s="832" t="s">
        <v>2202</v>
      </c>
      <c r="H586" s="832" t="s">
        <v>651</v>
      </c>
      <c r="I586" s="832" t="s">
        <v>2059</v>
      </c>
      <c r="J586" s="832" t="s">
        <v>2057</v>
      </c>
      <c r="K586" s="832" t="s">
        <v>2060</v>
      </c>
      <c r="L586" s="835">
        <v>115.18</v>
      </c>
      <c r="M586" s="835">
        <v>230.36</v>
      </c>
      <c r="N586" s="832">
        <v>2</v>
      </c>
      <c r="O586" s="836">
        <v>1.5</v>
      </c>
      <c r="P586" s="835">
        <v>230.36</v>
      </c>
      <c r="Q586" s="837">
        <v>1</v>
      </c>
      <c r="R586" s="832">
        <v>2</v>
      </c>
      <c r="S586" s="837">
        <v>1</v>
      </c>
      <c r="T586" s="836">
        <v>1.5</v>
      </c>
      <c r="U586" s="838">
        <v>1</v>
      </c>
    </row>
    <row r="587" spans="1:21" ht="14.4" customHeight="1" x14ac:dyDescent="0.3">
      <c r="A587" s="831">
        <v>32</v>
      </c>
      <c r="B587" s="832" t="s">
        <v>2157</v>
      </c>
      <c r="C587" s="832" t="s">
        <v>2163</v>
      </c>
      <c r="D587" s="833" t="s">
        <v>3773</v>
      </c>
      <c r="E587" s="834" t="s">
        <v>2184</v>
      </c>
      <c r="F587" s="832" t="s">
        <v>2158</v>
      </c>
      <c r="G587" s="832" t="s">
        <v>2202</v>
      </c>
      <c r="H587" s="832" t="s">
        <v>651</v>
      </c>
      <c r="I587" s="832" t="s">
        <v>2203</v>
      </c>
      <c r="J587" s="832" t="s">
        <v>2057</v>
      </c>
      <c r="K587" s="832" t="s">
        <v>2204</v>
      </c>
      <c r="L587" s="835">
        <v>16.12</v>
      </c>
      <c r="M587" s="835">
        <v>16.12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32</v>
      </c>
      <c r="B588" s="832" t="s">
        <v>2157</v>
      </c>
      <c r="C588" s="832" t="s">
        <v>2163</v>
      </c>
      <c r="D588" s="833" t="s">
        <v>3773</v>
      </c>
      <c r="E588" s="834" t="s">
        <v>2184</v>
      </c>
      <c r="F588" s="832" t="s">
        <v>2158</v>
      </c>
      <c r="G588" s="832" t="s">
        <v>2202</v>
      </c>
      <c r="H588" s="832" t="s">
        <v>595</v>
      </c>
      <c r="I588" s="832" t="s">
        <v>2286</v>
      </c>
      <c r="J588" s="832" t="s">
        <v>2057</v>
      </c>
      <c r="K588" s="832" t="s">
        <v>2287</v>
      </c>
      <c r="L588" s="835">
        <v>51.84</v>
      </c>
      <c r="M588" s="835">
        <v>103.68</v>
      </c>
      <c r="N588" s="832">
        <v>2</v>
      </c>
      <c r="O588" s="836">
        <v>1.5</v>
      </c>
      <c r="P588" s="835">
        <v>51.84</v>
      </c>
      <c r="Q588" s="837">
        <v>0.5</v>
      </c>
      <c r="R588" s="832">
        <v>1</v>
      </c>
      <c r="S588" s="837">
        <v>0.5</v>
      </c>
      <c r="T588" s="836">
        <v>1</v>
      </c>
      <c r="U588" s="838">
        <v>0.66666666666666663</v>
      </c>
    </row>
    <row r="589" spans="1:21" ht="14.4" customHeight="1" x14ac:dyDescent="0.3">
      <c r="A589" s="831">
        <v>32</v>
      </c>
      <c r="B589" s="832" t="s">
        <v>2157</v>
      </c>
      <c r="C589" s="832" t="s">
        <v>2163</v>
      </c>
      <c r="D589" s="833" t="s">
        <v>3773</v>
      </c>
      <c r="E589" s="834" t="s">
        <v>2184</v>
      </c>
      <c r="F589" s="832" t="s">
        <v>2158</v>
      </c>
      <c r="G589" s="832" t="s">
        <v>2691</v>
      </c>
      <c r="H589" s="832" t="s">
        <v>651</v>
      </c>
      <c r="I589" s="832" t="s">
        <v>1965</v>
      </c>
      <c r="J589" s="832" t="s">
        <v>989</v>
      </c>
      <c r="K589" s="832" t="s">
        <v>1966</v>
      </c>
      <c r="L589" s="835">
        <v>143.09</v>
      </c>
      <c r="M589" s="835">
        <v>286.18</v>
      </c>
      <c r="N589" s="832">
        <v>2</v>
      </c>
      <c r="O589" s="836">
        <v>1</v>
      </c>
      <c r="P589" s="835">
        <v>143.09</v>
      </c>
      <c r="Q589" s="837">
        <v>0.5</v>
      </c>
      <c r="R589" s="832">
        <v>1</v>
      </c>
      <c r="S589" s="837">
        <v>0.5</v>
      </c>
      <c r="T589" s="836">
        <v>0.5</v>
      </c>
      <c r="U589" s="838">
        <v>0.5</v>
      </c>
    </row>
    <row r="590" spans="1:21" ht="14.4" customHeight="1" x14ac:dyDescent="0.3">
      <c r="A590" s="831">
        <v>32</v>
      </c>
      <c r="B590" s="832" t="s">
        <v>2157</v>
      </c>
      <c r="C590" s="832" t="s">
        <v>2163</v>
      </c>
      <c r="D590" s="833" t="s">
        <v>3773</v>
      </c>
      <c r="E590" s="834" t="s">
        <v>2184</v>
      </c>
      <c r="F590" s="832" t="s">
        <v>2158</v>
      </c>
      <c r="G590" s="832" t="s">
        <v>2288</v>
      </c>
      <c r="H590" s="832" t="s">
        <v>595</v>
      </c>
      <c r="I590" s="832" t="s">
        <v>2394</v>
      </c>
      <c r="J590" s="832" t="s">
        <v>2290</v>
      </c>
      <c r="K590" s="832" t="s">
        <v>2395</v>
      </c>
      <c r="L590" s="835">
        <v>21.92</v>
      </c>
      <c r="M590" s="835">
        <v>65.760000000000005</v>
      </c>
      <c r="N590" s="832">
        <v>3</v>
      </c>
      <c r="O590" s="836">
        <v>0.5</v>
      </c>
      <c r="P590" s="835">
        <v>65.760000000000005</v>
      </c>
      <c r="Q590" s="837">
        <v>1</v>
      </c>
      <c r="R590" s="832">
        <v>3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32</v>
      </c>
      <c r="B591" s="832" t="s">
        <v>2157</v>
      </c>
      <c r="C591" s="832" t="s">
        <v>2163</v>
      </c>
      <c r="D591" s="833" t="s">
        <v>3773</v>
      </c>
      <c r="E591" s="834" t="s">
        <v>2184</v>
      </c>
      <c r="F591" s="832" t="s">
        <v>2158</v>
      </c>
      <c r="G591" s="832" t="s">
        <v>2288</v>
      </c>
      <c r="H591" s="832" t="s">
        <v>595</v>
      </c>
      <c r="I591" s="832" t="s">
        <v>2289</v>
      </c>
      <c r="J591" s="832" t="s">
        <v>2290</v>
      </c>
      <c r="K591" s="832" t="s">
        <v>2291</v>
      </c>
      <c r="L591" s="835">
        <v>87.67</v>
      </c>
      <c r="M591" s="835">
        <v>613.69000000000005</v>
      </c>
      <c r="N591" s="832">
        <v>7</v>
      </c>
      <c r="O591" s="836">
        <v>3.5</v>
      </c>
      <c r="P591" s="835">
        <v>438.35</v>
      </c>
      <c r="Q591" s="837">
        <v>0.7142857142857143</v>
      </c>
      <c r="R591" s="832">
        <v>5</v>
      </c>
      <c r="S591" s="837">
        <v>0.7142857142857143</v>
      </c>
      <c r="T591" s="836">
        <v>2.5</v>
      </c>
      <c r="U591" s="838">
        <v>0.7142857142857143</v>
      </c>
    </row>
    <row r="592" spans="1:21" ht="14.4" customHeight="1" x14ac:dyDescent="0.3">
      <c r="A592" s="831">
        <v>32</v>
      </c>
      <c r="B592" s="832" t="s">
        <v>2157</v>
      </c>
      <c r="C592" s="832" t="s">
        <v>2163</v>
      </c>
      <c r="D592" s="833" t="s">
        <v>3773</v>
      </c>
      <c r="E592" s="834" t="s">
        <v>2184</v>
      </c>
      <c r="F592" s="832" t="s">
        <v>2158</v>
      </c>
      <c r="G592" s="832" t="s">
        <v>2396</v>
      </c>
      <c r="H592" s="832" t="s">
        <v>595</v>
      </c>
      <c r="I592" s="832" t="s">
        <v>3037</v>
      </c>
      <c r="J592" s="832" t="s">
        <v>2398</v>
      </c>
      <c r="K592" s="832" t="s">
        <v>3038</v>
      </c>
      <c r="L592" s="835">
        <v>677.18</v>
      </c>
      <c r="M592" s="835">
        <v>1354.36</v>
      </c>
      <c r="N592" s="832">
        <v>2</v>
      </c>
      <c r="O592" s="836">
        <v>0.5</v>
      </c>
      <c r="P592" s="835">
        <v>1354.36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32</v>
      </c>
      <c r="B593" s="832" t="s">
        <v>2157</v>
      </c>
      <c r="C593" s="832" t="s">
        <v>2163</v>
      </c>
      <c r="D593" s="833" t="s">
        <v>3773</v>
      </c>
      <c r="E593" s="834" t="s">
        <v>2184</v>
      </c>
      <c r="F593" s="832" t="s">
        <v>2158</v>
      </c>
      <c r="G593" s="832" t="s">
        <v>3039</v>
      </c>
      <c r="H593" s="832" t="s">
        <v>651</v>
      </c>
      <c r="I593" s="832" t="s">
        <v>3040</v>
      </c>
      <c r="J593" s="832" t="s">
        <v>3041</v>
      </c>
      <c r="K593" s="832" t="s">
        <v>3042</v>
      </c>
      <c r="L593" s="835">
        <v>320.20999999999998</v>
      </c>
      <c r="M593" s="835">
        <v>640.41999999999996</v>
      </c>
      <c r="N593" s="832">
        <v>2</v>
      </c>
      <c r="O593" s="836">
        <v>0.5</v>
      </c>
      <c r="P593" s="835">
        <v>640.41999999999996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32</v>
      </c>
      <c r="B594" s="832" t="s">
        <v>2157</v>
      </c>
      <c r="C594" s="832" t="s">
        <v>2163</v>
      </c>
      <c r="D594" s="833" t="s">
        <v>3773</v>
      </c>
      <c r="E594" s="834" t="s">
        <v>2184</v>
      </c>
      <c r="F594" s="832" t="s">
        <v>2158</v>
      </c>
      <c r="G594" s="832" t="s">
        <v>2404</v>
      </c>
      <c r="H594" s="832" t="s">
        <v>651</v>
      </c>
      <c r="I594" s="832" t="s">
        <v>2405</v>
      </c>
      <c r="J594" s="832" t="s">
        <v>2406</v>
      </c>
      <c r="K594" s="832" t="s">
        <v>2407</v>
      </c>
      <c r="L594" s="835">
        <v>10.34</v>
      </c>
      <c r="M594" s="835">
        <v>20.68</v>
      </c>
      <c r="N594" s="832">
        <v>2</v>
      </c>
      <c r="O594" s="836">
        <v>0.5</v>
      </c>
      <c r="P594" s="835">
        <v>20.68</v>
      </c>
      <c r="Q594" s="837">
        <v>1</v>
      </c>
      <c r="R594" s="832">
        <v>2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32</v>
      </c>
      <c r="B595" s="832" t="s">
        <v>2157</v>
      </c>
      <c r="C595" s="832" t="s">
        <v>2163</v>
      </c>
      <c r="D595" s="833" t="s">
        <v>3773</v>
      </c>
      <c r="E595" s="834" t="s">
        <v>2184</v>
      </c>
      <c r="F595" s="832" t="s">
        <v>2158</v>
      </c>
      <c r="G595" s="832" t="s">
        <v>2742</v>
      </c>
      <c r="H595" s="832" t="s">
        <v>595</v>
      </c>
      <c r="I595" s="832" t="s">
        <v>3043</v>
      </c>
      <c r="J595" s="832" t="s">
        <v>3044</v>
      </c>
      <c r="K595" s="832" t="s">
        <v>2042</v>
      </c>
      <c r="L595" s="835">
        <v>279.52999999999997</v>
      </c>
      <c r="M595" s="835">
        <v>279.52999999999997</v>
      </c>
      <c r="N595" s="832">
        <v>1</v>
      </c>
      <c r="O595" s="836">
        <v>0.5</v>
      </c>
      <c r="P595" s="835">
        <v>279.52999999999997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32</v>
      </c>
      <c r="B596" s="832" t="s">
        <v>2157</v>
      </c>
      <c r="C596" s="832" t="s">
        <v>2163</v>
      </c>
      <c r="D596" s="833" t="s">
        <v>3773</v>
      </c>
      <c r="E596" s="834" t="s">
        <v>2184</v>
      </c>
      <c r="F596" s="832" t="s">
        <v>2158</v>
      </c>
      <c r="G596" s="832" t="s">
        <v>2742</v>
      </c>
      <c r="H596" s="832" t="s">
        <v>595</v>
      </c>
      <c r="I596" s="832" t="s">
        <v>3045</v>
      </c>
      <c r="J596" s="832" t="s">
        <v>3044</v>
      </c>
      <c r="K596" s="832" t="s">
        <v>2859</v>
      </c>
      <c r="L596" s="835">
        <v>430.05</v>
      </c>
      <c r="M596" s="835">
        <v>430.05</v>
      </c>
      <c r="N596" s="832">
        <v>1</v>
      </c>
      <c r="O596" s="836">
        <v>0.5</v>
      </c>
      <c r="P596" s="835">
        <v>430.05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32</v>
      </c>
      <c r="B597" s="832" t="s">
        <v>2157</v>
      </c>
      <c r="C597" s="832" t="s">
        <v>2163</v>
      </c>
      <c r="D597" s="833" t="s">
        <v>3773</v>
      </c>
      <c r="E597" s="834" t="s">
        <v>2184</v>
      </c>
      <c r="F597" s="832" t="s">
        <v>2158</v>
      </c>
      <c r="G597" s="832" t="s">
        <v>2742</v>
      </c>
      <c r="H597" s="832" t="s">
        <v>595</v>
      </c>
      <c r="I597" s="832" t="s">
        <v>3046</v>
      </c>
      <c r="J597" s="832" t="s">
        <v>3047</v>
      </c>
      <c r="K597" s="832" t="s">
        <v>1483</v>
      </c>
      <c r="L597" s="835">
        <v>93.18</v>
      </c>
      <c r="M597" s="835">
        <v>279.54000000000002</v>
      </c>
      <c r="N597" s="832">
        <v>3</v>
      </c>
      <c r="O597" s="836">
        <v>1</v>
      </c>
      <c r="P597" s="835">
        <v>279.54000000000002</v>
      </c>
      <c r="Q597" s="837">
        <v>1</v>
      </c>
      <c r="R597" s="832">
        <v>3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32</v>
      </c>
      <c r="B598" s="832" t="s">
        <v>2157</v>
      </c>
      <c r="C598" s="832" t="s">
        <v>2163</v>
      </c>
      <c r="D598" s="833" t="s">
        <v>3773</v>
      </c>
      <c r="E598" s="834" t="s">
        <v>2184</v>
      </c>
      <c r="F598" s="832" t="s">
        <v>2158</v>
      </c>
      <c r="G598" s="832" t="s">
        <v>2264</v>
      </c>
      <c r="H598" s="832" t="s">
        <v>595</v>
      </c>
      <c r="I598" s="832" t="s">
        <v>2572</v>
      </c>
      <c r="J598" s="832" t="s">
        <v>2266</v>
      </c>
      <c r="K598" s="832" t="s">
        <v>2573</v>
      </c>
      <c r="L598" s="835">
        <v>181.04</v>
      </c>
      <c r="M598" s="835">
        <v>724.16</v>
      </c>
      <c r="N598" s="832">
        <v>4</v>
      </c>
      <c r="O598" s="836">
        <v>2.5</v>
      </c>
      <c r="P598" s="835">
        <v>543.12</v>
      </c>
      <c r="Q598" s="837">
        <v>0.75</v>
      </c>
      <c r="R598" s="832">
        <v>3</v>
      </c>
      <c r="S598" s="837">
        <v>0.75</v>
      </c>
      <c r="T598" s="836">
        <v>1.5</v>
      </c>
      <c r="U598" s="838">
        <v>0.6</v>
      </c>
    </row>
    <row r="599" spans="1:21" ht="14.4" customHeight="1" x14ac:dyDescent="0.3">
      <c r="A599" s="831">
        <v>32</v>
      </c>
      <c r="B599" s="832" t="s">
        <v>2157</v>
      </c>
      <c r="C599" s="832" t="s">
        <v>2163</v>
      </c>
      <c r="D599" s="833" t="s">
        <v>3773</v>
      </c>
      <c r="E599" s="834" t="s">
        <v>2184</v>
      </c>
      <c r="F599" s="832" t="s">
        <v>2158</v>
      </c>
      <c r="G599" s="832" t="s">
        <v>2209</v>
      </c>
      <c r="H599" s="832" t="s">
        <v>651</v>
      </c>
      <c r="I599" s="832" t="s">
        <v>1891</v>
      </c>
      <c r="J599" s="832" t="s">
        <v>956</v>
      </c>
      <c r="K599" s="832" t="s">
        <v>957</v>
      </c>
      <c r="L599" s="835">
        <v>0</v>
      </c>
      <c r="M599" s="835">
        <v>0</v>
      </c>
      <c r="N599" s="832">
        <v>17</v>
      </c>
      <c r="O599" s="836">
        <v>5.5</v>
      </c>
      <c r="P599" s="835">
        <v>0</v>
      </c>
      <c r="Q599" s="837"/>
      <c r="R599" s="832">
        <v>14</v>
      </c>
      <c r="S599" s="837">
        <v>0.82352941176470584</v>
      </c>
      <c r="T599" s="836">
        <v>5</v>
      </c>
      <c r="U599" s="838">
        <v>0.90909090909090906</v>
      </c>
    </row>
    <row r="600" spans="1:21" ht="14.4" customHeight="1" x14ac:dyDescent="0.3">
      <c r="A600" s="831">
        <v>32</v>
      </c>
      <c r="B600" s="832" t="s">
        <v>2157</v>
      </c>
      <c r="C600" s="832" t="s">
        <v>2163</v>
      </c>
      <c r="D600" s="833" t="s">
        <v>3773</v>
      </c>
      <c r="E600" s="834" t="s">
        <v>2184</v>
      </c>
      <c r="F600" s="832" t="s">
        <v>2158</v>
      </c>
      <c r="G600" s="832" t="s">
        <v>3048</v>
      </c>
      <c r="H600" s="832" t="s">
        <v>595</v>
      </c>
      <c r="I600" s="832" t="s">
        <v>3049</v>
      </c>
      <c r="J600" s="832" t="s">
        <v>1008</v>
      </c>
      <c r="K600" s="832" t="s">
        <v>2766</v>
      </c>
      <c r="L600" s="835">
        <v>120.14</v>
      </c>
      <c r="M600" s="835">
        <v>120.14</v>
      </c>
      <c r="N600" s="832">
        <v>1</v>
      </c>
      <c r="O600" s="836">
        <v>1</v>
      </c>
      <c r="P600" s="835">
        <v>120.14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32</v>
      </c>
      <c r="B601" s="832" t="s">
        <v>2157</v>
      </c>
      <c r="C601" s="832" t="s">
        <v>2163</v>
      </c>
      <c r="D601" s="833" t="s">
        <v>3773</v>
      </c>
      <c r="E601" s="834" t="s">
        <v>2184</v>
      </c>
      <c r="F601" s="832" t="s">
        <v>2158</v>
      </c>
      <c r="G601" s="832" t="s">
        <v>2241</v>
      </c>
      <c r="H601" s="832" t="s">
        <v>595</v>
      </c>
      <c r="I601" s="832" t="s">
        <v>2242</v>
      </c>
      <c r="J601" s="832" t="s">
        <v>2243</v>
      </c>
      <c r="K601" s="832" t="s">
        <v>2244</v>
      </c>
      <c r="L601" s="835">
        <v>66.88</v>
      </c>
      <c r="M601" s="835">
        <v>133.76</v>
      </c>
      <c r="N601" s="832">
        <v>2</v>
      </c>
      <c r="O601" s="836">
        <v>0.5</v>
      </c>
      <c r="P601" s="835">
        <v>133.76</v>
      </c>
      <c r="Q601" s="837">
        <v>1</v>
      </c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32</v>
      </c>
      <c r="B602" s="832" t="s">
        <v>2157</v>
      </c>
      <c r="C602" s="832" t="s">
        <v>2163</v>
      </c>
      <c r="D602" s="833" t="s">
        <v>3773</v>
      </c>
      <c r="E602" s="834" t="s">
        <v>2184</v>
      </c>
      <c r="F602" s="832" t="s">
        <v>2158</v>
      </c>
      <c r="G602" s="832" t="s">
        <v>2241</v>
      </c>
      <c r="H602" s="832" t="s">
        <v>595</v>
      </c>
      <c r="I602" s="832" t="s">
        <v>2577</v>
      </c>
      <c r="J602" s="832" t="s">
        <v>2416</v>
      </c>
      <c r="K602" s="832" t="s">
        <v>2578</v>
      </c>
      <c r="L602" s="835">
        <v>59.56</v>
      </c>
      <c r="M602" s="835">
        <v>119.12</v>
      </c>
      <c r="N602" s="832">
        <v>2</v>
      </c>
      <c r="O602" s="836">
        <v>1</v>
      </c>
      <c r="P602" s="835">
        <v>119.12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32</v>
      </c>
      <c r="B603" s="832" t="s">
        <v>2157</v>
      </c>
      <c r="C603" s="832" t="s">
        <v>2163</v>
      </c>
      <c r="D603" s="833" t="s">
        <v>3773</v>
      </c>
      <c r="E603" s="834" t="s">
        <v>2184</v>
      </c>
      <c r="F603" s="832" t="s">
        <v>2158</v>
      </c>
      <c r="G603" s="832" t="s">
        <v>2579</v>
      </c>
      <c r="H603" s="832" t="s">
        <v>595</v>
      </c>
      <c r="I603" s="832" t="s">
        <v>2757</v>
      </c>
      <c r="J603" s="832" t="s">
        <v>2581</v>
      </c>
      <c r="K603" s="832" t="s">
        <v>2758</v>
      </c>
      <c r="L603" s="835">
        <v>1578.41</v>
      </c>
      <c r="M603" s="835">
        <v>4735.2300000000005</v>
      </c>
      <c r="N603" s="832">
        <v>3</v>
      </c>
      <c r="O603" s="836">
        <v>0.5</v>
      </c>
      <c r="P603" s="835">
        <v>4735.2300000000005</v>
      </c>
      <c r="Q603" s="837">
        <v>1</v>
      </c>
      <c r="R603" s="832">
        <v>3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32</v>
      </c>
      <c r="B604" s="832" t="s">
        <v>2157</v>
      </c>
      <c r="C604" s="832" t="s">
        <v>2163</v>
      </c>
      <c r="D604" s="833" t="s">
        <v>3773</v>
      </c>
      <c r="E604" s="834" t="s">
        <v>2184</v>
      </c>
      <c r="F604" s="832" t="s">
        <v>2158</v>
      </c>
      <c r="G604" s="832" t="s">
        <v>2427</v>
      </c>
      <c r="H604" s="832" t="s">
        <v>595</v>
      </c>
      <c r="I604" s="832" t="s">
        <v>3050</v>
      </c>
      <c r="J604" s="832" t="s">
        <v>1027</v>
      </c>
      <c r="K604" s="832" t="s">
        <v>3051</v>
      </c>
      <c r="L604" s="835">
        <v>140.94999999999999</v>
      </c>
      <c r="M604" s="835">
        <v>422.84999999999997</v>
      </c>
      <c r="N604" s="832">
        <v>3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32</v>
      </c>
      <c r="B605" s="832" t="s">
        <v>2157</v>
      </c>
      <c r="C605" s="832" t="s">
        <v>2163</v>
      </c>
      <c r="D605" s="833" t="s">
        <v>3773</v>
      </c>
      <c r="E605" s="834" t="s">
        <v>2184</v>
      </c>
      <c r="F605" s="832" t="s">
        <v>2158</v>
      </c>
      <c r="G605" s="832" t="s">
        <v>2268</v>
      </c>
      <c r="H605" s="832" t="s">
        <v>595</v>
      </c>
      <c r="I605" s="832" t="s">
        <v>2269</v>
      </c>
      <c r="J605" s="832" t="s">
        <v>2017</v>
      </c>
      <c r="K605" s="832" t="s">
        <v>2018</v>
      </c>
      <c r="L605" s="835">
        <v>902.57</v>
      </c>
      <c r="M605" s="835">
        <v>4512.8500000000004</v>
      </c>
      <c r="N605" s="832">
        <v>5</v>
      </c>
      <c r="O605" s="836">
        <v>1.5</v>
      </c>
      <c r="P605" s="835">
        <v>2707.71</v>
      </c>
      <c r="Q605" s="837">
        <v>0.6</v>
      </c>
      <c r="R605" s="832">
        <v>3</v>
      </c>
      <c r="S605" s="837">
        <v>0.6</v>
      </c>
      <c r="T605" s="836">
        <v>0.5</v>
      </c>
      <c r="U605" s="838">
        <v>0.33333333333333331</v>
      </c>
    </row>
    <row r="606" spans="1:21" ht="14.4" customHeight="1" x14ac:dyDescent="0.3">
      <c r="A606" s="831">
        <v>32</v>
      </c>
      <c r="B606" s="832" t="s">
        <v>2157</v>
      </c>
      <c r="C606" s="832" t="s">
        <v>2163</v>
      </c>
      <c r="D606" s="833" t="s">
        <v>3773</v>
      </c>
      <c r="E606" s="834" t="s">
        <v>2184</v>
      </c>
      <c r="F606" s="832" t="s">
        <v>2158</v>
      </c>
      <c r="G606" s="832" t="s">
        <v>2772</v>
      </c>
      <c r="H606" s="832" t="s">
        <v>595</v>
      </c>
      <c r="I606" s="832" t="s">
        <v>3052</v>
      </c>
      <c r="J606" s="832" t="s">
        <v>2774</v>
      </c>
      <c r="K606" s="832" t="s">
        <v>3053</v>
      </c>
      <c r="L606" s="835">
        <v>110.74</v>
      </c>
      <c r="M606" s="835">
        <v>110.74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32</v>
      </c>
      <c r="B607" s="832" t="s">
        <v>2157</v>
      </c>
      <c r="C607" s="832" t="s">
        <v>2163</v>
      </c>
      <c r="D607" s="833" t="s">
        <v>3773</v>
      </c>
      <c r="E607" s="834" t="s">
        <v>2184</v>
      </c>
      <c r="F607" s="832" t="s">
        <v>2158</v>
      </c>
      <c r="G607" s="832" t="s">
        <v>2434</v>
      </c>
      <c r="H607" s="832" t="s">
        <v>595</v>
      </c>
      <c r="I607" s="832" t="s">
        <v>2435</v>
      </c>
      <c r="J607" s="832" t="s">
        <v>2436</v>
      </c>
      <c r="K607" s="832" t="s">
        <v>2437</v>
      </c>
      <c r="L607" s="835">
        <v>311.02</v>
      </c>
      <c r="M607" s="835">
        <v>311.02</v>
      </c>
      <c r="N607" s="832">
        <v>1</v>
      </c>
      <c r="O607" s="836">
        <v>0.5</v>
      </c>
      <c r="P607" s="835">
        <v>311.02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32</v>
      </c>
      <c r="B608" s="832" t="s">
        <v>2157</v>
      </c>
      <c r="C608" s="832" t="s">
        <v>2163</v>
      </c>
      <c r="D608" s="833" t="s">
        <v>3773</v>
      </c>
      <c r="E608" s="834" t="s">
        <v>2184</v>
      </c>
      <c r="F608" s="832" t="s">
        <v>2158</v>
      </c>
      <c r="G608" s="832" t="s">
        <v>2434</v>
      </c>
      <c r="H608" s="832" t="s">
        <v>595</v>
      </c>
      <c r="I608" s="832" t="s">
        <v>3054</v>
      </c>
      <c r="J608" s="832" t="s">
        <v>2828</v>
      </c>
      <c r="K608" s="832" t="s">
        <v>2661</v>
      </c>
      <c r="L608" s="835">
        <v>177.92</v>
      </c>
      <c r="M608" s="835">
        <v>1245.44</v>
      </c>
      <c r="N608" s="832">
        <v>7</v>
      </c>
      <c r="O608" s="836">
        <v>2</v>
      </c>
      <c r="P608" s="835">
        <v>1245.44</v>
      </c>
      <c r="Q608" s="837">
        <v>1</v>
      </c>
      <c r="R608" s="832">
        <v>7</v>
      </c>
      <c r="S608" s="837">
        <v>1</v>
      </c>
      <c r="T608" s="836">
        <v>2</v>
      </c>
      <c r="U608" s="838">
        <v>1</v>
      </c>
    </row>
    <row r="609" spans="1:21" ht="14.4" customHeight="1" x14ac:dyDescent="0.3">
      <c r="A609" s="831">
        <v>32</v>
      </c>
      <c r="B609" s="832" t="s">
        <v>2157</v>
      </c>
      <c r="C609" s="832" t="s">
        <v>2163</v>
      </c>
      <c r="D609" s="833" t="s">
        <v>3773</v>
      </c>
      <c r="E609" s="834" t="s">
        <v>2184</v>
      </c>
      <c r="F609" s="832" t="s">
        <v>2158</v>
      </c>
      <c r="G609" s="832" t="s">
        <v>3055</v>
      </c>
      <c r="H609" s="832" t="s">
        <v>651</v>
      </c>
      <c r="I609" s="832" t="s">
        <v>3056</v>
      </c>
      <c r="J609" s="832" t="s">
        <v>3057</v>
      </c>
      <c r="K609" s="832" t="s">
        <v>3058</v>
      </c>
      <c r="L609" s="835">
        <v>729.09</v>
      </c>
      <c r="M609" s="835">
        <v>729.09</v>
      </c>
      <c r="N609" s="832">
        <v>1</v>
      </c>
      <c r="O609" s="836">
        <v>1</v>
      </c>
      <c r="P609" s="835">
        <v>729.09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32</v>
      </c>
      <c r="B610" s="832" t="s">
        <v>2157</v>
      </c>
      <c r="C610" s="832" t="s">
        <v>2163</v>
      </c>
      <c r="D610" s="833" t="s">
        <v>3773</v>
      </c>
      <c r="E610" s="834" t="s">
        <v>2184</v>
      </c>
      <c r="F610" s="832" t="s">
        <v>2158</v>
      </c>
      <c r="G610" s="832" t="s">
        <v>2270</v>
      </c>
      <c r="H610" s="832" t="s">
        <v>595</v>
      </c>
      <c r="I610" s="832" t="s">
        <v>2271</v>
      </c>
      <c r="J610" s="832" t="s">
        <v>2272</v>
      </c>
      <c r="K610" s="832" t="s">
        <v>2273</v>
      </c>
      <c r="L610" s="835">
        <v>10252.75</v>
      </c>
      <c r="M610" s="835">
        <v>10252.75</v>
      </c>
      <c r="N610" s="832">
        <v>1</v>
      </c>
      <c r="O610" s="836">
        <v>0.5</v>
      </c>
      <c r="P610" s="835">
        <v>10252.75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32</v>
      </c>
      <c r="B611" s="832" t="s">
        <v>2157</v>
      </c>
      <c r="C611" s="832" t="s">
        <v>2163</v>
      </c>
      <c r="D611" s="833" t="s">
        <v>3773</v>
      </c>
      <c r="E611" s="834" t="s">
        <v>2184</v>
      </c>
      <c r="F611" s="832" t="s">
        <v>2158</v>
      </c>
      <c r="G611" s="832" t="s">
        <v>2441</v>
      </c>
      <c r="H611" s="832" t="s">
        <v>651</v>
      </c>
      <c r="I611" s="832" t="s">
        <v>2442</v>
      </c>
      <c r="J611" s="832" t="s">
        <v>2443</v>
      </c>
      <c r="K611" s="832" t="s">
        <v>2444</v>
      </c>
      <c r="L611" s="835">
        <v>120.61</v>
      </c>
      <c r="M611" s="835">
        <v>241.22</v>
      </c>
      <c r="N611" s="832">
        <v>2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32</v>
      </c>
      <c r="B612" s="832" t="s">
        <v>2157</v>
      </c>
      <c r="C612" s="832" t="s">
        <v>2163</v>
      </c>
      <c r="D612" s="833" t="s">
        <v>3773</v>
      </c>
      <c r="E612" s="834" t="s">
        <v>2184</v>
      </c>
      <c r="F612" s="832" t="s">
        <v>2158</v>
      </c>
      <c r="G612" s="832" t="s">
        <v>2445</v>
      </c>
      <c r="H612" s="832" t="s">
        <v>651</v>
      </c>
      <c r="I612" s="832" t="s">
        <v>2033</v>
      </c>
      <c r="J612" s="832" t="s">
        <v>1440</v>
      </c>
      <c r="K612" s="832" t="s">
        <v>2034</v>
      </c>
      <c r="L612" s="835">
        <v>0</v>
      </c>
      <c r="M612" s="835">
        <v>0</v>
      </c>
      <c r="N612" s="832">
        <v>10</v>
      </c>
      <c r="O612" s="836">
        <v>6</v>
      </c>
      <c r="P612" s="835">
        <v>0</v>
      </c>
      <c r="Q612" s="837"/>
      <c r="R612" s="832">
        <v>8</v>
      </c>
      <c r="S612" s="837">
        <v>0.8</v>
      </c>
      <c r="T612" s="836">
        <v>5</v>
      </c>
      <c r="U612" s="838">
        <v>0.83333333333333337</v>
      </c>
    </row>
    <row r="613" spans="1:21" ht="14.4" customHeight="1" x14ac:dyDescent="0.3">
      <c r="A613" s="831">
        <v>32</v>
      </c>
      <c r="B613" s="832" t="s">
        <v>2157</v>
      </c>
      <c r="C613" s="832" t="s">
        <v>2163</v>
      </c>
      <c r="D613" s="833" t="s">
        <v>3773</v>
      </c>
      <c r="E613" s="834" t="s">
        <v>2184</v>
      </c>
      <c r="F613" s="832" t="s">
        <v>2158</v>
      </c>
      <c r="G613" s="832" t="s">
        <v>2445</v>
      </c>
      <c r="H613" s="832" t="s">
        <v>595</v>
      </c>
      <c r="I613" s="832" t="s">
        <v>2776</v>
      </c>
      <c r="J613" s="832" t="s">
        <v>2777</v>
      </c>
      <c r="K613" s="832" t="s">
        <v>2778</v>
      </c>
      <c r="L613" s="835">
        <v>0</v>
      </c>
      <c r="M613" s="835">
        <v>0</v>
      </c>
      <c r="N613" s="832">
        <v>7</v>
      </c>
      <c r="O613" s="836">
        <v>4</v>
      </c>
      <c r="P613" s="835">
        <v>0</v>
      </c>
      <c r="Q613" s="837"/>
      <c r="R613" s="832">
        <v>4</v>
      </c>
      <c r="S613" s="837">
        <v>0.5714285714285714</v>
      </c>
      <c r="T613" s="836">
        <v>2.5</v>
      </c>
      <c r="U613" s="838">
        <v>0.625</v>
      </c>
    </row>
    <row r="614" spans="1:21" ht="14.4" customHeight="1" x14ac:dyDescent="0.3">
      <c r="A614" s="831">
        <v>32</v>
      </c>
      <c r="B614" s="832" t="s">
        <v>2157</v>
      </c>
      <c r="C614" s="832" t="s">
        <v>2163</v>
      </c>
      <c r="D614" s="833" t="s">
        <v>3773</v>
      </c>
      <c r="E614" s="834" t="s">
        <v>2184</v>
      </c>
      <c r="F614" s="832" t="s">
        <v>2158</v>
      </c>
      <c r="G614" s="832" t="s">
        <v>2781</v>
      </c>
      <c r="H614" s="832" t="s">
        <v>651</v>
      </c>
      <c r="I614" s="832" t="s">
        <v>2782</v>
      </c>
      <c r="J614" s="832" t="s">
        <v>1787</v>
      </c>
      <c r="K614" s="832" t="s">
        <v>2783</v>
      </c>
      <c r="L614" s="835">
        <v>327.49</v>
      </c>
      <c r="M614" s="835">
        <v>654.98</v>
      </c>
      <c r="N614" s="832">
        <v>2</v>
      </c>
      <c r="O614" s="836">
        <v>1</v>
      </c>
      <c r="P614" s="835">
        <v>327.49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0.5</v>
      </c>
    </row>
    <row r="615" spans="1:21" ht="14.4" customHeight="1" x14ac:dyDescent="0.3">
      <c r="A615" s="831">
        <v>32</v>
      </c>
      <c r="B615" s="832" t="s">
        <v>2157</v>
      </c>
      <c r="C615" s="832" t="s">
        <v>2163</v>
      </c>
      <c r="D615" s="833" t="s">
        <v>3773</v>
      </c>
      <c r="E615" s="834" t="s">
        <v>2184</v>
      </c>
      <c r="F615" s="832" t="s">
        <v>2158</v>
      </c>
      <c r="G615" s="832" t="s">
        <v>2781</v>
      </c>
      <c r="H615" s="832" t="s">
        <v>651</v>
      </c>
      <c r="I615" s="832" t="s">
        <v>3059</v>
      </c>
      <c r="J615" s="832" t="s">
        <v>1787</v>
      </c>
      <c r="K615" s="832" t="s">
        <v>3060</v>
      </c>
      <c r="L615" s="835">
        <v>438.06</v>
      </c>
      <c r="M615" s="835">
        <v>438.06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32</v>
      </c>
      <c r="B616" s="832" t="s">
        <v>2157</v>
      </c>
      <c r="C616" s="832" t="s">
        <v>2163</v>
      </c>
      <c r="D616" s="833" t="s">
        <v>3773</v>
      </c>
      <c r="E616" s="834" t="s">
        <v>2184</v>
      </c>
      <c r="F616" s="832" t="s">
        <v>2158</v>
      </c>
      <c r="G616" s="832" t="s">
        <v>2833</v>
      </c>
      <c r="H616" s="832" t="s">
        <v>651</v>
      </c>
      <c r="I616" s="832" t="s">
        <v>2834</v>
      </c>
      <c r="J616" s="832" t="s">
        <v>2063</v>
      </c>
      <c r="K616" s="832" t="s">
        <v>2835</v>
      </c>
      <c r="L616" s="835">
        <v>414.07</v>
      </c>
      <c r="M616" s="835">
        <v>1242.21</v>
      </c>
      <c r="N616" s="832">
        <v>3</v>
      </c>
      <c r="O616" s="836">
        <v>0.5</v>
      </c>
      <c r="P616" s="835">
        <v>1242.21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32</v>
      </c>
      <c r="B617" s="832" t="s">
        <v>2157</v>
      </c>
      <c r="C617" s="832" t="s">
        <v>2163</v>
      </c>
      <c r="D617" s="833" t="s">
        <v>3773</v>
      </c>
      <c r="E617" s="834" t="s">
        <v>2184</v>
      </c>
      <c r="F617" s="832" t="s">
        <v>2158</v>
      </c>
      <c r="G617" s="832" t="s">
        <v>2451</v>
      </c>
      <c r="H617" s="832" t="s">
        <v>595</v>
      </c>
      <c r="I617" s="832" t="s">
        <v>2452</v>
      </c>
      <c r="J617" s="832" t="s">
        <v>2453</v>
      </c>
      <c r="K617" s="832" t="s">
        <v>2454</v>
      </c>
      <c r="L617" s="835">
        <v>0</v>
      </c>
      <c r="M617" s="835">
        <v>0</v>
      </c>
      <c r="N617" s="832">
        <v>24</v>
      </c>
      <c r="O617" s="836">
        <v>4</v>
      </c>
      <c r="P617" s="835">
        <v>0</v>
      </c>
      <c r="Q617" s="837"/>
      <c r="R617" s="832">
        <v>18</v>
      </c>
      <c r="S617" s="837">
        <v>0.75</v>
      </c>
      <c r="T617" s="836">
        <v>3</v>
      </c>
      <c r="U617" s="838">
        <v>0.75</v>
      </c>
    </row>
    <row r="618" spans="1:21" ht="14.4" customHeight="1" x14ac:dyDescent="0.3">
      <c r="A618" s="831">
        <v>32</v>
      </c>
      <c r="B618" s="832" t="s">
        <v>2157</v>
      </c>
      <c r="C618" s="832" t="s">
        <v>2163</v>
      </c>
      <c r="D618" s="833" t="s">
        <v>3773</v>
      </c>
      <c r="E618" s="834" t="s">
        <v>2184</v>
      </c>
      <c r="F618" s="832" t="s">
        <v>2158</v>
      </c>
      <c r="G618" s="832" t="s">
        <v>2455</v>
      </c>
      <c r="H618" s="832" t="s">
        <v>595</v>
      </c>
      <c r="I618" s="832" t="s">
        <v>3061</v>
      </c>
      <c r="J618" s="832" t="s">
        <v>2785</v>
      </c>
      <c r="K618" s="832" t="s">
        <v>3062</v>
      </c>
      <c r="L618" s="835">
        <v>299.83999999999997</v>
      </c>
      <c r="M618" s="835">
        <v>1499.1999999999998</v>
      </c>
      <c r="N618" s="832">
        <v>5</v>
      </c>
      <c r="O618" s="836">
        <v>1</v>
      </c>
      <c r="P618" s="835">
        <v>1499.1999999999998</v>
      </c>
      <c r="Q618" s="837">
        <v>1</v>
      </c>
      <c r="R618" s="832">
        <v>5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32</v>
      </c>
      <c r="B619" s="832" t="s">
        <v>2157</v>
      </c>
      <c r="C619" s="832" t="s">
        <v>2163</v>
      </c>
      <c r="D619" s="833" t="s">
        <v>3773</v>
      </c>
      <c r="E619" s="834" t="s">
        <v>2184</v>
      </c>
      <c r="F619" s="832" t="s">
        <v>2158</v>
      </c>
      <c r="G619" s="832" t="s">
        <v>2455</v>
      </c>
      <c r="H619" s="832" t="s">
        <v>595</v>
      </c>
      <c r="I619" s="832" t="s">
        <v>3063</v>
      </c>
      <c r="J619" s="832" t="s">
        <v>1435</v>
      </c>
      <c r="K619" s="832" t="s">
        <v>1436</v>
      </c>
      <c r="L619" s="835">
        <v>50.32</v>
      </c>
      <c r="M619" s="835">
        <v>150.96</v>
      </c>
      <c r="N619" s="832">
        <v>3</v>
      </c>
      <c r="O619" s="836">
        <v>1</v>
      </c>
      <c r="P619" s="835">
        <v>150.96</v>
      </c>
      <c r="Q619" s="837">
        <v>1</v>
      </c>
      <c r="R619" s="832">
        <v>3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32</v>
      </c>
      <c r="B620" s="832" t="s">
        <v>2157</v>
      </c>
      <c r="C620" s="832" t="s">
        <v>2163</v>
      </c>
      <c r="D620" s="833" t="s">
        <v>3773</v>
      </c>
      <c r="E620" s="834" t="s">
        <v>2184</v>
      </c>
      <c r="F620" s="832" t="s">
        <v>2158</v>
      </c>
      <c r="G620" s="832" t="s">
        <v>2455</v>
      </c>
      <c r="H620" s="832" t="s">
        <v>595</v>
      </c>
      <c r="I620" s="832" t="s">
        <v>2456</v>
      </c>
      <c r="J620" s="832" t="s">
        <v>1435</v>
      </c>
      <c r="K620" s="832" t="s">
        <v>2457</v>
      </c>
      <c r="L620" s="835">
        <v>50.32</v>
      </c>
      <c r="M620" s="835">
        <v>452.88</v>
      </c>
      <c r="N620" s="832">
        <v>9</v>
      </c>
      <c r="O620" s="836">
        <v>3</v>
      </c>
      <c r="P620" s="835">
        <v>352.24</v>
      </c>
      <c r="Q620" s="837">
        <v>0.77777777777777779</v>
      </c>
      <c r="R620" s="832">
        <v>7</v>
      </c>
      <c r="S620" s="837">
        <v>0.77777777777777779</v>
      </c>
      <c r="T620" s="836">
        <v>2</v>
      </c>
      <c r="U620" s="838">
        <v>0.66666666666666663</v>
      </c>
    </row>
    <row r="621" spans="1:21" ht="14.4" customHeight="1" x14ac:dyDescent="0.3">
      <c r="A621" s="831">
        <v>32</v>
      </c>
      <c r="B621" s="832" t="s">
        <v>2157</v>
      </c>
      <c r="C621" s="832" t="s">
        <v>2163</v>
      </c>
      <c r="D621" s="833" t="s">
        <v>3773</v>
      </c>
      <c r="E621" s="834" t="s">
        <v>2184</v>
      </c>
      <c r="F621" s="832" t="s">
        <v>2158</v>
      </c>
      <c r="G621" s="832" t="s">
        <v>2458</v>
      </c>
      <c r="H621" s="832" t="s">
        <v>651</v>
      </c>
      <c r="I621" s="832" t="s">
        <v>2074</v>
      </c>
      <c r="J621" s="832" t="s">
        <v>2075</v>
      </c>
      <c r="K621" s="832" t="s">
        <v>2076</v>
      </c>
      <c r="L621" s="835">
        <v>149.52000000000001</v>
      </c>
      <c r="M621" s="835">
        <v>299.04000000000002</v>
      </c>
      <c r="N621" s="832">
        <v>2</v>
      </c>
      <c r="O621" s="836">
        <v>1</v>
      </c>
      <c r="P621" s="835">
        <v>299.04000000000002</v>
      </c>
      <c r="Q621" s="837">
        <v>1</v>
      </c>
      <c r="R621" s="832">
        <v>2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32</v>
      </c>
      <c r="B622" s="832" t="s">
        <v>2157</v>
      </c>
      <c r="C622" s="832" t="s">
        <v>2163</v>
      </c>
      <c r="D622" s="833" t="s">
        <v>3773</v>
      </c>
      <c r="E622" s="834" t="s">
        <v>2184</v>
      </c>
      <c r="F622" s="832" t="s">
        <v>2158</v>
      </c>
      <c r="G622" s="832" t="s">
        <v>2794</v>
      </c>
      <c r="H622" s="832" t="s">
        <v>651</v>
      </c>
      <c r="I622" s="832" t="s">
        <v>3064</v>
      </c>
      <c r="J622" s="832" t="s">
        <v>1991</v>
      </c>
      <c r="K622" s="832" t="s">
        <v>3065</v>
      </c>
      <c r="L622" s="835">
        <v>126.27</v>
      </c>
      <c r="M622" s="835">
        <v>126.27</v>
      </c>
      <c r="N622" s="832">
        <v>1</v>
      </c>
      <c r="O622" s="836">
        <v>0.5</v>
      </c>
      <c r="P622" s="835">
        <v>126.27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32</v>
      </c>
      <c r="B623" s="832" t="s">
        <v>2157</v>
      </c>
      <c r="C623" s="832" t="s">
        <v>2163</v>
      </c>
      <c r="D623" s="833" t="s">
        <v>3773</v>
      </c>
      <c r="E623" s="834" t="s">
        <v>2184</v>
      </c>
      <c r="F623" s="832" t="s">
        <v>2158</v>
      </c>
      <c r="G623" s="832" t="s">
        <v>2794</v>
      </c>
      <c r="H623" s="832" t="s">
        <v>651</v>
      </c>
      <c r="I623" s="832" t="s">
        <v>3066</v>
      </c>
      <c r="J623" s="832" t="s">
        <v>1991</v>
      </c>
      <c r="K623" s="832" t="s">
        <v>3067</v>
      </c>
      <c r="L623" s="835">
        <v>63.14</v>
      </c>
      <c r="M623" s="835">
        <v>63.14</v>
      </c>
      <c r="N623" s="832">
        <v>1</v>
      </c>
      <c r="O623" s="836">
        <v>0.5</v>
      </c>
      <c r="P623" s="835">
        <v>63.14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32</v>
      </c>
      <c r="B624" s="832" t="s">
        <v>2157</v>
      </c>
      <c r="C624" s="832" t="s">
        <v>2163</v>
      </c>
      <c r="D624" s="833" t="s">
        <v>3773</v>
      </c>
      <c r="E624" s="834" t="s">
        <v>2184</v>
      </c>
      <c r="F624" s="832" t="s">
        <v>2158</v>
      </c>
      <c r="G624" s="832" t="s">
        <v>2794</v>
      </c>
      <c r="H624" s="832" t="s">
        <v>651</v>
      </c>
      <c r="I624" s="832" t="s">
        <v>2072</v>
      </c>
      <c r="J624" s="832" t="s">
        <v>1809</v>
      </c>
      <c r="K624" s="832" t="s">
        <v>2073</v>
      </c>
      <c r="L624" s="835">
        <v>49.08</v>
      </c>
      <c r="M624" s="835">
        <v>49.08</v>
      </c>
      <c r="N624" s="832">
        <v>1</v>
      </c>
      <c r="O624" s="836">
        <v>0.5</v>
      </c>
      <c r="P624" s="835">
        <v>49.08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32</v>
      </c>
      <c r="B625" s="832" t="s">
        <v>2157</v>
      </c>
      <c r="C625" s="832" t="s">
        <v>2163</v>
      </c>
      <c r="D625" s="833" t="s">
        <v>3773</v>
      </c>
      <c r="E625" s="834" t="s">
        <v>2184</v>
      </c>
      <c r="F625" s="832" t="s">
        <v>2158</v>
      </c>
      <c r="G625" s="832" t="s">
        <v>2459</v>
      </c>
      <c r="H625" s="832" t="s">
        <v>595</v>
      </c>
      <c r="I625" s="832" t="s">
        <v>2460</v>
      </c>
      <c r="J625" s="832" t="s">
        <v>1363</v>
      </c>
      <c r="K625" s="832" t="s">
        <v>2461</v>
      </c>
      <c r="L625" s="835">
        <v>421.79</v>
      </c>
      <c r="M625" s="835">
        <v>843.58</v>
      </c>
      <c r="N625" s="832">
        <v>2</v>
      </c>
      <c r="O625" s="836">
        <v>1</v>
      </c>
      <c r="P625" s="835">
        <v>843.58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32</v>
      </c>
      <c r="B626" s="832" t="s">
        <v>2157</v>
      </c>
      <c r="C626" s="832" t="s">
        <v>2163</v>
      </c>
      <c r="D626" s="833" t="s">
        <v>3773</v>
      </c>
      <c r="E626" s="834" t="s">
        <v>2184</v>
      </c>
      <c r="F626" s="832" t="s">
        <v>2159</v>
      </c>
      <c r="G626" s="832" t="s">
        <v>2842</v>
      </c>
      <c r="H626" s="832" t="s">
        <v>595</v>
      </c>
      <c r="I626" s="832" t="s">
        <v>3068</v>
      </c>
      <c r="J626" s="832" t="s">
        <v>2844</v>
      </c>
      <c r="K626" s="832"/>
      <c r="L626" s="835">
        <v>0</v>
      </c>
      <c r="M626" s="835">
        <v>0</v>
      </c>
      <c r="N626" s="832">
        <v>1</v>
      </c>
      <c r="O626" s="836">
        <v>1</v>
      </c>
      <c r="P626" s="835">
        <v>0</v>
      </c>
      <c r="Q626" s="837"/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32</v>
      </c>
      <c r="B627" s="832" t="s">
        <v>2157</v>
      </c>
      <c r="C627" s="832" t="s">
        <v>2163</v>
      </c>
      <c r="D627" s="833" t="s">
        <v>3773</v>
      </c>
      <c r="E627" s="834" t="s">
        <v>2186</v>
      </c>
      <c r="F627" s="832" t="s">
        <v>2158</v>
      </c>
      <c r="G627" s="832" t="s">
        <v>2672</v>
      </c>
      <c r="H627" s="832" t="s">
        <v>595</v>
      </c>
      <c r="I627" s="832" t="s">
        <v>2673</v>
      </c>
      <c r="J627" s="832" t="s">
        <v>2674</v>
      </c>
      <c r="K627" s="832" t="s">
        <v>2675</v>
      </c>
      <c r="L627" s="835">
        <v>35.11</v>
      </c>
      <c r="M627" s="835">
        <v>35.11</v>
      </c>
      <c r="N627" s="832">
        <v>1</v>
      </c>
      <c r="O627" s="836">
        <v>1</v>
      </c>
      <c r="P627" s="835">
        <v>35.11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32</v>
      </c>
      <c r="B628" s="832" t="s">
        <v>2157</v>
      </c>
      <c r="C628" s="832" t="s">
        <v>2163</v>
      </c>
      <c r="D628" s="833" t="s">
        <v>3773</v>
      </c>
      <c r="E628" s="834" t="s">
        <v>2186</v>
      </c>
      <c r="F628" s="832" t="s">
        <v>2158</v>
      </c>
      <c r="G628" s="832" t="s">
        <v>2215</v>
      </c>
      <c r="H628" s="832" t="s">
        <v>595</v>
      </c>
      <c r="I628" s="832" t="s">
        <v>2216</v>
      </c>
      <c r="J628" s="832" t="s">
        <v>2217</v>
      </c>
      <c r="K628" s="832" t="s">
        <v>2218</v>
      </c>
      <c r="L628" s="835">
        <v>1295.6400000000001</v>
      </c>
      <c r="M628" s="835">
        <v>1295.6400000000001</v>
      </c>
      <c r="N628" s="832">
        <v>1</v>
      </c>
      <c r="O628" s="836">
        <v>1</v>
      </c>
      <c r="P628" s="835">
        <v>1295.6400000000001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32</v>
      </c>
      <c r="B629" s="832" t="s">
        <v>2157</v>
      </c>
      <c r="C629" s="832" t="s">
        <v>2163</v>
      </c>
      <c r="D629" s="833" t="s">
        <v>3773</v>
      </c>
      <c r="E629" s="834" t="s">
        <v>2186</v>
      </c>
      <c r="F629" s="832" t="s">
        <v>2158</v>
      </c>
      <c r="G629" s="832" t="s">
        <v>2215</v>
      </c>
      <c r="H629" s="832" t="s">
        <v>595</v>
      </c>
      <c r="I629" s="832" t="s">
        <v>2676</v>
      </c>
      <c r="J629" s="832" t="s">
        <v>850</v>
      </c>
      <c r="K629" s="832" t="s">
        <v>2677</v>
      </c>
      <c r="L629" s="835">
        <v>462.73</v>
      </c>
      <c r="M629" s="835">
        <v>462.73</v>
      </c>
      <c r="N629" s="832">
        <v>1</v>
      </c>
      <c r="O629" s="836">
        <v>0.5</v>
      </c>
      <c r="P629" s="835">
        <v>462.73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32</v>
      </c>
      <c r="B630" s="832" t="s">
        <v>2157</v>
      </c>
      <c r="C630" s="832" t="s">
        <v>2163</v>
      </c>
      <c r="D630" s="833" t="s">
        <v>3773</v>
      </c>
      <c r="E630" s="834" t="s">
        <v>2186</v>
      </c>
      <c r="F630" s="832" t="s">
        <v>2158</v>
      </c>
      <c r="G630" s="832" t="s">
        <v>2245</v>
      </c>
      <c r="H630" s="832" t="s">
        <v>651</v>
      </c>
      <c r="I630" s="832" t="s">
        <v>2466</v>
      </c>
      <c r="J630" s="832" t="s">
        <v>675</v>
      </c>
      <c r="K630" s="832" t="s">
        <v>2467</v>
      </c>
      <c r="L630" s="835">
        <v>21.76</v>
      </c>
      <c r="M630" s="835">
        <v>21.76</v>
      </c>
      <c r="N630" s="832">
        <v>1</v>
      </c>
      <c r="O630" s="836">
        <v>0.5</v>
      </c>
      <c r="P630" s="835">
        <v>21.76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32</v>
      </c>
      <c r="B631" s="832" t="s">
        <v>2157</v>
      </c>
      <c r="C631" s="832" t="s">
        <v>2163</v>
      </c>
      <c r="D631" s="833" t="s">
        <v>3773</v>
      </c>
      <c r="E631" s="834" t="s">
        <v>2186</v>
      </c>
      <c r="F631" s="832" t="s">
        <v>2158</v>
      </c>
      <c r="G631" s="832" t="s">
        <v>2245</v>
      </c>
      <c r="H631" s="832" t="s">
        <v>651</v>
      </c>
      <c r="I631" s="832" t="s">
        <v>1875</v>
      </c>
      <c r="J631" s="832" t="s">
        <v>675</v>
      </c>
      <c r="K631" s="832" t="s">
        <v>677</v>
      </c>
      <c r="L631" s="835">
        <v>65.28</v>
      </c>
      <c r="M631" s="835">
        <v>261.12</v>
      </c>
      <c r="N631" s="832">
        <v>4</v>
      </c>
      <c r="O631" s="836">
        <v>2.5</v>
      </c>
      <c r="P631" s="835">
        <v>195.84</v>
      </c>
      <c r="Q631" s="837">
        <v>0.75</v>
      </c>
      <c r="R631" s="832">
        <v>3</v>
      </c>
      <c r="S631" s="837">
        <v>0.75</v>
      </c>
      <c r="T631" s="836">
        <v>2</v>
      </c>
      <c r="U631" s="838">
        <v>0.8</v>
      </c>
    </row>
    <row r="632" spans="1:21" ht="14.4" customHeight="1" x14ac:dyDescent="0.3">
      <c r="A632" s="831">
        <v>32</v>
      </c>
      <c r="B632" s="832" t="s">
        <v>2157</v>
      </c>
      <c r="C632" s="832" t="s">
        <v>2163</v>
      </c>
      <c r="D632" s="833" t="s">
        <v>3773</v>
      </c>
      <c r="E632" s="834" t="s">
        <v>2186</v>
      </c>
      <c r="F632" s="832" t="s">
        <v>2158</v>
      </c>
      <c r="G632" s="832" t="s">
        <v>2476</v>
      </c>
      <c r="H632" s="832" t="s">
        <v>651</v>
      </c>
      <c r="I632" s="832" t="s">
        <v>2860</v>
      </c>
      <c r="J632" s="832" t="s">
        <v>2005</v>
      </c>
      <c r="K632" s="832" t="s">
        <v>2861</v>
      </c>
      <c r="L632" s="835">
        <v>425.17</v>
      </c>
      <c r="M632" s="835">
        <v>425.17</v>
      </c>
      <c r="N632" s="832">
        <v>1</v>
      </c>
      <c r="O632" s="836">
        <v>1</v>
      </c>
      <c r="P632" s="835">
        <v>425.17</v>
      </c>
      <c r="Q632" s="837">
        <v>1</v>
      </c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32</v>
      </c>
      <c r="B633" s="832" t="s">
        <v>2157</v>
      </c>
      <c r="C633" s="832" t="s">
        <v>2163</v>
      </c>
      <c r="D633" s="833" t="s">
        <v>3773</v>
      </c>
      <c r="E633" s="834" t="s">
        <v>2186</v>
      </c>
      <c r="F633" s="832" t="s">
        <v>2158</v>
      </c>
      <c r="G633" s="832" t="s">
        <v>2476</v>
      </c>
      <c r="H633" s="832" t="s">
        <v>595</v>
      </c>
      <c r="I633" s="832" t="s">
        <v>3069</v>
      </c>
      <c r="J633" s="832" t="s">
        <v>3070</v>
      </c>
      <c r="K633" s="832" t="s">
        <v>2078</v>
      </c>
      <c r="L633" s="835">
        <v>119.69</v>
      </c>
      <c r="M633" s="835">
        <v>119.69</v>
      </c>
      <c r="N633" s="832">
        <v>1</v>
      </c>
      <c r="O633" s="836">
        <v>1</v>
      </c>
      <c r="P633" s="835">
        <v>119.69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32</v>
      </c>
      <c r="B634" s="832" t="s">
        <v>2157</v>
      </c>
      <c r="C634" s="832" t="s">
        <v>2163</v>
      </c>
      <c r="D634" s="833" t="s">
        <v>3773</v>
      </c>
      <c r="E634" s="834" t="s">
        <v>2186</v>
      </c>
      <c r="F634" s="832" t="s">
        <v>2158</v>
      </c>
      <c r="G634" s="832" t="s">
        <v>2477</v>
      </c>
      <c r="H634" s="832" t="s">
        <v>595</v>
      </c>
      <c r="I634" s="832" t="s">
        <v>2710</v>
      </c>
      <c r="J634" s="832" t="s">
        <v>2479</v>
      </c>
      <c r="K634" s="832" t="s">
        <v>897</v>
      </c>
      <c r="L634" s="835">
        <v>0</v>
      </c>
      <c r="M634" s="835">
        <v>0</v>
      </c>
      <c r="N634" s="832">
        <v>2</v>
      </c>
      <c r="O634" s="836">
        <v>0.5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32</v>
      </c>
      <c r="B635" s="832" t="s">
        <v>2157</v>
      </c>
      <c r="C635" s="832" t="s">
        <v>2163</v>
      </c>
      <c r="D635" s="833" t="s">
        <v>3773</v>
      </c>
      <c r="E635" s="834" t="s">
        <v>2186</v>
      </c>
      <c r="F635" s="832" t="s">
        <v>2158</v>
      </c>
      <c r="G635" s="832" t="s">
        <v>2477</v>
      </c>
      <c r="H635" s="832" t="s">
        <v>595</v>
      </c>
      <c r="I635" s="832" t="s">
        <v>3071</v>
      </c>
      <c r="J635" s="832" t="s">
        <v>894</v>
      </c>
      <c r="K635" s="832" t="s">
        <v>3072</v>
      </c>
      <c r="L635" s="835">
        <v>0</v>
      </c>
      <c r="M635" s="835">
        <v>0</v>
      </c>
      <c r="N635" s="832">
        <v>1</v>
      </c>
      <c r="O635" s="836">
        <v>0.5</v>
      </c>
      <c r="P635" s="835">
        <v>0</v>
      </c>
      <c r="Q635" s="837"/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32</v>
      </c>
      <c r="B636" s="832" t="s">
        <v>2157</v>
      </c>
      <c r="C636" s="832" t="s">
        <v>2163</v>
      </c>
      <c r="D636" s="833" t="s">
        <v>3773</v>
      </c>
      <c r="E636" s="834" t="s">
        <v>2186</v>
      </c>
      <c r="F636" s="832" t="s">
        <v>2158</v>
      </c>
      <c r="G636" s="832" t="s">
        <v>3073</v>
      </c>
      <c r="H636" s="832" t="s">
        <v>595</v>
      </c>
      <c r="I636" s="832" t="s">
        <v>3074</v>
      </c>
      <c r="J636" s="832" t="s">
        <v>708</v>
      </c>
      <c r="K636" s="832" t="s">
        <v>3075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32</v>
      </c>
      <c r="B637" s="832" t="s">
        <v>2157</v>
      </c>
      <c r="C637" s="832" t="s">
        <v>2163</v>
      </c>
      <c r="D637" s="833" t="s">
        <v>3773</v>
      </c>
      <c r="E637" s="834" t="s">
        <v>2186</v>
      </c>
      <c r="F637" s="832" t="s">
        <v>2158</v>
      </c>
      <c r="G637" s="832" t="s">
        <v>2248</v>
      </c>
      <c r="H637" s="832" t="s">
        <v>651</v>
      </c>
      <c r="I637" s="832" t="s">
        <v>1821</v>
      </c>
      <c r="J637" s="832" t="s">
        <v>1822</v>
      </c>
      <c r="K637" s="832" t="s">
        <v>1467</v>
      </c>
      <c r="L637" s="835">
        <v>170.52</v>
      </c>
      <c r="M637" s="835">
        <v>341.04</v>
      </c>
      <c r="N637" s="832">
        <v>2</v>
      </c>
      <c r="O637" s="836">
        <v>1.5</v>
      </c>
      <c r="P637" s="835">
        <v>170.52</v>
      </c>
      <c r="Q637" s="837">
        <v>0.5</v>
      </c>
      <c r="R637" s="832">
        <v>1</v>
      </c>
      <c r="S637" s="837">
        <v>0.5</v>
      </c>
      <c r="T637" s="836">
        <v>0.5</v>
      </c>
      <c r="U637" s="838">
        <v>0.33333333333333331</v>
      </c>
    </row>
    <row r="638" spans="1:21" ht="14.4" customHeight="1" x14ac:dyDescent="0.3">
      <c r="A638" s="831">
        <v>32</v>
      </c>
      <c r="B638" s="832" t="s">
        <v>2157</v>
      </c>
      <c r="C638" s="832" t="s">
        <v>2163</v>
      </c>
      <c r="D638" s="833" t="s">
        <v>3773</v>
      </c>
      <c r="E638" s="834" t="s">
        <v>2186</v>
      </c>
      <c r="F638" s="832" t="s">
        <v>2158</v>
      </c>
      <c r="G638" s="832" t="s">
        <v>2248</v>
      </c>
      <c r="H638" s="832" t="s">
        <v>651</v>
      </c>
      <c r="I638" s="832" t="s">
        <v>2251</v>
      </c>
      <c r="J638" s="832" t="s">
        <v>1822</v>
      </c>
      <c r="K638" s="832" t="s">
        <v>2252</v>
      </c>
      <c r="L638" s="835">
        <v>272.83</v>
      </c>
      <c r="M638" s="835">
        <v>1091.32</v>
      </c>
      <c r="N638" s="832">
        <v>4</v>
      </c>
      <c r="O638" s="836">
        <v>2</v>
      </c>
      <c r="P638" s="835">
        <v>1091.32</v>
      </c>
      <c r="Q638" s="837">
        <v>1</v>
      </c>
      <c r="R638" s="832">
        <v>4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32</v>
      </c>
      <c r="B639" s="832" t="s">
        <v>2157</v>
      </c>
      <c r="C639" s="832" t="s">
        <v>2163</v>
      </c>
      <c r="D639" s="833" t="s">
        <v>3773</v>
      </c>
      <c r="E639" s="834" t="s">
        <v>2186</v>
      </c>
      <c r="F639" s="832" t="s">
        <v>2158</v>
      </c>
      <c r="G639" s="832" t="s">
        <v>2309</v>
      </c>
      <c r="H639" s="832" t="s">
        <v>651</v>
      </c>
      <c r="I639" s="832" t="s">
        <v>2041</v>
      </c>
      <c r="J639" s="832" t="s">
        <v>1221</v>
      </c>
      <c r="K639" s="832" t="s">
        <v>2042</v>
      </c>
      <c r="L639" s="835">
        <v>176.32</v>
      </c>
      <c r="M639" s="835">
        <v>176.32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32</v>
      </c>
      <c r="B640" s="832" t="s">
        <v>2157</v>
      </c>
      <c r="C640" s="832" t="s">
        <v>2163</v>
      </c>
      <c r="D640" s="833" t="s">
        <v>3773</v>
      </c>
      <c r="E640" s="834" t="s">
        <v>2186</v>
      </c>
      <c r="F640" s="832" t="s">
        <v>2158</v>
      </c>
      <c r="G640" s="832" t="s">
        <v>2485</v>
      </c>
      <c r="H640" s="832" t="s">
        <v>595</v>
      </c>
      <c r="I640" s="832" t="s">
        <v>2486</v>
      </c>
      <c r="J640" s="832" t="s">
        <v>2487</v>
      </c>
      <c r="K640" s="832" t="s">
        <v>1467</v>
      </c>
      <c r="L640" s="835">
        <v>78.33</v>
      </c>
      <c r="M640" s="835">
        <v>234.99</v>
      </c>
      <c r="N640" s="832">
        <v>3</v>
      </c>
      <c r="O640" s="836">
        <v>1</v>
      </c>
      <c r="P640" s="835">
        <v>234.99</v>
      </c>
      <c r="Q640" s="837">
        <v>1</v>
      </c>
      <c r="R640" s="832">
        <v>3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32</v>
      </c>
      <c r="B641" s="832" t="s">
        <v>2157</v>
      </c>
      <c r="C641" s="832" t="s">
        <v>2163</v>
      </c>
      <c r="D641" s="833" t="s">
        <v>3773</v>
      </c>
      <c r="E641" s="834" t="s">
        <v>2186</v>
      </c>
      <c r="F641" s="832" t="s">
        <v>2158</v>
      </c>
      <c r="G641" s="832" t="s">
        <v>3076</v>
      </c>
      <c r="H641" s="832" t="s">
        <v>595</v>
      </c>
      <c r="I641" s="832" t="s">
        <v>3077</v>
      </c>
      <c r="J641" s="832" t="s">
        <v>1267</v>
      </c>
      <c r="K641" s="832" t="s">
        <v>3078</v>
      </c>
      <c r="L641" s="835">
        <v>88.16</v>
      </c>
      <c r="M641" s="835">
        <v>88.16</v>
      </c>
      <c r="N641" s="832">
        <v>1</v>
      </c>
      <c r="O641" s="836">
        <v>1</v>
      </c>
      <c r="P641" s="835">
        <v>88.16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32</v>
      </c>
      <c r="B642" s="832" t="s">
        <v>2157</v>
      </c>
      <c r="C642" s="832" t="s">
        <v>2163</v>
      </c>
      <c r="D642" s="833" t="s">
        <v>3773</v>
      </c>
      <c r="E642" s="834" t="s">
        <v>2186</v>
      </c>
      <c r="F642" s="832" t="s">
        <v>2158</v>
      </c>
      <c r="G642" s="832" t="s">
        <v>2320</v>
      </c>
      <c r="H642" s="832" t="s">
        <v>595</v>
      </c>
      <c r="I642" s="832" t="s">
        <v>3079</v>
      </c>
      <c r="J642" s="832" t="s">
        <v>2322</v>
      </c>
      <c r="K642" s="832" t="s">
        <v>2799</v>
      </c>
      <c r="L642" s="835">
        <v>236.03</v>
      </c>
      <c r="M642" s="835">
        <v>472.06</v>
      </c>
      <c r="N642" s="832">
        <v>2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32</v>
      </c>
      <c r="B643" s="832" t="s">
        <v>2157</v>
      </c>
      <c r="C643" s="832" t="s">
        <v>2163</v>
      </c>
      <c r="D643" s="833" t="s">
        <v>3773</v>
      </c>
      <c r="E643" s="834" t="s">
        <v>2186</v>
      </c>
      <c r="F643" s="832" t="s">
        <v>2158</v>
      </c>
      <c r="G643" s="832" t="s">
        <v>2320</v>
      </c>
      <c r="H643" s="832" t="s">
        <v>595</v>
      </c>
      <c r="I643" s="832" t="s">
        <v>2622</v>
      </c>
      <c r="J643" s="832" t="s">
        <v>2322</v>
      </c>
      <c r="K643" s="832" t="s">
        <v>2623</v>
      </c>
      <c r="L643" s="835">
        <v>516</v>
      </c>
      <c r="M643" s="835">
        <v>1548</v>
      </c>
      <c r="N643" s="832">
        <v>3</v>
      </c>
      <c r="O643" s="836">
        <v>1.5</v>
      </c>
      <c r="P643" s="835">
        <v>1548</v>
      </c>
      <c r="Q643" s="837">
        <v>1</v>
      </c>
      <c r="R643" s="832">
        <v>3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32</v>
      </c>
      <c r="B644" s="832" t="s">
        <v>2157</v>
      </c>
      <c r="C644" s="832" t="s">
        <v>2163</v>
      </c>
      <c r="D644" s="833" t="s">
        <v>3773</v>
      </c>
      <c r="E644" s="834" t="s">
        <v>2186</v>
      </c>
      <c r="F644" s="832" t="s">
        <v>2158</v>
      </c>
      <c r="G644" s="832" t="s">
        <v>2225</v>
      </c>
      <c r="H644" s="832" t="s">
        <v>651</v>
      </c>
      <c r="I644" s="832" t="s">
        <v>1835</v>
      </c>
      <c r="J644" s="832" t="s">
        <v>1836</v>
      </c>
      <c r="K644" s="832" t="s">
        <v>1837</v>
      </c>
      <c r="L644" s="835">
        <v>3231.81</v>
      </c>
      <c r="M644" s="835">
        <v>19390.86</v>
      </c>
      <c r="N644" s="832">
        <v>6</v>
      </c>
      <c r="O644" s="836">
        <v>3.5</v>
      </c>
      <c r="P644" s="835">
        <v>16159.05</v>
      </c>
      <c r="Q644" s="837">
        <v>0.83333333333333326</v>
      </c>
      <c r="R644" s="832">
        <v>5</v>
      </c>
      <c r="S644" s="837">
        <v>0.83333333333333337</v>
      </c>
      <c r="T644" s="836">
        <v>3</v>
      </c>
      <c r="U644" s="838">
        <v>0.8571428571428571</v>
      </c>
    </row>
    <row r="645" spans="1:21" ht="14.4" customHeight="1" x14ac:dyDescent="0.3">
      <c r="A645" s="831">
        <v>32</v>
      </c>
      <c r="B645" s="832" t="s">
        <v>2157</v>
      </c>
      <c r="C645" s="832" t="s">
        <v>2163</v>
      </c>
      <c r="D645" s="833" t="s">
        <v>3773</v>
      </c>
      <c r="E645" s="834" t="s">
        <v>2186</v>
      </c>
      <c r="F645" s="832" t="s">
        <v>2158</v>
      </c>
      <c r="G645" s="832" t="s">
        <v>2332</v>
      </c>
      <c r="H645" s="832" t="s">
        <v>651</v>
      </c>
      <c r="I645" s="832" t="s">
        <v>1759</v>
      </c>
      <c r="J645" s="832" t="s">
        <v>829</v>
      </c>
      <c r="K645" s="832" t="s">
        <v>1760</v>
      </c>
      <c r="L645" s="835">
        <v>42.51</v>
      </c>
      <c r="M645" s="835">
        <v>42.51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32</v>
      </c>
      <c r="B646" s="832" t="s">
        <v>2157</v>
      </c>
      <c r="C646" s="832" t="s">
        <v>2163</v>
      </c>
      <c r="D646" s="833" t="s">
        <v>3773</v>
      </c>
      <c r="E646" s="834" t="s">
        <v>2186</v>
      </c>
      <c r="F646" s="832" t="s">
        <v>2158</v>
      </c>
      <c r="G646" s="832" t="s">
        <v>2522</v>
      </c>
      <c r="H646" s="832" t="s">
        <v>595</v>
      </c>
      <c r="I646" s="832" t="s">
        <v>3080</v>
      </c>
      <c r="J646" s="832" t="s">
        <v>2524</v>
      </c>
      <c r="K646" s="832" t="s">
        <v>3081</v>
      </c>
      <c r="L646" s="835">
        <v>8719.73</v>
      </c>
      <c r="M646" s="835">
        <v>17439.46</v>
      </c>
      <c r="N646" s="832">
        <v>2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32</v>
      </c>
      <c r="B647" s="832" t="s">
        <v>2157</v>
      </c>
      <c r="C647" s="832" t="s">
        <v>2163</v>
      </c>
      <c r="D647" s="833" t="s">
        <v>3773</v>
      </c>
      <c r="E647" s="834" t="s">
        <v>2186</v>
      </c>
      <c r="F647" s="832" t="s">
        <v>2158</v>
      </c>
      <c r="G647" s="832" t="s">
        <v>2343</v>
      </c>
      <c r="H647" s="832" t="s">
        <v>595</v>
      </c>
      <c r="I647" s="832" t="s">
        <v>2875</v>
      </c>
      <c r="J647" s="832" t="s">
        <v>1139</v>
      </c>
      <c r="K647" s="832" t="s">
        <v>2876</v>
      </c>
      <c r="L647" s="835">
        <v>89.91</v>
      </c>
      <c r="M647" s="835">
        <v>89.91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32</v>
      </c>
      <c r="B648" s="832" t="s">
        <v>2157</v>
      </c>
      <c r="C648" s="832" t="s">
        <v>2163</v>
      </c>
      <c r="D648" s="833" t="s">
        <v>3773</v>
      </c>
      <c r="E648" s="834" t="s">
        <v>2186</v>
      </c>
      <c r="F648" s="832" t="s">
        <v>2158</v>
      </c>
      <c r="G648" s="832" t="s">
        <v>2877</v>
      </c>
      <c r="H648" s="832" t="s">
        <v>595</v>
      </c>
      <c r="I648" s="832" t="s">
        <v>2878</v>
      </c>
      <c r="J648" s="832" t="s">
        <v>2879</v>
      </c>
      <c r="K648" s="832" t="s">
        <v>2880</v>
      </c>
      <c r="L648" s="835">
        <v>27.28</v>
      </c>
      <c r="M648" s="835">
        <v>27.28</v>
      </c>
      <c r="N648" s="832">
        <v>1</v>
      </c>
      <c r="O648" s="836">
        <v>1</v>
      </c>
      <c r="P648" s="835">
        <v>27.28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32</v>
      </c>
      <c r="B649" s="832" t="s">
        <v>2157</v>
      </c>
      <c r="C649" s="832" t="s">
        <v>2163</v>
      </c>
      <c r="D649" s="833" t="s">
        <v>3773</v>
      </c>
      <c r="E649" s="834" t="s">
        <v>2186</v>
      </c>
      <c r="F649" s="832" t="s">
        <v>2158</v>
      </c>
      <c r="G649" s="832" t="s">
        <v>3082</v>
      </c>
      <c r="H649" s="832" t="s">
        <v>595</v>
      </c>
      <c r="I649" s="832" t="s">
        <v>3083</v>
      </c>
      <c r="J649" s="832" t="s">
        <v>937</v>
      </c>
      <c r="K649" s="832" t="s">
        <v>3084</v>
      </c>
      <c r="L649" s="835">
        <v>0</v>
      </c>
      <c r="M649" s="835">
        <v>0</v>
      </c>
      <c r="N649" s="832">
        <v>1</v>
      </c>
      <c r="O649" s="836">
        <v>1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32</v>
      </c>
      <c r="B650" s="832" t="s">
        <v>2157</v>
      </c>
      <c r="C650" s="832" t="s">
        <v>2163</v>
      </c>
      <c r="D650" s="833" t="s">
        <v>3773</v>
      </c>
      <c r="E650" s="834" t="s">
        <v>2186</v>
      </c>
      <c r="F650" s="832" t="s">
        <v>2158</v>
      </c>
      <c r="G650" s="832" t="s">
        <v>2350</v>
      </c>
      <c r="H650" s="832" t="s">
        <v>595</v>
      </c>
      <c r="I650" s="832" t="s">
        <v>3085</v>
      </c>
      <c r="J650" s="832" t="s">
        <v>2352</v>
      </c>
      <c r="K650" s="832" t="s">
        <v>3086</v>
      </c>
      <c r="L650" s="835">
        <v>38.5</v>
      </c>
      <c r="M650" s="835">
        <v>38.5</v>
      </c>
      <c r="N650" s="832">
        <v>1</v>
      </c>
      <c r="O650" s="836">
        <v>0.5</v>
      </c>
      <c r="P650" s="835">
        <v>38.5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32</v>
      </c>
      <c r="B651" s="832" t="s">
        <v>2157</v>
      </c>
      <c r="C651" s="832" t="s">
        <v>2163</v>
      </c>
      <c r="D651" s="833" t="s">
        <v>3773</v>
      </c>
      <c r="E651" s="834" t="s">
        <v>2186</v>
      </c>
      <c r="F651" s="832" t="s">
        <v>2158</v>
      </c>
      <c r="G651" s="832" t="s">
        <v>2350</v>
      </c>
      <c r="H651" s="832" t="s">
        <v>595</v>
      </c>
      <c r="I651" s="832" t="s">
        <v>2351</v>
      </c>
      <c r="J651" s="832" t="s">
        <v>2352</v>
      </c>
      <c r="K651" s="832" t="s">
        <v>2353</v>
      </c>
      <c r="L651" s="835">
        <v>73.989999999999995</v>
      </c>
      <c r="M651" s="835">
        <v>73.989999999999995</v>
      </c>
      <c r="N651" s="832">
        <v>1</v>
      </c>
      <c r="O651" s="836">
        <v>1</v>
      </c>
      <c r="P651" s="835">
        <v>73.989999999999995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32</v>
      </c>
      <c r="B652" s="832" t="s">
        <v>2157</v>
      </c>
      <c r="C652" s="832" t="s">
        <v>2163</v>
      </c>
      <c r="D652" s="833" t="s">
        <v>3773</v>
      </c>
      <c r="E652" s="834" t="s">
        <v>2186</v>
      </c>
      <c r="F652" s="832" t="s">
        <v>2158</v>
      </c>
      <c r="G652" s="832" t="s">
        <v>2365</v>
      </c>
      <c r="H652" s="832" t="s">
        <v>595</v>
      </c>
      <c r="I652" s="832" t="s">
        <v>2543</v>
      </c>
      <c r="J652" s="832" t="s">
        <v>2367</v>
      </c>
      <c r="K652" s="832" t="s">
        <v>2544</v>
      </c>
      <c r="L652" s="835">
        <v>10.55</v>
      </c>
      <c r="M652" s="835">
        <v>10.55</v>
      </c>
      <c r="N652" s="832">
        <v>1</v>
      </c>
      <c r="O652" s="836">
        <v>0.5</v>
      </c>
      <c r="P652" s="835">
        <v>10.55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2157</v>
      </c>
      <c r="C653" s="832" t="s">
        <v>2163</v>
      </c>
      <c r="D653" s="833" t="s">
        <v>3773</v>
      </c>
      <c r="E653" s="834" t="s">
        <v>2186</v>
      </c>
      <c r="F653" s="832" t="s">
        <v>2158</v>
      </c>
      <c r="G653" s="832" t="s">
        <v>2233</v>
      </c>
      <c r="H653" s="832" t="s">
        <v>595</v>
      </c>
      <c r="I653" s="832" t="s">
        <v>2234</v>
      </c>
      <c r="J653" s="832" t="s">
        <v>2235</v>
      </c>
      <c r="K653" s="832" t="s">
        <v>2236</v>
      </c>
      <c r="L653" s="835">
        <v>88.76</v>
      </c>
      <c r="M653" s="835">
        <v>177.52</v>
      </c>
      <c r="N653" s="832">
        <v>2</v>
      </c>
      <c r="O653" s="836">
        <v>1.5</v>
      </c>
      <c r="P653" s="835">
        <v>88.76</v>
      </c>
      <c r="Q653" s="837">
        <v>0.5</v>
      </c>
      <c r="R653" s="832">
        <v>1</v>
      </c>
      <c r="S653" s="837">
        <v>0.5</v>
      </c>
      <c r="T653" s="836">
        <v>0.5</v>
      </c>
      <c r="U653" s="838">
        <v>0.33333333333333331</v>
      </c>
    </row>
    <row r="654" spans="1:21" ht="14.4" customHeight="1" x14ac:dyDescent="0.3">
      <c r="A654" s="831">
        <v>32</v>
      </c>
      <c r="B654" s="832" t="s">
        <v>2157</v>
      </c>
      <c r="C654" s="832" t="s">
        <v>2163</v>
      </c>
      <c r="D654" s="833" t="s">
        <v>3773</v>
      </c>
      <c r="E654" s="834" t="s">
        <v>2186</v>
      </c>
      <c r="F654" s="832" t="s">
        <v>2158</v>
      </c>
      <c r="G654" s="832" t="s">
        <v>2253</v>
      </c>
      <c r="H654" s="832" t="s">
        <v>595</v>
      </c>
      <c r="I654" s="832" t="s">
        <v>2254</v>
      </c>
      <c r="J654" s="832" t="s">
        <v>2255</v>
      </c>
      <c r="K654" s="832" t="s">
        <v>2256</v>
      </c>
      <c r="L654" s="835">
        <v>0</v>
      </c>
      <c r="M654" s="835">
        <v>0</v>
      </c>
      <c r="N654" s="832">
        <v>3</v>
      </c>
      <c r="O654" s="836">
        <v>1</v>
      </c>
      <c r="P654" s="835"/>
      <c r="Q654" s="837"/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32</v>
      </c>
      <c r="B655" s="832" t="s">
        <v>2157</v>
      </c>
      <c r="C655" s="832" t="s">
        <v>2163</v>
      </c>
      <c r="D655" s="833" t="s">
        <v>3773</v>
      </c>
      <c r="E655" s="834" t="s">
        <v>2186</v>
      </c>
      <c r="F655" s="832" t="s">
        <v>2158</v>
      </c>
      <c r="G655" s="832" t="s">
        <v>3087</v>
      </c>
      <c r="H655" s="832" t="s">
        <v>595</v>
      </c>
      <c r="I655" s="832" t="s">
        <v>3088</v>
      </c>
      <c r="J655" s="832" t="s">
        <v>1496</v>
      </c>
      <c r="K655" s="832" t="s">
        <v>3089</v>
      </c>
      <c r="L655" s="835">
        <v>53.57</v>
      </c>
      <c r="M655" s="835">
        <v>107.14</v>
      </c>
      <c r="N655" s="832">
        <v>2</v>
      </c>
      <c r="O655" s="836">
        <v>1.5</v>
      </c>
      <c r="P655" s="835">
        <v>53.57</v>
      </c>
      <c r="Q655" s="837">
        <v>0.5</v>
      </c>
      <c r="R655" s="832">
        <v>1</v>
      </c>
      <c r="S655" s="837">
        <v>0.5</v>
      </c>
      <c r="T655" s="836">
        <v>1</v>
      </c>
      <c r="U655" s="838">
        <v>0.66666666666666663</v>
      </c>
    </row>
    <row r="656" spans="1:21" ht="14.4" customHeight="1" x14ac:dyDescent="0.3">
      <c r="A656" s="831">
        <v>32</v>
      </c>
      <c r="B656" s="832" t="s">
        <v>2157</v>
      </c>
      <c r="C656" s="832" t="s">
        <v>2163</v>
      </c>
      <c r="D656" s="833" t="s">
        <v>3773</v>
      </c>
      <c r="E656" s="834" t="s">
        <v>2186</v>
      </c>
      <c r="F656" s="832" t="s">
        <v>2158</v>
      </c>
      <c r="G656" s="832" t="s">
        <v>3090</v>
      </c>
      <c r="H656" s="832" t="s">
        <v>651</v>
      </c>
      <c r="I656" s="832" t="s">
        <v>1899</v>
      </c>
      <c r="J656" s="832" t="s">
        <v>1900</v>
      </c>
      <c r="K656" s="832" t="s">
        <v>1901</v>
      </c>
      <c r="L656" s="835">
        <v>141.25</v>
      </c>
      <c r="M656" s="835">
        <v>141.25</v>
      </c>
      <c r="N656" s="832">
        <v>1</v>
      </c>
      <c r="O656" s="836">
        <v>0.5</v>
      </c>
      <c r="P656" s="835">
        <v>141.25</v>
      </c>
      <c r="Q656" s="837">
        <v>1</v>
      </c>
      <c r="R656" s="832">
        <v>1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32</v>
      </c>
      <c r="B657" s="832" t="s">
        <v>2157</v>
      </c>
      <c r="C657" s="832" t="s">
        <v>2163</v>
      </c>
      <c r="D657" s="833" t="s">
        <v>3773</v>
      </c>
      <c r="E657" s="834" t="s">
        <v>2186</v>
      </c>
      <c r="F657" s="832" t="s">
        <v>2158</v>
      </c>
      <c r="G657" s="832" t="s">
        <v>2257</v>
      </c>
      <c r="H657" s="832" t="s">
        <v>651</v>
      </c>
      <c r="I657" s="832" t="s">
        <v>1744</v>
      </c>
      <c r="J657" s="832" t="s">
        <v>822</v>
      </c>
      <c r="K657" s="832" t="s">
        <v>1745</v>
      </c>
      <c r="L657" s="835">
        <v>368.16</v>
      </c>
      <c r="M657" s="835">
        <v>736.32</v>
      </c>
      <c r="N657" s="832">
        <v>2</v>
      </c>
      <c r="O657" s="836">
        <v>1.5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32</v>
      </c>
      <c r="B658" s="832" t="s">
        <v>2157</v>
      </c>
      <c r="C658" s="832" t="s">
        <v>2163</v>
      </c>
      <c r="D658" s="833" t="s">
        <v>3773</v>
      </c>
      <c r="E658" s="834" t="s">
        <v>2186</v>
      </c>
      <c r="F658" s="832" t="s">
        <v>2158</v>
      </c>
      <c r="G658" s="832" t="s">
        <v>2257</v>
      </c>
      <c r="H658" s="832" t="s">
        <v>651</v>
      </c>
      <c r="I658" s="832" t="s">
        <v>1738</v>
      </c>
      <c r="J658" s="832" t="s">
        <v>827</v>
      </c>
      <c r="K658" s="832" t="s">
        <v>1739</v>
      </c>
      <c r="L658" s="835">
        <v>1385.62</v>
      </c>
      <c r="M658" s="835">
        <v>1385.62</v>
      </c>
      <c r="N658" s="832">
        <v>1</v>
      </c>
      <c r="O658" s="836">
        <v>0.5</v>
      </c>
      <c r="P658" s="835">
        <v>1385.62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32</v>
      </c>
      <c r="B659" s="832" t="s">
        <v>2157</v>
      </c>
      <c r="C659" s="832" t="s">
        <v>2163</v>
      </c>
      <c r="D659" s="833" t="s">
        <v>3773</v>
      </c>
      <c r="E659" s="834" t="s">
        <v>2186</v>
      </c>
      <c r="F659" s="832" t="s">
        <v>2158</v>
      </c>
      <c r="G659" s="832" t="s">
        <v>2257</v>
      </c>
      <c r="H659" s="832" t="s">
        <v>651</v>
      </c>
      <c r="I659" s="832" t="s">
        <v>1746</v>
      </c>
      <c r="J659" s="832" t="s">
        <v>822</v>
      </c>
      <c r="K659" s="832" t="s">
        <v>1747</v>
      </c>
      <c r="L659" s="835">
        <v>736.33</v>
      </c>
      <c r="M659" s="835">
        <v>1472.66</v>
      </c>
      <c r="N659" s="832">
        <v>2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32</v>
      </c>
      <c r="B660" s="832" t="s">
        <v>2157</v>
      </c>
      <c r="C660" s="832" t="s">
        <v>2163</v>
      </c>
      <c r="D660" s="833" t="s">
        <v>3773</v>
      </c>
      <c r="E660" s="834" t="s">
        <v>2186</v>
      </c>
      <c r="F660" s="832" t="s">
        <v>2158</v>
      </c>
      <c r="G660" s="832" t="s">
        <v>2202</v>
      </c>
      <c r="H660" s="832" t="s">
        <v>651</v>
      </c>
      <c r="I660" s="832" t="s">
        <v>2056</v>
      </c>
      <c r="J660" s="832" t="s">
        <v>2057</v>
      </c>
      <c r="K660" s="832" t="s">
        <v>2058</v>
      </c>
      <c r="L660" s="835">
        <v>32.25</v>
      </c>
      <c r="M660" s="835">
        <v>32.25</v>
      </c>
      <c r="N660" s="832">
        <v>1</v>
      </c>
      <c r="O660" s="836">
        <v>0.5</v>
      </c>
      <c r="P660" s="835">
        <v>32.25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32</v>
      </c>
      <c r="B661" s="832" t="s">
        <v>2157</v>
      </c>
      <c r="C661" s="832" t="s">
        <v>2163</v>
      </c>
      <c r="D661" s="833" t="s">
        <v>3773</v>
      </c>
      <c r="E661" s="834" t="s">
        <v>2186</v>
      </c>
      <c r="F661" s="832" t="s">
        <v>2158</v>
      </c>
      <c r="G661" s="832" t="s">
        <v>2202</v>
      </c>
      <c r="H661" s="832" t="s">
        <v>651</v>
      </c>
      <c r="I661" s="832" t="s">
        <v>2258</v>
      </c>
      <c r="J661" s="832" t="s">
        <v>2057</v>
      </c>
      <c r="K661" s="832" t="s">
        <v>2259</v>
      </c>
      <c r="L661" s="835">
        <v>57.6</v>
      </c>
      <c r="M661" s="835">
        <v>115.2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32</v>
      </c>
      <c r="B662" s="832" t="s">
        <v>2157</v>
      </c>
      <c r="C662" s="832" t="s">
        <v>2163</v>
      </c>
      <c r="D662" s="833" t="s">
        <v>3773</v>
      </c>
      <c r="E662" s="834" t="s">
        <v>2186</v>
      </c>
      <c r="F662" s="832" t="s">
        <v>2158</v>
      </c>
      <c r="G662" s="832" t="s">
        <v>2202</v>
      </c>
      <c r="H662" s="832" t="s">
        <v>651</v>
      </c>
      <c r="I662" s="832" t="s">
        <v>2203</v>
      </c>
      <c r="J662" s="832" t="s">
        <v>2057</v>
      </c>
      <c r="K662" s="832" t="s">
        <v>2204</v>
      </c>
      <c r="L662" s="835">
        <v>16.12</v>
      </c>
      <c r="M662" s="835">
        <v>96.72</v>
      </c>
      <c r="N662" s="832">
        <v>6</v>
      </c>
      <c r="O662" s="836">
        <v>3.5</v>
      </c>
      <c r="P662" s="835">
        <v>48.36</v>
      </c>
      <c r="Q662" s="837">
        <v>0.5</v>
      </c>
      <c r="R662" s="832">
        <v>3</v>
      </c>
      <c r="S662" s="837">
        <v>0.5</v>
      </c>
      <c r="T662" s="836">
        <v>2</v>
      </c>
      <c r="U662" s="838">
        <v>0.5714285714285714</v>
      </c>
    </row>
    <row r="663" spans="1:21" ht="14.4" customHeight="1" x14ac:dyDescent="0.3">
      <c r="A663" s="831">
        <v>32</v>
      </c>
      <c r="B663" s="832" t="s">
        <v>2157</v>
      </c>
      <c r="C663" s="832" t="s">
        <v>2163</v>
      </c>
      <c r="D663" s="833" t="s">
        <v>3773</v>
      </c>
      <c r="E663" s="834" t="s">
        <v>2186</v>
      </c>
      <c r="F663" s="832" t="s">
        <v>2158</v>
      </c>
      <c r="G663" s="832" t="s">
        <v>2288</v>
      </c>
      <c r="H663" s="832" t="s">
        <v>595</v>
      </c>
      <c r="I663" s="832" t="s">
        <v>2289</v>
      </c>
      <c r="J663" s="832" t="s">
        <v>2290</v>
      </c>
      <c r="K663" s="832" t="s">
        <v>2291</v>
      </c>
      <c r="L663" s="835">
        <v>87.67</v>
      </c>
      <c r="M663" s="835">
        <v>438.35</v>
      </c>
      <c r="N663" s="832">
        <v>5</v>
      </c>
      <c r="O663" s="836">
        <v>3</v>
      </c>
      <c r="P663" s="835">
        <v>175.34</v>
      </c>
      <c r="Q663" s="837">
        <v>0.39999999999999997</v>
      </c>
      <c r="R663" s="832">
        <v>2</v>
      </c>
      <c r="S663" s="837">
        <v>0.4</v>
      </c>
      <c r="T663" s="836">
        <v>1.5</v>
      </c>
      <c r="U663" s="838">
        <v>0.5</v>
      </c>
    </row>
    <row r="664" spans="1:21" ht="14.4" customHeight="1" x14ac:dyDescent="0.3">
      <c r="A664" s="831">
        <v>32</v>
      </c>
      <c r="B664" s="832" t="s">
        <v>2157</v>
      </c>
      <c r="C664" s="832" t="s">
        <v>2163</v>
      </c>
      <c r="D664" s="833" t="s">
        <v>3773</v>
      </c>
      <c r="E664" s="834" t="s">
        <v>2186</v>
      </c>
      <c r="F664" s="832" t="s">
        <v>2158</v>
      </c>
      <c r="G664" s="832" t="s">
        <v>2264</v>
      </c>
      <c r="H664" s="832" t="s">
        <v>595</v>
      </c>
      <c r="I664" s="832" t="s">
        <v>2572</v>
      </c>
      <c r="J664" s="832" t="s">
        <v>2266</v>
      </c>
      <c r="K664" s="832" t="s">
        <v>2573</v>
      </c>
      <c r="L664" s="835">
        <v>181.04</v>
      </c>
      <c r="M664" s="835">
        <v>181.04</v>
      </c>
      <c r="N664" s="832">
        <v>1</v>
      </c>
      <c r="O664" s="836">
        <v>1</v>
      </c>
      <c r="P664" s="835">
        <v>181.04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32</v>
      </c>
      <c r="B665" s="832" t="s">
        <v>2157</v>
      </c>
      <c r="C665" s="832" t="s">
        <v>2163</v>
      </c>
      <c r="D665" s="833" t="s">
        <v>3773</v>
      </c>
      <c r="E665" s="834" t="s">
        <v>2186</v>
      </c>
      <c r="F665" s="832" t="s">
        <v>2158</v>
      </c>
      <c r="G665" s="832" t="s">
        <v>2422</v>
      </c>
      <c r="H665" s="832" t="s">
        <v>595</v>
      </c>
      <c r="I665" s="832" t="s">
        <v>3091</v>
      </c>
      <c r="J665" s="832" t="s">
        <v>3092</v>
      </c>
      <c r="K665" s="832" t="s">
        <v>3093</v>
      </c>
      <c r="L665" s="835">
        <v>29.67</v>
      </c>
      <c r="M665" s="835">
        <v>29.67</v>
      </c>
      <c r="N665" s="832">
        <v>1</v>
      </c>
      <c r="O665" s="836">
        <v>0.5</v>
      </c>
      <c r="P665" s="835">
        <v>29.67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32</v>
      </c>
      <c r="B666" s="832" t="s">
        <v>2157</v>
      </c>
      <c r="C666" s="832" t="s">
        <v>2163</v>
      </c>
      <c r="D666" s="833" t="s">
        <v>3773</v>
      </c>
      <c r="E666" s="834" t="s">
        <v>2186</v>
      </c>
      <c r="F666" s="832" t="s">
        <v>2158</v>
      </c>
      <c r="G666" s="832" t="s">
        <v>2422</v>
      </c>
      <c r="H666" s="832" t="s">
        <v>595</v>
      </c>
      <c r="I666" s="832" t="s">
        <v>3094</v>
      </c>
      <c r="J666" s="832" t="s">
        <v>3092</v>
      </c>
      <c r="K666" s="832" t="s">
        <v>3093</v>
      </c>
      <c r="L666" s="835">
        <v>29.67</v>
      </c>
      <c r="M666" s="835">
        <v>29.67</v>
      </c>
      <c r="N666" s="832">
        <v>1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32</v>
      </c>
      <c r="B667" s="832" t="s">
        <v>2157</v>
      </c>
      <c r="C667" s="832" t="s">
        <v>2163</v>
      </c>
      <c r="D667" s="833" t="s">
        <v>3773</v>
      </c>
      <c r="E667" s="834" t="s">
        <v>2186</v>
      </c>
      <c r="F667" s="832" t="s">
        <v>2158</v>
      </c>
      <c r="G667" s="832" t="s">
        <v>2427</v>
      </c>
      <c r="H667" s="832" t="s">
        <v>595</v>
      </c>
      <c r="I667" s="832" t="s">
        <v>3095</v>
      </c>
      <c r="J667" s="832" t="s">
        <v>3096</v>
      </c>
      <c r="K667" s="832" t="s">
        <v>2430</v>
      </c>
      <c r="L667" s="835">
        <v>93.96</v>
      </c>
      <c r="M667" s="835">
        <v>93.96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32</v>
      </c>
      <c r="B668" s="832" t="s">
        <v>2157</v>
      </c>
      <c r="C668" s="832" t="s">
        <v>2163</v>
      </c>
      <c r="D668" s="833" t="s">
        <v>3773</v>
      </c>
      <c r="E668" s="834" t="s">
        <v>2186</v>
      </c>
      <c r="F668" s="832" t="s">
        <v>2158</v>
      </c>
      <c r="G668" s="832" t="s">
        <v>2427</v>
      </c>
      <c r="H668" s="832" t="s">
        <v>595</v>
      </c>
      <c r="I668" s="832" t="s">
        <v>3097</v>
      </c>
      <c r="J668" s="832" t="s">
        <v>3098</v>
      </c>
      <c r="K668" s="832" t="s">
        <v>3099</v>
      </c>
      <c r="L668" s="835">
        <v>31.32</v>
      </c>
      <c r="M668" s="835">
        <v>31.32</v>
      </c>
      <c r="N668" s="832">
        <v>1</v>
      </c>
      <c r="O668" s="836">
        <v>0.5</v>
      </c>
      <c r="P668" s="835">
        <v>31.32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32</v>
      </c>
      <c r="B669" s="832" t="s">
        <v>2157</v>
      </c>
      <c r="C669" s="832" t="s">
        <v>2163</v>
      </c>
      <c r="D669" s="833" t="s">
        <v>3773</v>
      </c>
      <c r="E669" s="834" t="s">
        <v>2186</v>
      </c>
      <c r="F669" s="832" t="s">
        <v>2158</v>
      </c>
      <c r="G669" s="832" t="s">
        <v>2270</v>
      </c>
      <c r="H669" s="832" t="s">
        <v>595</v>
      </c>
      <c r="I669" s="832" t="s">
        <v>2830</v>
      </c>
      <c r="J669" s="832" t="s">
        <v>2695</v>
      </c>
      <c r="K669" s="832" t="s">
        <v>1841</v>
      </c>
      <c r="L669" s="835">
        <v>10252.75</v>
      </c>
      <c r="M669" s="835">
        <v>20505.5</v>
      </c>
      <c r="N669" s="832">
        <v>2</v>
      </c>
      <c r="O669" s="836">
        <v>1</v>
      </c>
      <c r="P669" s="835">
        <v>20505.5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32</v>
      </c>
      <c r="B670" s="832" t="s">
        <v>2157</v>
      </c>
      <c r="C670" s="832" t="s">
        <v>2163</v>
      </c>
      <c r="D670" s="833" t="s">
        <v>3773</v>
      </c>
      <c r="E670" s="834" t="s">
        <v>2186</v>
      </c>
      <c r="F670" s="832" t="s">
        <v>2158</v>
      </c>
      <c r="G670" s="832" t="s">
        <v>2270</v>
      </c>
      <c r="H670" s="832" t="s">
        <v>595</v>
      </c>
      <c r="I670" s="832" t="s">
        <v>2831</v>
      </c>
      <c r="J670" s="832" t="s">
        <v>2695</v>
      </c>
      <c r="K670" s="832" t="s">
        <v>2696</v>
      </c>
      <c r="L670" s="835">
        <v>10252.75</v>
      </c>
      <c r="M670" s="835">
        <v>10252.75</v>
      </c>
      <c r="N670" s="832">
        <v>1</v>
      </c>
      <c r="O670" s="836">
        <v>0.5</v>
      </c>
      <c r="P670" s="835">
        <v>10252.75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2157</v>
      </c>
      <c r="C671" s="832" t="s">
        <v>2163</v>
      </c>
      <c r="D671" s="833" t="s">
        <v>3773</v>
      </c>
      <c r="E671" s="834" t="s">
        <v>2186</v>
      </c>
      <c r="F671" s="832" t="s">
        <v>2158</v>
      </c>
      <c r="G671" s="832" t="s">
        <v>3100</v>
      </c>
      <c r="H671" s="832" t="s">
        <v>651</v>
      </c>
      <c r="I671" s="832" t="s">
        <v>3101</v>
      </c>
      <c r="J671" s="832" t="s">
        <v>3102</v>
      </c>
      <c r="K671" s="832" t="s">
        <v>3103</v>
      </c>
      <c r="L671" s="835">
        <v>802.48</v>
      </c>
      <c r="M671" s="835">
        <v>802.48</v>
      </c>
      <c r="N671" s="832">
        <v>1</v>
      </c>
      <c r="O671" s="836">
        <v>0.5</v>
      </c>
      <c r="P671" s="835">
        <v>802.48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2157</v>
      </c>
      <c r="C672" s="832" t="s">
        <v>2163</v>
      </c>
      <c r="D672" s="833" t="s">
        <v>3773</v>
      </c>
      <c r="E672" s="834" t="s">
        <v>2186</v>
      </c>
      <c r="F672" s="832" t="s">
        <v>2158</v>
      </c>
      <c r="G672" s="832" t="s">
        <v>2455</v>
      </c>
      <c r="H672" s="832" t="s">
        <v>595</v>
      </c>
      <c r="I672" s="832" t="s">
        <v>2784</v>
      </c>
      <c r="J672" s="832" t="s">
        <v>2785</v>
      </c>
      <c r="K672" s="832" t="s">
        <v>2786</v>
      </c>
      <c r="L672" s="835">
        <v>99.94</v>
      </c>
      <c r="M672" s="835">
        <v>99.94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32</v>
      </c>
      <c r="B673" s="832" t="s">
        <v>2157</v>
      </c>
      <c r="C673" s="832" t="s">
        <v>2163</v>
      </c>
      <c r="D673" s="833" t="s">
        <v>3773</v>
      </c>
      <c r="E673" s="834" t="s">
        <v>2186</v>
      </c>
      <c r="F673" s="832" t="s">
        <v>2158</v>
      </c>
      <c r="G673" s="832" t="s">
        <v>2458</v>
      </c>
      <c r="H673" s="832" t="s">
        <v>651</v>
      </c>
      <c r="I673" s="832" t="s">
        <v>1814</v>
      </c>
      <c r="J673" s="832" t="s">
        <v>1119</v>
      </c>
      <c r="K673" s="832" t="s">
        <v>1815</v>
      </c>
      <c r="L673" s="835">
        <v>154.36000000000001</v>
      </c>
      <c r="M673" s="835">
        <v>617.44000000000005</v>
      </c>
      <c r="N673" s="832">
        <v>4</v>
      </c>
      <c r="O673" s="836">
        <v>1.5</v>
      </c>
      <c r="P673" s="835">
        <v>463.08000000000004</v>
      </c>
      <c r="Q673" s="837">
        <v>0.75</v>
      </c>
      <c r="R673" s="832">
        <v>3</v>
      </c>
      <c r="S673" s="837">
        <v>0.75</v>
      </c>
      <c r="T673" s="836">
        <v>1</v>
      </c>
      <c r="U673" s="838">
        <v>0.66666666666666663</v>
      </c>
    </row>
    <row r="674" spans="1:21" ht="14.4" customHeight="1" x14ac:dyDescent="0.3">
      <c r="A674" s="831">
        <v>32</v>
      </c>
      <c r="B674" s="832" t="s">
        <v>2157</v>
      </c>
      <c r="C674" s="832" t="s">
        <v>2163</v>
      </c>
      <c r="D674" s="833" t="s">
        <v>3773</v>
      </c>
      <c r="E674" s="834" t="s">
        <v>2186</v>
      </c>
      <c r="F674" s="832" t="s">
        <v>2158</v>
      </c>
      <c r="G674" s="832" t="s">
        <v>2603</v>
      </c>
      <c r="H674" s="832" t="s">
        <v>595</v>
      </c>
      <c r="I674" s="832" t="s">
        <v>2668</v>
      </c>
      <c r="J674" s="832" t="s">
        <v>1352</v>
      </c>
      <c r="K674" s="832" t="s">
        <v>1353</v>
      </c>
      <c r="L674" s="835">
        <v>374.79</v>
      </c>
      <c r="M674" s="835">
        <v>749.58</v>
      </c>
      <c r="N674" s="832">
        <v>2</v>
      </c>
      <c r="O674" s="836">
        <v>0.5</v>
      </c>
      <c r="P674" s="835">
        <v>749.58</v>
      </c>
      <c r="Q674" s="837">
        <v>1</v>
      </c>
      <c r="R674" s="832">
        <v>2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32</v>
      </c>
      <c r="B675" s="832" t="s">
        <v>2157</v>
      </c>
      <c r="C675" s="832" t="s">
        <v>2163</v>
      </c>
      <c r="D675" s="833" t="s">
        <v>3773</v>
      </c>
      <c r="E675" s="834" t="s">
        <v>2186</v>
      </c>
      <c r="F675" s="832" t="s">
        <v>2158</v>
      </c>
      <c r="G675" s="832" t="s">
        <v>2669</v>
      </c>
      <c r="H675" s="832" t="s">
        <v>595</v>
      </c>
      <c r="I675" s="832" t="s">
        <v>3104</v>
      </c>
      <c r="J675" s="832" t="s">
        <v>658</v>
      </c>
      <c r="K675" s="832" t="s">
        <v>3105</v>
      </c>
      <c r="L675" s="835">
        <v>0</v>
      </c>
      <c r="M675" s="835">
        <v>0</v>
      </c>
      <c r="N675" s="832">
        <v>1</v>
      </c>
      <c r="O675" s="836">
        <v>0.5</v>
      </c>
      <c r="P675" s="835">
        <v>0</v>
      </c>
      <c r="Q675" s="837"/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32</v>
      </c>
      <c r="B676" s="832" t="s">
        <v>2157</v>
      </c>
      <c r="C676" s="832" t="s">
        <v>2163</v>
      </c>
      <c r="D676" s="833" t="s">
        <v>3773</v>
      </c>
      <c r="E676" s="834" t="s">
        <v>2186</v>
      </c>
      <c r="F676" s="832" t="s">
        <v>2158</v>
      </c>
      <c r="G676" s="832" t="s">
        <v>2459</v>
      </c>
      <c r="H676" s="832" t="s">
        <v>595</v>
      </c>
      <c r="I676" s="832" t="s">
        <v>2460</v>
      </c>
      <c r="J676" s="832" t="s">
        <v>1363</v>
      </c>
      <c r="K676" s="832" t="s">
        <v>2461</v>
      </c>
      <c r="L676" s="835">
        <v>421.79</v>
      </c>
      <c r="M676" s="835">
        <v>421.79</v>
      </c>
      <c r="N676" s="832">
        <v>1</v>
      </c>
      <c r="O676" s="836">
        <v>0.5</v>
      </c>
      <c r="P676" s="835">
        <v>421.79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32</v>
      </c>
      <c r="B677" s="832" t="s">
        <v>2157</v>
      </c>
      <c r="C677" s="832" t="s">
        <v>2163</v>
      </c>
      <c r="D677" s="833" t="s">
        <v>3773</v>
      </c>
      <c r="E677" s="834" t="s">
        <v>2187</v>
      </c>
      <c r="F677" s="832" t="s">
        <v>2158</v>
      </c>
      <c r="G677" s="832" t="s">
        <v>2215</v>
      </c>
      <c r="H677" s="832" t="s">
        <v>595</v>
      </c>
      <c r="I677" s="832" t="s">
        <v>2296</v>
      </c>
      <c r="J677" s="832" t="s">
        <v>2217</v>
      </c>
      <c r="K677" s="832" t="s">
        <v>2297</v>
      </c>
      <c r="L677" s="835">
        <v>263.26</v>
      </c>
      <c r="M677" s="835">
        <v>2632.6</v>
      </c>
      <c r="N677" s="832">
        <v>10</v>
      </c>
      <c r="O677" s="836">
        <v>3.5</v>
      </c>
      <c r="P677" s="835">
        <v>2632.6</v>
      </c>
      <c r="Q677" s="837">
        <v>1</v>
      </c>
      <c r="R677" s="832">
        <v>10</v>
      </c>
      <c r="S677" s="837">
        <v>1</v>
      </c>
      <c r="T677" s="836">
        <v>3.5</v>
      </c>
      <c r="U677" s="838">
        <v>1</v>
      </c>
    </row>
    <row r="678" spans="1:21" ht="14.4" customHeight="1" x14ac:dyDescent="0.3">
      <c r="A678" s="831">
        <v>32</v>
      </c>
      <c r="B678" s="832" t="s">
        <v>2157</v>
      </c>
      <c r="C678" s="832" t="s">
        <v>2163</v>
      </c>
      <c r="D678" s="833" t="s">
        <v>3773</v>
      </c>
      <c r="E678" s="834" t="s">
        <v>2187</v>
      </c>
      <c r="F678" s="832" t="s">
        <v>2158</v>
      </c>
      <c r="G678" s="832" t="s">
        <v>2215</v>
      </c>
      <c r="H678" s="832" t="s">
        <v>595</v>
      </c>
      <c r="I678" s="832" t="s">
        <v>2216</v>
      </c>
      <c r="J678" s="832" t="s">
        <v>2217</v>
      </c>
      <c r="K678" s="832" t="s">
        <v>2218</v>
      </c>
      <c r="L678" s="835">
        <v>1295.6400000000001</v>
      </c>
      <c r="M678" s="835">
        <v>1295.6400000000001</v>
      </c>
      <c r="N678" s="832">
        <v>1</v>
      </c>
      <c r="O678" s="836">
        <v>0.5</v>
      </c>
      <c r="P678" s="835">
        <v>1295.6400000000001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32</v>
      </c>
      <c r="B679" s="832" t="s">
        <v>2157</v>
      </c>
      <c r="C679" s="832" t="s">
        <v>2163</v>
      </c>
      <c r="D679" s="833" t="s">
        <v>3773</v>
      </c>
      <c r="E679" s="834" t="s">
        <v>2187</v>
      </c>
      <c r="F679" s="832" t="s">
        <v>2158</v>
      </c>
      <c r="G679" s="832" t="s">
        <v>2215</v>
      </c>
      <c r="H679" s="832" t="s">
        <v>595</v>
      </c>
      <c r="I679" s="832" t="s">
        <v>2676</v>
      </c>
      <c r="J679" s="832" t="s">
        <v>850</v>
      </c>
      <c r="K679" s="832" t="s">
        <v>2677</v>
      </c>
      <c r="L679" s="835">
        <v>462.73</v>
      </c>
      <c r="M679" s="835">
        <v>3701.84</v>
      </c>
      <c r="N679" s="832">
        <v>8</v>
      </c>
      <c r="O679" s="836">
        <v>3</v>
      </c>
      <c r="P679" s="835">
        <v>1388.19</v>
      </c>
      <c r="Q679" s="837">
        <v>0.375</v>
      </c>
      <c r="R679" s="832">
        <v>3</v>
      </c>
      <c r="S679" s="837">
        <v>0.375</v>
      </c>
      <c r="T679" s="836">
        <v>1.5</v>
      </c>
      <c r="U679" s="838">
        <v>0.5</v>
      </c>
    </row>
    <row r="680" spans="1:21" ht="14.4" customHeight="1" x14ac:dyDescent="0.3">
      <c r="A680" s="831">
        <v>32</v>
      </c>
      <c r="B680" s="832" t="s">
        <v>2157</v>
      </c>
      <c r="C680" s="832" t="s">
        <v>2163</v>
      </c>
      <c r="D680" s="833" t="s">
        <v>3773</v>
      </c>
      <c r="E680" s="834" t="s">
        <v>2187</v>
      </c>
      <c r="F680" s="832" t="s">
        <v>2158</v>
      </c>
      <c r="G680" s="832" t="s">
        <v>2215</v>
      </c>
      <c r="H680" s="832" t="s">
        <v>595</v>
      </c>
      <c r="I680" s="832" t="s">
        <v>2849</v>
      </c>
      <c r="J680" s="832" t="s">
        <v>2850</v>
      </c>
      <c r="K680" s="832" t="s">
        <v>2297</v>
      </c>
      <c r="L680" s="835">
        <v>263.26</v>
      </c>
      <c r="M680" s="835">
        <v>526.52</v>
      </c>
      <c r="N680" s="832">
        <v>2</v>
      </c>
      <c r="O680" s="836">
        <v>1</v>
      </c>
      <c r="P680" s="835">
        <v>526.52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32</v>
      </c>
      <c r="B681" s="832" t="s">
        <v>2157</v>
      </c>
      <c r="C681" s="832" t="s">
        <v>2163</v>
      </c>
      <c r="D681" s="833" t="s">
        <v>3773</v>
      </c>
      <c r="E681" s="834" t="s">
        <v>2187</v>
      </c>
      <c r="F681" s="832" t="s">
        <v>2158</v>
      </c>
      <c r="G681" s="832" t="s">
        <v>2245</v>
      </c>
      <c r="H681" s="832" t="s">
        <v>651</v>
      </c>
      <c r="I681" s="832" t="s">
        <v>1874</v>
      </c>
      <c r="J681" s="832" t="s">
        <v>675</v>
      </c>
      <c r="K681" s="832" t="s">
        <v>676</v>
      </c>
      <c r="L681" s="835">
        <v>72.55</v>
      </c>
      <c r="M681" s="835">
        <v>145.1</v>
      </c>
      <c r="N681" s="832">
        <v>2</v>
      </c>
      <c r="O681" s="836">
        <v>1</v>
      </c>
      <c r="P681" s="835">
        <v>145.1</v>
      </c>
      <c r="Q681" s="837">
        <v>1</v>
      </c>
      <c r="R681" s="832">
        <v>2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32</v>
      </c>
      <c r="B682" s="832" t="s">
        <v>2157</v>
      </c>
      <c r="C682" s="832" t="s">
        <v>2163</v>
      </c>
      <c r="D682" s="833" t="s">
        <v>3773</v>
      </c>
      <c r="E682" s="834" t="s">
        <v>2187</v>
      </c>
      <c r="F682" s="832" t="s">
        <v>2158</v>
      </c>
      <c r="G682" s="832" t="s">
        <v>2245</v>
      </c>
      <c r="H682" s="832" t="s">
        <v>651</v>
      </c>
      <c r="I682" s="832" t="s">
        <v>1875</v>
      </c>
      <c r="J682" s="832" t="s">
        <v>675</v>
      </c>
      <c r="K682" s="832" t="s">
        <v>677</v>
      </c>
      <c r="L682" s="835">
        <v>65.28</v>
      </c>
      <c r="M682" s="835">
        <v>848.64</v>
      </c>
      <c r="N682" s="832">
        <v>13</v>
      </c>
      <c r="O682" s="836">
        <v>6.5</v>
      </c>
      <c r="P682" s="835">
        <v>522.24</v>
      </c>
      <c r="Q682" s="837">
        <v>0.61538461538461542</v>
      </c>
      <c r="R682" s="832">
        <v>8</v>
      </c>
      <c r="S682" s="837">
        <v>0.61538461538461542</v>
      </c>
      <c r="T682" s="836">
        <v>3.5</v>
      </c>
      <c r="U682" s="838">
        <v>0.53846153846153844</v>
      </c>
    </row>
    <row r="683" spans="1:21" ht="14.4" customHeight="1" x14ac:dyDescent="0.3">
      <c r="A683" s="831">
        <v>32</v>
      </c>
      <c r="B683" s="832" t="s">
        <v>2157</v>
      </c>
      <c r="C683" s="832" t="s">
        <v>2163</v>
      </c>
      <c r="D683" s="833" t="s">
        <v>3773</v>
      </c>
      <c r="E683" s="834" t="s">
        <v>2187</v>
      </c>
      <c r="F683" s="832" t="s">
        <v>2158</v>
      </c>
      <c r="G683" s="832" t="s">
        <v>2298</v>
      </c>
      <c r="H683" s="832" t="s">
        <v>651</v>
      </c>
      <c r="I683" s="832" t="s">
        <v>2299</v>
      </c>
      <c r="J683" s="832" t="s">
        <v>1896</v>
      </c>
      <c r="K683" s="832" t="s">
        <v>2300</v>
      </c>
      <c r="L683" s="835">
        <v>4.7</v>
      </c>
      <c r="M683" s="835">
        <v>4.7</v>
      </c>
      <c r="N683" s="832">
        <v>1</v>
      </c>
      <c r="O683" s="836">
        <v>1</v>
      </c>
      <c r="P683" s="835">
        <v>4.7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32</v>
      </c>
      <c r="B684" s="832" t="s">
        <v>2157</v>
      </c>
      <c r="C684" s="832" t="s">
        <v>2163</v>
      </c>
      <c r="D684" s="833" t="s">
        <v>3773</v>
      </c>
      <c r="E684" s="834" t="s">
        <v>2187</v>
      </c>
      <c r="F684" s="832" t="s">
        <v>2158</v>
      </c>
      <c r="G684" s="832" t="s">
        <v>2305</v>
      </c>
      <c r="H684" s="832" t="s">
        <v>651</v>
      </c>
      <c r="I684" s="832" t="s">
        <v>2474</v>
      </c>
      <c r="J684" s="832" t="s">
        <v>2475</v>
      </c>
      <c r="K684" s="832" t="s">
        <v>2308</v>
      </c>
      <c r="L684" s="835">
        <v>6696.51</v>
      </c>
      <c r="M684" s="835">
        <v>40179.06</v>
      </c>
      <c r="N684" s="832">
        <v>6</v>
      </c>
      <c r="O684" s="836">
        <v>1</v>
      </c>
      <c r="P684" s="835">
        <v>40179.06</v>
      </c>
      <c r="Q684" s="837">
        <v>1</v>
      </c>
      <c r="R684" s="832">
        <v>6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32</v>
      </c>
      <c r="B685" s="832" t="s">
        <v>2157</v>
      </c>
      <c r="C685" s="832" t="s">
        <v>2163</v>
      </c>
      <c r="D685" s="833" t="s">
        <v>3773</v>
      </c>
      <c r="E685" s="834" t="s">
        <v>2187</v>
      </c>
      <c r="F685" s="832" t="s">
        <v>2158</v>
      </c>
      <c r="G685" s="832" t="s">
        <v>2305</v>
      </c>
      <c r="H685" s="832" t="s">
        <v>651</v>
      </c>
      <c r="I685" s="832" t="s">
        <v>2306</v>
      </c>
      <c r="J685" s="832" t="s">
        <v>2307</v>
      </c>
      <c r="K685" s="832" t="s">
        <v>2308</v>
      </c>
      <c r="L685" s="835">
        <v>6696.51</v>
      </c>
      <c r="M685" s="835">
        <v>6696.51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32</v>
      </c>
      <c r="B686" s="832" t="s">
        <v>2157</v>
      </c>
      <c r="C686" s="832" t="s">
        <v>2163</v>
      </c>
      <c r="D686" s="833" t="s">
        <v>3773</v>
      </c>
      <c r="E686" s="834" t="s">
        <v>2187</v>
      </c>
      <c r="F686" s="832" t="s">
        <v>2158</v>
      </c>
      <c r="G686" s="832" t="s">
        <v>2476</v>
      </c>
      <c r="H686" s="832" t="s">
        <v>595</v>
      </c>
      <c r="I686" s="832" t="s">
        <v>3069</v>
      </c>
      <c r="J686" s="832" t="s">
        <v>3070</v>
      </c>
      <c r="K686" s="832" t="s">
        <v>2078</v>
      </c>
      <c r="L686" s="835">
        <v>119.69</v>
      </c>
      <c r="M686" s="835">
        <v>239.38</v>
      </c>
      <c r="N686" s="832">
        <v>2</v>
      </c>
      <c r="O686" s="836">
        <v>2</v>
      </c>
      <c r="P686" s="835">
        <v>239.38</v>
      </c>
      <c r="Q686" s="837">
        <v>1</v>
      </c>
      <c r="R686" s="832">
        <v>2</v>
      </c>
      <c r="S686" s="837">
        <v>1</v>
      </c>
      <c r="T686" s="836">
        <v>2</v>
      </c>
      <c r="U686" s="838">
        <v>1</v>
      </c>
    </row>
    <row r="687" spans="1:21" ht="14.4" customHeight="1" x14ac:dyDescent="0.3">
      <c r="A687" s="831">
        <v>32</v>
      </c>
      <c r="B687" s="832" t="s">
        <v>2157</v>
      </c>
      <c r="C687" s="832" t="s">
        <v>2163</v>
      </c>
      <c r="D687" s="833" t="s">
        <v>3773</v>
      </c>
      <c r="E687" s="834" t="s">
        <v>2187</v>
      </c>
      <c r="F687" s="832" t="s">
        <v>2158</v>
      </c>
      <c r="G687" s="832" t="s">
        <v>2618</v>
      </c>
      <c r="H687" s="832" t="s">
        <v>651</v>
      </c>
      <c r="I687" s="832" t="s">
        <v>2706</v>
      </c>
      <c r="J687" s="832" t="s">
        <v>1482</v>
      </c>
      <c r="K687" s="832" t="s">
        <v>2707</v>
      </c>
      <c r="L687" s="835">
        <v>17.559999999999999</v>
      </c>
      <c r="M687" s="835">
        <v>17.559999999999999</v>
      </c>
      <c r="N687" s="832">
        <v>1</v>
      </c>
      <c r="O687" s="836">
        <v>0.5</v>
      </c>
      <c r="P687" s="835">
        <v>17.559999999999999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32</v>
      </c>
      <c r="B688" s="832" t="s">
        <v>2157</v>
      </c>
      <c r="C688" s="832" t="s">
        <v>2163</v>
      </c>
      <c r="D688" s="833" t="s">
        <v>3773</v>
      </c>
      <c r="E688" s="834" t="s">
        <v>2187</v>
      </c>
      <c r="F688" s="832" t="s">
        <v>2158</v>
      </c>
      <c r="G688" s="832" t="s">
        <v>2477</v>
      </c>
      <c r="H688" s="832" t="s">
        <v>595</v>
      </c>
      <c r="I688" s="832" t="s">
        <v>2478</v>
      </c>
      <c r="J688" s="832" t="s">
        <v>2479</v>
      </c>
      <c r="K688" s="832" t="s">
        <v>2480</v>
      </c>
      <c r="L688" s="835">
        <v>0</v>
      </c>
      <c r="M688" s="835">
        <v>0</v>
      </c>
      <c r="N688" s="832">
        <v>1</v>
      </c>
      <c r="O688" s="836">
        <v>0.5</v>
      </c>
      <c r="P688" s="835">
        <v>0</v>
      </c>
      <c r="Q688" s="837"/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32</v>
      </c>
      <c r="B689" s="832" t="s">
        <v>2157</v>
      </c>
      <c r="C689" s="832" t="s">
        <v>2163</v>
      </c>
      <c r="D689" s="833" t="s">
        <v>3773</v>
      </c>
      <c r="E689" s="834" t="s">
        <v>2187</v>
      </c>
      <c r="F689" s="832" t="s">
        <v>2158</v>
      </c>
      <c r="G689" s="832" t="s">
        <v>2248</v>
      </c>
      <c r="H689" s="832" t="s">
        <v>651</v>
      </c>
      <c r="I689" s="832" t="s">
        <v>1821</v>
      </c>
      <c r="J689" s="832" t="s">
        <v>1822</v>
      </c>
      <c r="K689" s="832" t="s">
        <v>1467</v>
      </c>
      <c r="L689" s="835">
        <v>170.52</v>
      </c>
      <c r="M689" s="835">
        <v>170.52</v>
      </c>
      <c r="N689" s="832">
        <v>1</v>
      </c>
      <c r="O689" s="836">
        <v>0.5</v>
      </c>
      <c r="P689" s="835">
        <v>170.52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32</v>
      </c>
      <c r="B690" s="832" t="s">
        <v>2157</v>
      </c>
      <c r="C690" s="832" t="s">
        <v>2163</v>
      </c>
      <c r="D690" s="833" t="s">
        <v>3773</v>
      </c>
      <c r="E690" s="834" t="s">
        <v>2187</v>
      </c>
      <c r="F690" s="832" t="s">
        <v>2158</v>
      </c>
      <c r="G690" s="832" t="s">
        <v>2485</v>
      </c>
      <c r="H690" s="832" t="s">
        <v>595</v>
      </c>
      <c r="I690" s="832" t="s">
        <v>2486</v>
      </c>
      <c r="J690" s="832" t="s">
        <v>2487</v>
      </c>
      <c r="K690" s="832" t="s">
        <v>1467</v>
      </c>
      <c r="L690" s="835">
        <v>78.33</v>
      </c>
      <c r="M690" s="835">
        <v>234.99</v>
      </c>
      <c r="N690" s="832">
        <v>3</v>
      </c>
      <c r="O690" s="836">
        <v>2.5</v>
      </c>
      <c r="P690" s="835">
        <v>78.33</v>
      </c>
      <c r="Q690" s="837">
        <v>0.33333333333333331</v>
      </c>
      <c r="R690" s="832">
        <v>1</v>
      </c>
      <c r="S690" s="837">
        <v>0.33333333333333331</v>
      </c>
      <c r="T690" s="836">
        <v>1</v>
      </c>
      <c r="U690" s="838">
        <v>0.4</v>
      </c>
    </row>
    <row r="691" spans="1:21" ht="14.4" customHeight="1" x14ac:dyDescent="0.3">
      <c r="A691" s="831">
        <v>32</v>
      </c>
      <c r="B691" s="832" t="s">
        <v>2157</v>
      </c>
      <c r="C691" s="832" t="s">
        <v>2163</v>
      </c>
      <c r="D691" s="833" t="s">
        <v>3773</v>
      </c>
      <c r="E691" s="834" t="s">
        <v>2187</v>
      </c>
      <c r="F691" s="832" t="s">
        <v>2158</v>
      </c>
      <c r="G691" s="832" t="s">
        <v>2310</v>
      </c>
      <c r="H691" s="832" t="s">
        <v>651</v>
      </c>
      <c r="I691" s="832" t="s">
        <v>2976</v>
      </c>
      <c r="J691" s="832" t="s">
        <v>2680</v>
      </c>
      <c r="K691" s="832" t="s">
        <v>2117</v>
      </c>
      <c r="L691" s="835">
        <v>264</v>
      </c>
      <c r="M691" s="835">
        <v>264</v>
      </c>
      <c r="N691" s="832">
        <v>1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32</v>
      </c>
      <c r="B692" s="832" t="s">
        <v>2157</v>
      </c>
      <c r="C692" s="832" t="s">
        <v>2163</v>
      </c>
      <c r="D692" s="833" t="s">
        <v>3773</v>
      </c>
      <c r="E692" s="834" t="s">
        <v>2187</v>
      </c>
      <c r="F692" s="832" t="s">
        <v>2158</v>
      </c>
      <c r="G692" s="832" t="s">
        <v>2310</v>
      </c>
      <c r="H692" s="832" t="s">
        <v>651</v>
      </c>
      <c r="I692" s="832" t="s">
        <v>2311</v>
      </c>
      <c r="J692" s="832" t="s">
        <v>2312</v>
      </c>
      <c r="K692" s="832" t="s">
        <v>1483</v>
      </c>
      <c r="L692" s="835">
        <v>65.989999999999995</v>
      </c>
      <c r="M692" s="835">
        <v>65.989999999999995</v>
      </c>
      <c r="N692" s="832">
        <v>1</v>
      </c>
      <c r="O692" s="836">
        <v>0.5</v>
      </c>
      <c r="P692" s="835">
        <v>65.989999999999995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32</v>
      </c>
      <c r="B693" s="832" t="s">
        <v>2157</v>
      </c>
      <c r="C693" s="832" t="s">
        <v>2163</v>
      </c>
      <c r="D693" s="833" t="s">
        <v>3773</v>
      </c>
      <c r="E693" s="834" t="s">
        <v>2187</v>
      </c>
      <c r="F693" s="832" t="s">
        <v>2158</v>
      </c>
      <c r="G693" s="832" t="s">
        <v>2316</v>
      </c>
      <c r="H693" s="832" t="s">
        <v>595</v>
      </c>
      <c r="I693" s="832" t="s">
        <v>2317</v>
      </c>
      <c r="J693" s="832" t="s">
        <v>2318</v>
      </c>
      <c r="K693" s="832" t="s">
        <v>2319</v>
      </c>
      <c r="L693" s="835">
        <v>1437.8</v>
      </c>
      <c r="M693" s="835">
        <v>2875.6</v>
      </c>
      <c r="N693" s="832">
        <v>2</v>
      </c>
      <c r="O693" s="836">
        <v>1.5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32</v>
      </c>
      <c r="B694" s="832" t="s">
        <v>2157</v>
      </c>
      <c r="C694" s="832" t="s">
        <v>2163</v>
      </c>
      <c r="D694" s="833" t="s">
        <v>3773</v>
      </c>
      <c r="E694" s="834" t="s">
        <v>2187</v>
      </c>
      <c r="F694" s="832" t="s">
        <v>2158</v>
      </c>
      <c r="G694" s="832" t="s">
        <v>2797</v>
      </c>
      <c r="H694" s="832" t="s">
        <v>595</v>
      </c>
      <c r="I694" s="832" t="s">
        <v>2798</v>
      </c>
      <c r="J694" s="832" t="s">
        <v>979</v>
      </c>
      <c r="K694" s="832" t="s">
        <v>2799</v>
      </c>
      <c r="L694" s="835">
        <v>0</v>
      </c>
      <c r="M694" s="835">
        <v>0</v>
      </c>
      <c r="N694" s="832">
        <v>6</v>
      </c>
      <c r="O694" s="836">
        <v>1.5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32</v>
      </c>
      <c r="B695" s="832" t="s">
        <v>2157</v>
      </c>
      <c r="C695" s="832" t="s">
        <v>2163</v>
      </c>
      <c r="D695" s="833" t="s">
        <v>3773</v>
      </c>
      <c r="E695" s="834" t="s">
        <v>2187</v>
      </c>
      <c r="F695" s="832" t="s">
        <v>2158</v>
      </c>
      <c r="G695" s="832" t="s">
        <v>3076</v>
      </c>
      <c r="H695" s="832" t="s">
        <v>595</v>
      </c>
      <c r="I695" s="832" t="s">
        <v>3106</v>
      </c>
      <c r="J695" s="832" t="s">
        <v>1267</v>
      </c>
      <c r="K695" s="832" t="s">
        <v>3107</v>
      </c>
      <c r="L695" s="835">
        <v>11.75</v>
      </c>
      <c r="M695" s="835">
        <v>11.75</v>
      </c>
      <c r="N695" s="832">
        <v>1</v>
      </c>
      <c r="O695" s="836">
        <v>1</v>
      </c>
      <c r="P695" s="835">
        <v>11.75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32</v>
      </c>
      <c r="B696" s="832" t="s">
        <v>2157</v>
      </c>
      <c r="C696" s="832" t="s">
        <v>2163</v>
      </c>
      <c r="D696" s="833" t="s">
        <v>3773</v>
      </c>
      <c r="E696" s="834" t="s">
        <v>2187</v>
      </c>
      <c r="F696" s="832" t="s">
        <v>2158</v>
      </c>
      <c r="G696" s="832" t="s">
        <v>3108</v>
      </c>
      <c r="H696" s="832" t="s">
        <v>595</v>
      </c>
      <c r="I696" s="832" t="s">
        <v>3109</v>
      </c>
      <c r="J696" s="832" t="s">
        <v>3110</v>
      </c>
      <c r="K696" s="832" t="s">
        <v>3111</v>
      </c>
      <c r="L696" s="835">
        <v>973.26</v>
      </c>
      <c r="M696" s="835">
        <v>973.26</v>
      </c>
      <c r="N696" s="832">
        <v>1</v>
      </c>
      <c r="O696" s="836">
        <v>1</v>
      </c>
      <c r="P696" s="835">
        <v>973.26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32</v>
      </c>
      <c r="B697" s="832" t="s">
        <v>2157</v>
      </c>
      <c r="C697" s="832" t="s">
        <v>2163</v>
      </c>
      <c r="D697" s="833" t="s">
        <v>3773</v>
      </c>
      <c r="E697" s="834" t="s">
        <v>2187</v>
      </c>
      <c r="F697" s="832" t="s">
        <v>2158</v>
      </c>
      <c r="G697" s="832" t="s">
        <v>2225</v>
      </c>
      <c r="H697" s="832" t="s">
        <v>651</v>
      </c>
      <c r="I697" s="832" t="s">
        <v>1835</v>
      </c>
      <c r="J697" s="832" t="s">
        <v>1836</v>
      </c>
      <c r="K697" s="832" t="s">
        <v>1837</v>
      </c>
      <c r="L697" s="835">
        <v>3231.81</v>
      </c>
      <c r="M697" s="835">
        <v>25854.48</v>
      </c>
      <c r="N697" s="832">
        <v>8</v>
      </c>
      <c r="O697" s="836">
        <v>4.5</v>
      </c>
      <c r="P697" s="835">
        <v>19390.86</v>
      </c>
      <c r="Q697" s="837">
        <v>0.75</v>
      </c>
      <c r="R697" s="832">
        <v>6</v>
      </c>
      <c r="S697" s="837">
        <v>0.75</v>
      </c>
      <c r="T697" s="836">
        <v>3.5</v>
      </c>
      <c r="U697" s="838">
        <v>0.77777777777777779</v>
      </c>
    </row>
    <row r="698" spans="1:21" ht="14.4" customHeight="1" x14ac:dyDescent="0.3">
      <c r="A698" s="831">
        <v>32</v>
      </c>
      <c r="B698" s="832" t="s">
        <v>2157</v>
      </c>
      <c r="C698" s="832" t="s">
        <v>2163</v>
      </c>
      <c r="D698" s="833" t="s">
        <v>3773</v>
      </c>
      <c r="E698" s="834" t="s">
        <v>2187</v>
      </c>
      <c r="F698" s="832" t="s">
        <v>2158</v>
      </c>
      <c r="G698" s="832" t="s">
        <v>2501</v>
      </c>
      <c r="H698" s="832" t="s">
        <v>595</v>
      </c>
      <c r="I698" s="832" t="s">
        <v>3112</v>
      </c>
      <c r="J698" s="832" t="s">
        <v>881</v>
      </c>
      <c r="K698" s="832" t="s">
        <v>882</v>
      </c>
      <c r="L698" s="835">
        <v>105.63</v>
      </c>
      <c r="M698" s="835">
        <v>845.04</v>
      </c>
      <c r="N698" s="832">
        <v>8</v>
      </c>
      <c r="O698" s="836">
        <v>1.5</v>
      </c>
      <c r="P698" s="835">
        <v>316.89</v>
      </c>
      <c r="Q698" s="837">
        <v>0.375</v>
      </c>
      <c r="R698" s="832">
        <v>3</v>
      </c>
      <c r="S698" s="837">
        <v>0.375</v>
      </c>
      <c r="T698" s="836">
        <v>0.5</v>
      </c>
      <c r="U698" s="838">
        <v>0.33333333333333331</v>
      </c>
    </row>
    <row r="699" spans="1:21" ht="14.4" customHeight="1" x14ac:dyDescent="0.3">
      <c r="A699" s="831">
        <v>32</v>
      </c>
      <c r="B699" s="832" t="s">
        <v>2157</v>
      </c>
      <c r="C699" s="832" t="s">
        <v>2163</v>
      </c>
      <c r="D699" s="833" t="s">
        <v>3773</v>
      </c>
      <c r="E699" s="834" t="s">
        <v>2187</v>
      </c>
      <c r="F699" s="832" t="s">
        <v>2158</v>
      </c>
      <c r="G699" s="832" t="s">
        <v>2515</v>
      </c>
      <c r="H699" s="832" t="s">
        <v>595</v>
      </c>
      <c r="I699" s="832" t="s">
        <v>2516</v>
      </c>
      <c r="J699" s="832" t="s">
        <v>2517</v>
      </c>
      <c r="K699" s="832" t="s">
        <v>2518</v>
      </c>
      <c r="L699" s="835">
        <v>1860.93</v>
      </c>
      <c r="M699" s="835">
        <v>3721.86</v>
      </c>
      <c r="N699" s="832">
        <v>2</v>
      </c>
      <c r="O699" s="836">
        <v>2</v>
      </c>
      <c r="P699" s="835">
        <v>3721.86</v>
      </c>
      <c r="Q699" s="837">
        <v>1</v>
      </c>
      <c r="R699" s="832">
        <v>2</v>
      </c>
      <c r="S699" s="837">
        <v>1</v>
      </c>
      <c r="T699" s="836">
        <v>2</v>
      </c>
      <c r="U699" s="838">
        <v>1</v>
      </c>
    </row>
    <row r="700" spans="1:21" ht="14.4" customHeight="1" x14ac:dyDescent="0.3">
      <c r="A700" s="831">
        <v>32</v>
      </c>
      <c r="B700" s="832" t="s">
        <v>2157</v>
      </c>
      <c r="C700" s="832" t="s">
        <v>2163</v>
      </c>
      <c r="D700" s="833" t="s">
        <v>3773</v>
      </c>
      <c r="E700" s="834" t="s">
        <v>2187</v>
      </c>
      <c r="F700" s="832" t="s">
        <v>2158</v>
      </c>
      <c r="G700" s="832" t="s">
        <v>2339</v>
      </c>
      <c r="H700" s="832" t="s">
        <v>595</v>
      </c>
      <c r="I700" s="832" t="s">
        <v>2340</v>
      </c>
      <c r="J700" s="832" t="s">
        <v>2341</v>
      </c>
      <c r="K700" s="832" t="s">
        <v>2342</v>
      </c>
      <c r="L700" s="835">
        <v>94.7</v>
      </c>
      <c r="M700" s="835">
        <v>94.7</v>
      </c>
      <c r="N700" s="832">
        <v>1</v>
      </c>
      <c r="O700" s="836">
        <v>0.5</v>
      </c>
      <c r="P700" s="835">
        <v>94.7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32</v>
      </c>
      <c r="B701" s="832" t="s">
        <v>2157</v>
      </c>
      <c r="C701" s="832" t="s">
        <v>2163</v>
      </c>
      <c r="D701" s="833" t="s">
        <v>3773</v>
      </c>
      <c r="E701" s="834" t="s">
        <v>2187</v>
      </c>
      <c r="F701" s="832" t="s">
        <v>2158</v>
      </c>
      <c r="G701" s="832" t="s">
        <v>2522</v>
      </c>
      <c r="H701" s="832" t="s">
        <v>595</v>
      </c>
      <c r="I701" s="832" t="s">
        <v>2523</v>
      </c>
      <c r="J701" s="832" t="s">
        <v>2524</v>
      </c>
      <c r="K701" s="832" t="s">
        <v>2525</v>
      </c>
      <c r="L701" s="835">
        <v>2615.92</v>
      </c>
      <c r="M701" s="835">
        <v>13079.6</v>
      </c>
      <c r="N701" s="832">
        <v>5</v>
      </c>
      <c r="O701" s="836">
        <v>0.5</v>
      </c>
      <c r="P701" s="835">
        <v>13079.6</v>
      </c>
      <c r="Q701" s="837">
        <v>1</v>
      </c>
      <c r="R701" s="832">
        <v>5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32</v>
      </c>
      <c r="B702" s="832" t="s">
        <v>2157</v>
      </c>
      <c r="C702" s="832" t="s">
        <v>2163</v>
      </c>
      <c r="D702" s="833" t="s">
        <v>3773</v>
      </c>
      <c r="E702" s="834" t="s">
        <v>2187</v>
      </c>
      <c r="F702" s="832" t="s">
        <v>2158</v>
      </c>
      <c r="G702" s="832" t="s">
        <v>2526</v>
      </c>
      <c r="H702" s="832" t="s">
        <v>651</v>
      </c>
      <c r="I702" s="832" t="s">
        <v>3113</v>
      </c>
      <c r="J702" s="832" t="s">
        <v>2528</v>
      </c>
      <c r="K702" s="832" t="s">
        <v>3114</v>
      </c>
      <c r="L702" s="835">
        <v>8.7899999999999991</v>
      </c>
      <c r="M702" s="835">
        <v>8.7899999999999991</v>
      </c>
      <c r="N702" s="832">
        <v>1</v>
      </c>
      <c r="O702" s="836">
        <v>0.5</v>
      </c>
      <c r="P702" s="835">
        <v>8.7899999999999991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32</v>
      </c>
      <c r="B703" s="832" t="s">
        <v>2157</v>
      </c>
      <c r="C703" s="832" t="s">
        <v>2163</v>
      </c>
      <c r="D703" s="833" t="s">
        <v>3773</v>
      </c>
      <c r="E703" s="834" t="s">
        <v>2187</v>
      </c>
      <c r="F703" s="832" t="s">
        <v>2158</v>
      </c>
      <c r="G703" s="832" t="s">
        <v>2526</v>
      </c>
      <c r="H703" s="832" t="s">
        <v>651</v>
      </c>
      <c r="I703" s="832" t="s">
        <v>2527</v>
      </c>
      <c r="J703" s="832" t="s">
        <v>2528</v>
      </c>
      <c r="K703" s="832" t="s">
        <v>2529</v>
      </c>
      <c r="L703" s="835">
        <v>29.27</v>
      </c>
      <c r="M703" s="835">
        <v>29.27</v>
      </c>
      <c r="N703" s="832">
        <v>1</v>
      </c>
      <c r="O703" s="836">
        <v>0.5</v>
      </c>
      <c r="P703" s="835">
        <v>29.27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32</v>
      </c>
      <c r="B704" s="832" t="s">
        <v>2157</v>
      </c>
      <c r="C704" s="832" t="s">
        <v>2163</v>
      </c>
      <c r="D704" s="833" t="s">
        <v>3773</v>
      </c>
      <c r="E704" s="834" t="s">
        <v>2187</v>
      </c>
      <c r="F704" s="832" t="s">
        <v>2158</v>
      </c>
      <c r="G704" s="832" t="s">
        <v>2530</v>
      </c>
      <c r="H704" s="832" t="s">
        <v>595</v>
      </c>
      <c r="I704" s="832" t="s">
        <v>2531</v>
      </c>
      <c r="J704" s="832" t="s">
        <v>2532</v>
      </c>
      <c r="K704" s="832" t="s">
        <v>2483</v>
      </c>
      <c r="L704" s="835">
        <v>111.72</v>
      </c>
      <c r="M704" s="835">
        <v>111.72</v>
      </c>
      <c r="N704" s="832">
        <v>1</v>
      </c>
      <c r="O704" s="836">
        <v>1</v>
      </c>
      <c r="P704" s="835">
        <v>111.72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32</v>
      </c>
      <c r="B705" s="832" t="s">
        <v>2157</v>
      </c>
      <c r="C705" s="832" t="s">
        <v>2163</v>
      </c>
      <c r="D705" s="833" t="s">
        <v>3773</v>
      </c>
      <c r="E705" s="834" t="s">
        <v>2187</v>
      </c>
      <c r="F705" s="832" t="s">
        <v>2158</v>
      </c>
      <c r="G705" s="832" t="s">
        <v>2533</v>
      </c>
      <c r="H705" s="832" t="s">
        <v>651</v>
      </c>
      <c r="I705" s="832" t="s">
        <v>2629</v>
      </c>
      <c r="J705" s="832" t="s">
        <v>1752</v>
      </c>
      <c r="K705" s="832" t="s">
        <v>2630</v>
      </c>
      <c r="L705" s="835">
        <v>186.87</v>
      </c>
      <c r="M705" s="835">
        <v>186.87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32</v>
      </c>
      <c r="B706" s="832" t="s">
        <v>2157</v>
      </c>
      <c r="C706" s="832" t="s">
        <v>2163</v>
      </c>
      <c r="D706" s="833" t="s">
        <v>3773</v>
      </c>
      <c r="E706" s="834" t="s">
        <v>2187</v>
      </c>
      <c r="F706" s="832" t="s">
        <v>2158</v>
      </c>
      <c r="G706" s="832" t="s">
        <v>2365</v>
      </c>
      <c r="H706" s="832" t="s">
        <v>595</v>
      </c>
      <c r="I706" s="832" t="s">
        <v>2541</v>
      </c>
      <c r="J706" s="832" t="s">
        <v>844</v>
      </c>
      <c r="K706" s="832" t="s">
        <v>2542</v>
      </c>
      <c r="L706" s="835">
        <v>52.75</v>
      </c>
      <c r="M706" s="835">
        <v>105.5</v>
      </c>
      <c r="N706" s="832">
        <v>2</v>
      </c>
      <c r="O706" s="836">
        <v>1</v>
      </c>
      <c r="P706" s="835">
        <v>105.5</v>
      </c>
      <c r="Q706" s="837">
        <v>1</v>
      </c>
      <c r="R706" s="832">
        <v>2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32</v>
      </c>
      <c r="B707" s="832" t="s">
        <v>2157</v>
      </c>
      <c r="C707" s="832" t="s">
        <v>2163</v>
      </c>
      <c r="D707" s="833" t="s">
        <v>3773</v>
      </c>
      <c r="E707" s="834" t="s">
        <v>2187</v>
      </c>
      <c r="F707" s="832" t="s">
        <v>2158</v>
      </c>
      <c r="G707" s="832" t="s">
        <v>2365</v>
      </c>
      <c r="H707" s="832" t="s">
        <v>595</v>
      </c>
      <c r="I707" s="832" t="s">
        <v>2366</v>
      </c>
      <c r="J707" s="832" t="s">
        <v>2367</v>
      </c>
      <c r="K707" s="832" t="s">
        <v>676</v>
      </c>
      <c r="L707" s="835">
        <v>58.62</v>
      </c>
      <c r="M707" s="835">
        <v>293.09999999999997</v>
      </c>
      <c r="N707" s="832">
        <v>5</v>
      </c>
      <c r="O707" s="836">
        <v>3.5</v>
      </c>
      <c r="P707" s="835">
        <v>175.85999999999999</v>
      </c>
      <c r="Q707" s="837">
        <v>0.6</v>
      </c>
      <c r="R707" s="832">
        <v>3</v>
      </c>
      <c r="S707" s="837">
        <v>0.6</v>
      </c>
      <c r="T707" s="836">
        <v>2</v>
      </c>
      <c r="U707" s="838">
        <v>0.5714285714285714</v>
      </c>
    </row>
    <row r="708" spans="1:21" ht="14.4" customHeight="1" x14ac:dyDescent="0.3">
      <c r="A708" s="831">
        <v>32</v>
      </c>
      <c r="B708" s="832" t="s">
        <v>2157</v>
      </c>
      <c r="C708" s="832" t="s">
        <v>2163</v>
      </c>
      <c r="D708" s="833" t="s">
        <v>3773</v>
      </c>
      <c r="E708" s="834" t="s">
        <v>2187</v>
      </c>
      <c r="F708" s="832" t="s">
        <v>2158</v>
      </c>
      <c r="G708" s="832" t="s">
        <v>2233</v>
      </c>
      <c r="H708" s="832" t="s">
        <v>595</v>
      </c>
      <c r="I708" s="832" t="s">
        <v>2234</v>
      </c>
      <c r="J708" s="832" t="s">
        <v>2235</v>
      </c>
      <c r="K708" s="832" t="s">
        <v>2236</v>
      </c>
      <c r="L708" s="835">
        <v>88.76</v>
      </c>
      <c r="M708" s="835">
        <v>710.08</v>
      </c>
      <c r="N708" s="832">
        <v>8</v>
      </c>
      <c r="O708" s="836">
        <v>2.5</v>
      </c>
      <c r="P708" s="835">
        <v>710.08</v>
      </c>
      <c r="Q708" s="837">
        <v>1</v>
      </c>
      <c r="R708" s="832">
        <v>8</v>
      </c>
      <c r="S708" s="837">
        <v>1</v>
      </c>
      <c r="T708" s="836">
        <v>2.5</v>
      </c>
      <c r="U708" s="838">
        <v>1</v>
      </c>
    </row>
    <row r="709" spans="1:21" ht="14.4" customHeight="1" x14ac:dyDescent="0.3">
      <c r="A709" s="831">
        <v>32</v>
      </c>
      <c r="B709" s="832" t="s">
        <v>2157</v>
      </c>
      <c r="C709" s="832" t="s">
        <v>2163</v>
      </c>
      <c r="D709" s="833" t="s">
        <v>3773</v>
      </c>
      <c r="E709" s="834" t="s">
        <v>2187</v>
      </c>
      <c r="F709" s="832" t="s">
        <v>2158</v>
      </c>
      <c r="G709" s="832" t="s">
        <v>2545</v>
      </c>
      <c r="H709" s="832" t="s">
        <v>595</v>
      </c>
      <c r="I709" s="832" t="s">
        <v>2546</v>
      </c>
      <c r="J709" s="832" t="s">
        <v>2547</v>
      </c>
      <c r="K709" s="832" t="s">
        <v>2548</v>
      </c>
      <c r="L709" s="835">
        <v>760.22</v>
      </c>
      <c r="M709" s="835">
        <v>1520.44</v>
      </c>
      <c r="N709" s="832">
        <v>2</v>
      </c>
      <c r="O709" s="836">
        <v>2</v>
      </c>
      <c r="P709" s="835">
        <v>1520.44</v>
      </c>
      <c r="Q709" s="837">
        <v>1</v>
      </c>
      <c r="R709" s="832">
        <v>2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32</v>
      </c>
      <c r="B710" s="832" t="s">
        <v>2157</v>
      </c>
      <c r="C710" s="832" t="s">
        <v>2163</v>
      </c>
      <c r="D710" s="833" t="s">
        <v>3773</v>
      </c>
      <c r="E710" s="834" t="s">
        <v>2187</v>
      </c>
      <c r="F710" s="832" t="s">
        <v>2158</v>
      </c>
      <c r="G710" s="832" t="s">
        <v>3115</v>
      </c>
      <c r="H710" s="832" t="s">
        <v>651</v>
      </c>
      <c r="I710" s="832" t="s">
        <v>3116</v>
      </c>
      <c r="J710" s="832" t="s">
        <v>3117</v>
      </c>
      <c r="K710" s="832" t="s">
        <v>3118</v>
      </c>
      <c r="L710" s="835">
        <v>366.31</v>
      </c>
      <c r="M710" s="835">
        <v>366.31</v>
      </c>
      <c r="N710" s="832">
        <v>1</v>
      </c>
      <c r="O710" s="836">
        <v>1</v>
      </c>
      <c r="P710" s="835">
        <v>366.31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32</v>
      </c>
      <c r="B711" s="832" t="s">
        <v>2157</v>
      </c>
      <c r="C711" s="832" t="s">
        <v>2163</v>
      </c>
      <c r="D711" s="833" t="s">
        <v>3773</v>
      </c>
      <c r="E711" s="834" t="s">
        <v>2187</v>
      </c>
      <c r="F711" s="832" t="s">
        <v>2158</v>
      </c>
      <c r="G711" s="832" t="s">
        <v>2888</v>
      </c>
      <c r="H711" s="832" t="s">
        <v>651</v>
      </c>
      <c r="I711" s="832" t="s">
        <v>2889</v>
      </c>
      <c r="J711" s="832" t="s">
        <v>2890</v>
      </c>
      <c r="K711" s="832" t="s">
        <v>2891</v>
      </c>
      <c r="L711" s="835">
        <v>64.5</v>
      </c>
      <c r="M711" s="835">
        <v>64.5</v>
      </c>
      <c r="N711" s="832">
        <v>1</v>
      </c>
      <c r="O711" s="836">
        <v>1</v>
      </c>
      <c r="P711" s="835">
        <v>64.5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32</v>
      </c>
      <c r="B712" s="832" t="s">
        <v>2157</v>
      </c>
      <c r="C712" s="832" t="s">
        <v>2163</v>
      </c>
      <c r="D712" s="833" t="s">
        <v>3773</v>
      </c>
      <c r="E712" s="834" t="s">
        <v>2187</v>
      </c>
      <c r="F712" s="832" t="s">
        <v>2158</v>
      </c>
      <c r="G712" s="832" t="s">
        <v>2253</v>
      </c>
      <c r="H712" s="832" t="s">
        <v>595</v>
      </c>
      <c r="I712" s="832" t="s">
        <v>3000</v>
      </c>
      <c r="J712" s="832" t="s">
        <v>798</v>
      </c>
      <c r="K712" s="832" t="s">
        <v>2719</v>
      </c>
      <c r="L712" s="835">
        <v>0</v>
      </c>
      <c r="M712" s="835">
        <v>0</v>
      </c>
      <c r="N712" s="832">
        <v>1</v>
      </c>
      <c r="O712" s="836">
        <v>1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32</v>
      </c>
      <c r="B713" s="832" t="s">
        <v>2157</v>
      </c>
      <c r="C713" s="832" t="s">
        <v>2163</v>
      </c>
      <c r="D713" s="833" t="s">
        <v>3773</v>
      </c>
      <c r="E713" s="834" t="s">
        <v>2187</v>
      </c>
      <c r="F713" s="832" t="s">
        <v>2158</v>
      </c>
      <c r="G713" s="832" t="s">
        <v>2253</v>
      </c>
      <c r="H713" s="832" t="s">
        <v>595</v>
      </c>
      <c r="I713" s="832" t="s">
        <v>2254</v>
      </c>
      <c r="J713" s="832" t="s">
        <v>2255</v>
      </c>
      <c r="K713" s="832" t="s">
        <v>2256</v>
      </c>
      <c r="L713" s="835">
        <v>0</v>
      </c>
      <c r="M713" s="835">
        <v>0</v>
      </c>
      <c r="N713" s="832">
        <v>2</v>
      </c>
      <c r="O713" s="836">
        <v>1</v>
      </c>
      <c r="P713" s="835"/>
      <c r="Q713" s="837"/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32</v>
      </c>
      <c r="B714" s="832" t="s">
        <v>2157</v>
      </c>
      <c r="C714" s="832" t="s">
        <v>2163</v>
      </c>
      <c r="D714" s="833" t="s">
        <v>3773</v>
      </c>
      <c r="E714" s="834" t="s">
        <v>2187</v>
      </c>
      <c r="F714" s="832" t="s">
        <v>2158</v>
      </c>
      <c r="G714" s="832" t="s">
        <v>2892</v>
      </c>
      <c r="H714" s="832" t="s">
        <v>595</v>
      </c>
      <c r="I714" s="832" t="s">
        <v>2893</v>
      </c>
      <c r="J714" s="832" t="s">
        <v>2894</v>
      </c>
      <c r="K714" s="832" t="s">
        <v>2895</v>
      </c>
      <c r="L714" s="835">
        <v>176.32</v>
      </c>
      <c r="M714" s="835">
        <v>176.32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32</v>
      </c>
      <c r="B715" s="832" t="s">
        <v>2157</v>
      </c>
      <c r="C715" s="832" t="s">
        <v>2163</v>
      </c>
      <c r="D715" s="833" t="s">
        <v>3773</v>
      </c>
      <c r="E715" s="834" t="s">
        <v>2187</v>
      </c>
      <c r="F715" s="832" t="s">
        <v>2158</v>
      </c>
      <c r="G715" s="832" t="s">
        <v>2211</v>
      </c>
      <c r="H715" s="832" t="s">
        <v>595</v>
      </c>
      <c r="I715" s="832" t="s">
        <v>2212</v>
      </c>
      <c r="J715" s="832" t="s">
        <v>2213</v>
      </c>
      <c r="K715" s="832" t="s">
        <v>2214</v>
      </c>
      <c r="L715" s="835">
        <v>248.55</v>
      </c>
      <c r="M715" s="835">
        <v>248.55</v>
      </c>
      <c r="N715" s="832">
        <v>1</v>
      </c>
      <c r="O715" s="836">
        <v>0.5</v>
      </c>
      <c r="P715" s="835">
        <v>248.55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32</v>
      </c>
      <c r="B716" s="832" t="s">
        <v>2157</v>
      </c>
      <c r="C716" s="832" t="s">
        <v>2163</v>
      </c>
      <c r="D716" s="833" t="s">
        <v>3773</v>
      </c>
      <c r="E716" s="834" t="s">
        <v>2187</v>
      </c>
      <c r="F716" s="832" t="s">
        <v>2158</v>
      </c>
      <c r="G716" s="832" t="s">
        <v>3119</v>
      </c>
      <c r="H716" s="832" t="s">
        <v>595</v>
      </c>
      <c r="I716" s="832" t="s">
        <v>3120</v>
      </c>
      <c r="J716" s="832" t="s">
        <v>3121</v>
      </c>
      <c r="K716" s="832" t="s">
        <v>1950</v>
      </c>
      <c r="L716" s="835">
        <v>38.56</v>
      </c>
      <c r="M716" s="835">
        <v>38.56</v>
      </c>
      <c r="N716" s="832">
        <v>1</v>
      </c>
      <c r="O716" s="836">
        <v>0.5</v>
      </c>
      <c r="P716" s="835">
        <v>38.56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32</v>
      </c>
      <c r="B717" s="832" t="s">
        <v>2157</v>
      </c>
      <c r="C717" s="832" t="s">
        <v>2163</v>
      </c>
      <c r="D717" s="833" t="s">
        <v>3773</v>
      </c>
      <c r="E717" s="834" t="s">
        <v>2187</v>
      </c>
      <c r="F717" s="832" t="s">
        <v>2158</v>
      </c>
      <c r="G717" s="832" t="s">
        <v>2257</v>
      </c>
      <c r="H717" s="832" t="s">
        <v>651</v>
      </c>
      <c r="I717" s="832" t="s">
        <v>1738</v>
      </c>
      <c r="J717" s="832" t="s">
        <v>827</v>
      </c>
      <c r="K717" s="832" t="s">
        <v>1739</v>
      </c>
      <c r="L717" s="835">
        <v>1385.62</v>
      </c>
      <c r="M717" s="835">
        <v>6928.0999999999995</v>
      </c>
      <c r="N717" s="832">
        <v>5</v>
      </c>
      <c r="O717" s="836">
        <v>1.5</v>
      </c>
      <c r="P717" s="835">
        <v>5542.48</v>
      </c>
      <c r="Q717" s="837">
        <v>0.8</v>
      </c>
      <c r="R717" s="832">
        <v>4</v>
      </c>
      <c r="S717" s="837">
        <v>0.8</v>
      </c>
      <c r="T717" s="836">
        <v>0.5</v>
      </c>
      <c r="U717" s="838">
        <v>0.33333333333333331</v>
      </c>
    </row>
    <row r="718" spans="1:21" ht="14.4" customHeight="1" x14ac:dyDescent="0.3">
      <c r="A718" s="831">
        <v>32</v>
      </c>
      <c r="B718" s="832" t="s">
        <v>2157</v>
      </c>
      <c r="C718" s="832" t="s">
        <v>2163</v>
      </c>
      <c r="D718" s="833" t="s">
        <v>3773</v>
      </c>
      <c r="E718" s="834" t="s">
        <v>2187</v>
      </c>
      <c r="F718" s="832" t="s">
        <v>2158</v>
      </c>
      <c r="G718" s="832" t="s">
        <v>2257</v>
      </c>
      <c r="H718" s="832" t="s">
        <v>651</v>
      </c>
      <c r="I718" s="832" t="s">
        <v>1746</v>
      </c>
      <c r="J718" s="832" t="s">
        <v>822</v>
      </c>
      <c r="K718" s="832" t="s">
        <v>1747</v>
      </c>
      <c r="L718" s="835">
        <v>736.33</v>
      </c>
      <c r="M718" s="835">
        <v>1472.66</v>
      </c>
      <c r="N718" s="832">
        <v>2</v>
      </c>
      <c r="O718" s="836">
        <v>1</v>
      </c>
      <c r="P718" s="835">
        <v>1472.66</v>
      </c>
      <c r="Q718" s="837">
        <v>1</v>
      </c>
      <c r="R718" s="832">
        <v>2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32</v>
      </c>
      <c r="B719" s="832" t="s">
        <v>2157</v>
      </c>
      <c r="C719" s="832" t="s">
        <v>2163</v>
      </c>
      <c r="D719" s="833" t="s">
        <v>3773</v>
      </c>
      <c r="E719" s="834" t="s">
        <v>2187</v>
      </c>
      <c r="F719" s="832" t="s">
        <v>2158</v>
      </c>
      <c r="G719" s="832" t="s">
        <v>2257</v>
      </c>
      <c r="H719" s="832" t="s">
        <v>651</v>
      </c>
      <c r="I719" s="832" t="s">
        <v>1748</v>
      </c>
      <c r="J719" s="832" t="s">
        <v>822</v>
      </c>
      <c r="K719" s="832" t="s">
        <v>1749</v>
      </c>
      <c r="L719" s="835">
        <v>490.89</v>
      </c>
      <c r="M719" s="835">
        <v>10799.580000000002</v>
      </c>
      <c r="N719" s="832">
        <v>22</v>
      </c>
      <c r="O719" s="836">
        <v>7</v>
      </c>
      <c r="P719" s="835">
        <v>6381.5700000000006</v>
      </c>
      <c r="Q719" s="837">
        <v>0.59090909090909083</v>
      </c>
      <c r="R719" s="832">
        <v>13</v>
      </c>
      <c r="S719" s="837">
        <v>0.59090909090909094</v>
      </c>
      <c r="T719" s="836">
        <v>4</v>
      </c>
      <c r="U719" s="838">
        <v>0.5714285714285714</v>
      </c>
    </row>
    <row r="720" spans="1:21" ht="14.4" customHeight="1" x14ac:dyDescent="0.3">
      <c r="A720" s="831">
        <v>32</v>
      </c>
      <c r="B720" s="832" t="s">
        <v>2157</v>
      </c>
      <c r="C720" s="832" t="s">
        <v>2163</v>
      </c>
      <c r="D720" s="833" t="s">
        <v>3773</v>
      </c>
      <c r="E720" s="834" t="s">
        <v>2187</v>
      </c>
      <c r="F720" s="832" t="s">
        <v>2158</v>
      </c>
      <c r="G720" s="832" t="s">
        <v>2257</v>
      </c>
      <c r="H720" s="832" t="s">
        <v>651</v>
      </c>
      <c r="I720" s="832" t="s">
        <v>1740</v>
      </c>
      <c r="J720" s="832" t="s">
        <v>827</v>
      </c>
      <c r="K720" s="832" t="s">
        <v>1741</v>
      </c>
      <c r="L720" s="835">
        <v>1847.49</v>
      </c>
      <c r="M720" s="835">
        <v>7389.96</v>
      </c>
      <c r="N720" s="832">
        <v>4</v>
      </c>
      <c r="O720" s="836">
        <v>1</v>
      </c>
      <c r="P720" s="835">
        <v>7389.96</v>
      </c>
      <c r="Q720" s="837">
        <v>1</v>
      </c>
      <c r="R720" s="832">
        <v>4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32</v>
      </c>
      <c r="B721" s="832" t="s">
        <v>2157</v>
      </c>
      <c r="C721" s="832" t="s">
        <v>2163</v>
      </c>
      <c r="D721" s="833" t="s">
        <v>3773</v>
      </c>
      <c r="E721" s="834" t="s">
        <v>2187</v>
      </c>
      <c r="F721" s="832" t="s">
        <v>2158</v>
      </c>
      <c r="G721" s="832" t="s">
        <v>2257</v>
      </c>
      <c r="H721" s="832" t="s">
        <v>651</v>
      </c>
      <c r="I721" s="832" t="s">
        <v>3030</v>
      </c>
      <c r="J721" s="832" t="s">
        <v>822</v>
      </c>
      <c r="K721" s="832" t="s">
        <v>3031</v>
      </c>
      <c r="L721" s="835">
        <v>1154.68</v>
      </c>
      <c r="M721" s="835">
        <v>3464.04</v>
      </c>
      <c r="N721" s="832">
        <v>3</v>
      </c>
      <c r="O721" s="836">
        <v>0.5</v>
      </c>
      <c r="P721" s="835">
        <v>3464.04</v>
      </c>
      <c r="Q721" s="837">
        <v>1</v>
      </c>
      <c r="R721" s="832">
        <v>3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32</v>
      </c>
      <c r="B722" s="832" t="s">
        <v>2157</v>
      </c>
      <c r="C722" s="832" t="s">
        <v>2163</v>
      </c>
      <c r="D722" s="833" t="s">
        <v>3773</v>
      </c>
      <c r="E722" s="834" t="s">
        <v>2187</v>
      </c>
      <c r="F722" s="832" t="s">
        <v>2158</v>
      </c>
      <c r="G722" s="832" t="s">
        <v>2257</v>
      </c>
      <c r="H722" s="832" t="s">
        <v>651</v>
      </c>
      <c r="I722" s="832" t="s">
        <v>1742</v>
      </c>
      <c r="J722" s="832" t="s">
        <v>822</v>
      </c>
      <c r="K722" s="832" t="s">
        <v>1743</v>
      </c>
      <c r="L722" s="835">
        <v>923.74</v>
      </c>
      <c r="M722" s="835">
        <v>1847.48</v>
      </c>
      <c r="N722" s="832">
        <v>2</v>
      </c>
      <c r="O722" s="836">
        <v>0.5</v>
      </c>
      <c r="P722" s="835">
        <v>1847.48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32</v>
      </c>
      <c r="B723" s="832" t="s">
        <v>2157</v>
      </c>
      <c r="C723" s="832" t="s">
        <v>2163</v>
      </c>
      <c r="D723" s="833" t="s">
        <v>3773</v>
      </c>
      <c r="E723" s="834" t="s">
        <v>2187</v>
      </c>
      <c r="F723" s="832" t="s">
        <v>2158</v>
      </c>
      <c r="G723" s="832" t="s">
        <v>2380</v>
      </c>
      <c r="H723" s="832" t="s">
        <v>595</v>
      </c>
      <c r="I723" s="832" t="s">
        <v>2381</v>
      </c>
      <c r="J723" s="832" t="s">
        <v>2382</v>
      </c>
      <c r="K723" s="832" t="s">
        <v>2383</v>
      </c>
      <c r="L723" s="835">
        <v>78.33</v>
      </c>
      <c r="M723" s="835">
        <v>156.66</v>
      </c>
      <c r="N723" s="832">
        <v>2</v>
      </c>
      <c r="O723" s="836">
        <v>1.5</v>
      </c>
      <c r="P723" s="835">
        <v>156.66</v>
      </c>
      <c r="Q723" s="837">
        <v>1</v>
      </c>
      <c r="R723" s="832">
        <v>2</v>
      </c>
      <c r="S723" s="837">
        <v>1</v>
      </c>
      <c r="T723" s="836">
        <v>1.5</v>
      </c>
      <c r="U723" s="838">
        <v>1</v>
      </c>
    </row>
    <row r="724" spans="1:21" ht="14.4" customHeight="1" x14ac:dyDescent="0.3">
      <c r="A724" s="831">
        <v>32</v>
      </c>
      <c r="B724" s="832" t="s">
        <v>2157</v>
      </c>
      <c r="C724" s="832" t="s">
        <v>2163</v>
      </c>
      <c r="D724" s="833" t="s">
        <v>3773</v>
      </c>
      <c r="E724" s="834" t="s">
        <v>2187</v>
      </c>
      <c r="F724" s="832" t="s">
        <v>2158</v>
      </c>
      <c r="G724" s="832" t="s">
        <v>2384</v>
      </c>
      <c r="H724" s="832" t="s">
        <v>595</v>
      </c>
      <c r="I724" s="832" t="s">
        <v>2645</v>
      </c>
      <c r="J724" s="832" t="s">
        <v>846</v>
      </c>
      <c r="K724" s="832" t="s">
        <v>2646</v>
      </c>
      <c r="L724" s="835">
        <v>103.67</v>
      </c>
      <c r="M724" s="835">
        <v>103.67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32</v>
      </c>
      <c r="B725" s="832" t="s">
        <v>2157</v>
      </c>
      <c r="C725" s="832" t="s">
        <v>2163</v>
      </c>
      <c r="D725" s="833" t="s">
        <v>3773</v>
      </c>
      <c r="E725" s="834" t="s">
        <v>2187</v>
      </c>
      <c r="F725" s="832" t="s">
        <v>2158</v>
      </c>
      <c r="G725" s="832" t="s">
        <v>2384</v>
      </c>
      <c r="H725" s="832" t="s">
        <v>595</v>
      </c>
      <c r="I725" s="832" t="s">
        <v>3122</v>
      </c>
      <c r="J725" s="832" t="s">
        <v>3123</v>
      </c>
      <c r="K725" s="832" t="s">
        <v>2738</v>
      </c>
      <c r="L725" s="835">
        <v>115.18</v>
      </c>
      <c r="M725" s="835">
        <v>115.18</v>
      </c>
      <c r="N725" s="832">
        <v>1</v>
      </c>
      <c r="O725" s="836">
        <v>1</v>
      </c>
      <c r="P725" s="835">
        <v>115.18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32</v>
      </c>
      <c r="B726" s="832" t="s">
        <v>2157</v>
      </c>
      <c r="C726" s="832" t="s">
        <v>2163</v>
      </c>
      <c r="D726" s="833" t="s">
        <v>3773</v>
      </c>
      <c r="E726" s="834" t="s">
        <v>2187</v>
      </c>
      <c r="F726" s="832" t="s">
        <v>2158</v>
      </c>
      <c r="G726" s="832" t="s">
        <v>2909</v>
      </c>
      <c r="H726" s="832" t="s">
        <v>651</v>
      </c>
      <c r="I726" s="832" t="s">
        <v>1725</v>
      </c>
      <c r="J726" s="832" t="s">
        <v>1726</v>
      </c>
      <c r="K726" s="832" t="s">
        <v>1727</v>
      </c>
      <c r="L726" s="835">
        <v>453.18</v>
      </c>
      <c r="M726" s="835">
        <v>453.18</v>
      </c>
      <c r="N726" s="832">
        <v>1</v>
      </c>
      <c r="O726" s="836">
        <v>0.5</v>
      </c>
      <c r="P726" s="835">
        <v>453.18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32</v>
      </c>
      <c r="B727" s="832" t="s">
        <v>2157</v>
      </c>
      <c r="C727" s="832" t="s">
        <v>2163</v>
      </c>
      <c r="D727" s="833" t="s">
        <v>3773</v>
      </c>
      <c r="E727" s="834" t="s">
        <v>2187</v>
      </c>
      <c r="F727" s="832" t="s">
        <v>2158</v>
      </c>
      <c r="G727" s="832" t="s">
        <v>2909</v>
      </c>
      <c r="H727" s="832" t="s">
        <v>595</v>
      </c>
      <c r="I727" s="832" t="s">
        <v>2910</v>
      </c>
      <c r="J727" s="832" t="s">
        <v>2911</v>
      </c>
      <c r="K727" s="832" t="s">
        <v>2912</v>
      </c>
      <c r="L727" s="835">
        <v>453.18</v>
      </c>
      <c r="M727" s="835">
        <v>1359.54</v>
      </c>
      <c r="N727" s="832">
        <v>3</v>
      </c>
      <c r="O727" s="836">
        <v>3</v>
      </c>
      <c r="P727" s="835">
        <v>1359.54</v>
      </c>
      <c r="Q727" s="837">
        <v>1</v>
      </c>
      <c r="R727" s="832">
        <v>3</v>
      </c>
      <c r="S727" s="837">
        <v>1</v>
      </c>
      <c r="T727" s="836">
        <v>3</v>
      </c>
      <c r="U727" s="838">
        <v>1</v>
      </c>
    </row>
    <row r="728" spans="1:21" ht="14.4" customHeight="1" x14ac:dyDescent="0.3">
      <c r="A728" s="831">
        <v>32</v>
      </c>
      <c r="B728" s="832" t="s">
        <v>2157</v>
      </c>
      <c r="C728" s="832" t="s">
        <v>2163</v>
      </c>
      <c r="D728" s="833" t="s">
        <v>3773</v>
      </c>
      <c r="E728" s="834" t="s">
        <v>2187</v>
      </c>
      <c r="F728" s="832" t="s">
        <v>2158</v>
      </c>
      <c r="G728" s="832" t="s">
        <v>3124</v>
      </c>
      <c r="H728" s="832" t="s">
        <v>595</v>
      </c>
      <c r="I728" s="832" t="s">
        <v>3125</v>
      </c>
      <c r="J728" s="832" t="s">
        <v>3126</v>
      </c>
      <c r="K728" s="832" t="s">
        <v>3127</v>
      </c>
      <c r="L728" s="835">
        <v>453.18</v>
      </c>
      <c r="M728" s="835">
        <v>453.18</v>
      </c>
      <c r="N728" s="832">
        <v>1</v>
      </c>
      <c r="O728" s="836">
        <v>1</v>
      </c>
      <c r="P728" s="835">
        <v>453.18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32</v>
      </c>
      <c r="B729" s="832" t="s">
        <v>2157</v>
      </c>
      <c r="C729" s="832" t="s">
        <v>2163</v>
      </c>
      <c r="D729" s="833" t="s">
        <v>3773</v>
      </c>
      <c r="E729" s="834" t="s">
        <v>2187</v>
      </c>
      <c r="F729" s="832" t="s">
        <v>2158</v>
      </c>
      <c r="G729" s="832" t="s">
        <v>2202</v>
      </c>
      <c r="H729" s="832" t="s">
        <v>651</v>
      </c>
      <c r="I729" s="832" t="s">
        <v>2258</v>
      </c>
      <c r="J729" s="832" t="s">
        <v>2057</v>
      </c>
      <c r="K729" s="832" t="s">
        <v>2259</v>
      </c>
      <c r="L729" s="835">
        <v>57.6</v>
      </c>
      <c r="M729" s="835">
        <v>460.80000000000007</v>
      </c>
      <c r="N729" s="832">
        <v>8</v>
      </c>
      <c r="O729" s="836">
        <v>4.5</v>
      </c>
      <c r="P729" s="835">
        <v>403.20000000000005</v>
      </c>
      <c r="Q729" s="837">
        <v>0.875</v>
      </c>
      <c r="R729" s="832">
        <v>7</v>
      </c>
      <c r="S729" s="837">
        <v>0.875</v>
      </c>
      <c r="T729" s="836">
        <v>3.5</v>
      </c>
      <c r="U729" s="838">
        <v>0.77777777777777779</v>
      </c>
    </row>
    <row r="730" spans="1:21" ht="14.4" customHeight="1" x14ac:dyDescent="0.3">
      <c r="A730" s="831">
        <v>32</v>
      </c>
      <c r="B730" s="832" t="s">
        <v>2157</v>
      </c>
      <c r="C730" s="832" t="s">
        <v>2163</v>
      </c>
      <c r="D730" s="833" t="s">
        <v>3773</v>
      </c>
      <c r="E730" s="834" t="s">
        <v>2187</v>
      </c>
      <c r="F730" s="832" t="s">
        <v>2158</v>
      </c>
      <c r="G730" s="832" t="s">
        <v>2202</v>
      </c>
      <c r="H730" s="832" t="s">
        <v>651</v>
      </c>
      <c r="I730" s="832" t="s">
        <v>2059</v>
      </c>
      <c r="J730" s="832" t="s">
        <v>2057</v>
      </c>
      <c r="K730" s="832" t="s">
        <v>2060</v>
      </c>
      <c r="L730" s="835">
        <v>115.18</v>
      </c>
      <c r="M730" s="835">
        <v>575.90000000000009</v>
      </c>
      <c r="N730" s="832">
        <v>5</v>
      </c>
      <c r="O730" s="836">
        <v>3</v>
      </c>
      <c r="P730" s="835">
        <v>460.72</v>
      </c>
      <c r="Q730" s="837">
        <v>0.79999999999999993</v>
      </c>
      <c r="R730" s="832">
        <v>4</v>
      </c>
      <c r="S730" s="837">
        <v>0.8</v>
      </c>
      <c r="T730" s="836">
        <v>2.5</v>
      </c>
      <c r="U730" s="838">
        <v>0.83333333333333337</v>
      </c>
    </row>
    <row r="731" spans="1:21" ht="14.4" customHeight="1" x14ac:dyDescent="0.3">
      <c r="A731" s="831">
        <v>32</v>
      </c>
      <c r="B731" s="832" t="s">
        <v>2157</v>
      </c>
      <c r="C731" s="832" t="s">
        <v>2163</v>
      </c>
      <c r="D731" s="833" t="s">
        <v>3773</v>
      </c>
      <c r="E731" s="834" t="s">
        <v>2187</v>
      </c>
      <c r="F731" s="832" t="s">
        <v>2158</v>
      </c>
      <c r="G731" s="832" t="s">
        <v>2202</v>
      </c>
      <c r="H731" s="832" t="s">
        <v>595</v>
      </c>
      <c r="I731" s="832" t="s">
        <v>2689</v>
      </c>
      <c r="J731" s="832" t="s">
        <v>2057</v>
      </c>
      <c r="K731" s="832" t="s">
        <v>2690</v>
      </c>
      <c r="L731" s="835">
        <v>103.67</v>
      </c>
      <c r="M731" s="835">
        <v>103.67</v>
      </c>
      <c r="N731" s="832">
        <v>1</v>
      </c>
      <c r="O731" s="836">
        <v>0.5</v>
      </c>
      <c r="P731" s="835">
        <v>103.67</v>
      </c>
      <c r="Q731" s="837">
        <v>1</v>
      </c>
      <c r="R731" s="832">
        <v>1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32</v>
      </c>
      <c r="B732" s="832" t="s">
        <v>2157</v>
      </c>
      <c r="C732" s="832" t="s">
        <v>2163</v>
      </c>
      <c r="D732" s="833" t="s">
        <v>3773</v>
      </c>
      <c r="E732" s="834" t="s">
        <v>2187</v>
      </c>
      <c r="F732" s="832" t="s">
        <v>2158</v>
      </c>
      <c r="G732" s="832" t="s">
        <v>2288</v>
      </c>
      <c r="H732" s="832" t="s">
        <v>595</v>
      </c>
      <c r="I732" s="832" t="s">
        <v>2289</v>
      </c>
      <c r="J732" s="832" t="s">
        <v>2290</v>
      </c>
      <c r="K732" s="832" t="s">
        <v>2291</v>
      </c>
      <c r="L732" s="835">
        <v>87.67</v>
      </c>
      <c r="M732" s="835">
        <v>1227.3799999999999</v>
      </c>
      <c r="N732" s="832">
        <v>14</v>
      </c>
      <c r="O732" s="836">
        <v>7.5</v>
      </c>
      <c r="P732" s="835">
        <v>1139.7099999999998</v>
      </c>
      <c r="Q732" s="837">
        <v>0.92857142857142849</v>
      </c>
      <c r="R732" s="832">
        <v>13</v>
      </c>
      <c r="S732" s="837">
        <v>0.9285714285714286</v>
      </c>
      <c r="T732" s="836">
        <v>7</v>
      </c>
      <c r="U732" s="838">
        <v>0.93333333333333335</v>
      </c>
    </row>
    <row r="733" spans="1:21" ht="14.4" customHeight="1" x14ac:dyDescent="0.3">
      <c r="A733" s="831">
        <v>32</v>
      </c>
      <c r="B733" s="832" t="s">
        <v>2157</v>
      </c>
      <c r="C733" s="832" t="s">
        <v>2163</v>
      </c>
      <c r="D733" s="833" t="s">
        <v>3773</v>
      </c>
      <c r="E733" s="834" t="s">
        <v>2187</v>
      </c>
      <c r="F733" s="832" t="s">
        <v>2158</v>
      </c>
      <c r="G733" s="832" t="s">
        <v>2819</v>
      </c>
      <c r="H733" s="832" t="s">
        <v>595</v>
      </c>
      <c r="I733" s="832" t="s">
        <v>3128</v>
      </c>
      <c r="J733" s="832" t="s">
        <v>1474</v>
      </c>
      <c r="K733" s="832" t="s">
        <v>2821</v>
      </c>
      <c r="L733" s="835">
        <v>453.79</v>
      </c>
      <c r="M733" s="835">
        <v>453.79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32</v>
      </c>
      <c r="B734" s="832" t="s">
        <v>2157</v>
      </c>
      <c r="C734" s="832" t="s">
        <v>2163</v>
      </c>
      <c r="D734" s="833" t="s">
        <v>3773</v>
      </c>
      <c r="E734" s="834" t="s">
        <v>2187</v>
      </c>
      <c r="F734" s="832" t="s">
        <v>2158</v>
      </c>
      <c r="G734" s="832" t="s">
        <v>2568</v>
      </c>
      <c r="H734" s="832" t="s">
        <v>595</v>
      </c>
      <c r="I734" s="832" t="s">
        <v>3129</v>
      </c>
      <c r="J734" s="832" t="s">
        <v>2570</v>
      </c>
      <c r="K734" s="832" t="s">
        <v>3130</v>
      </c>
      <c r="L734" s="835">
        <v>6167.15</v>
      </c>
      <c r="M734" s="835">
        <v>6167.15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32</v>
      </c>
      <c r="B735" s="832" t="s">
        <v>2157</v>
      </c>
      <c r="C735" s="832" t="s">
        <v>2163</v>
      </c>
      <c r="D735" s="833" t="s">
        <v>3773</v>
      </c>
      <c r="E735" s="834" t="s">
        <v>2187</v>
      </c>
      <c r="F735" s="832" t="s">
        <v>2158</v>
      </c>
      <c r="G735" s="832" t="s">
        <v>2264</v>
      </c>
      <c r="H735" s="832" t="s">
        <v>595</v>
      </c>
      <c r="I735" s="832" t="s">
        <v>2265</v>
      </c>
      <c r="J735" s="832" t="s">
        <v>2266</v>
      </c>
      <c r="K735" s="832" t="s">
        <v>2267</v>
      </c>
      <c r="L735" s="835">
        <v>128.69999999999999</v>
      </c>
      <c r="M735" s="835">
        <v>386.09999999999997</v>
      </c>
      <c r="N735" s="832">
        <v>3</v>
      </c>
      <c r="O735" s="836">
        <v>2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32</v>
      </c>
      <c r="B736" s="832" t="s">
        <v>2157</v>
      </c>
      <c r="C736" s="832" t="s">
        <v>2163</v>
      </c>
      <c r="D736" s="833" t="s">
        <v>3773</v>
      </c>
      <c r="E736" s="834" t="s">
        <v>2187</v>
      </c>
      <c r="F736" s="832" t="s">
        <v>2158</v>
      </c>
      <c r="G736" s="832" t="s">
        <v>2264</v>
      </c>
      <c r="H736" s="832" t="s">
        <v>595</v>
      </c>
      <c r="I736" s="832" t="s">
        <v>2572</v>
      </c>
      <c r="J736" s="832" t="s">
        <v>2266</v>
      </c>
      <c r="K736" s="832" t="s">
        <v>2573</v>
      </c>
      <c r="L736" s="835">
        <v>181.04</v>
      </c>
      <c r="M736" s="835">
        <v>362.08</v>
      </c>
      <c r="N736" s="832">
        <v>2</v>
      </c>
      <c r="O736" s="836">
        <v>1.5</v>
      </c>
      <c r="P736" s="835">
        <v>181.04</v>
      </c>
      <c r="Q736" s="837">
        <v>0.5</v>
      </c>
      <c r="R736" s="832">
        <v>1</v>
      </c>
      <c r="S736" s="837">
        <v>0.5</v>
      </c>
      <c r="T736" s="836">
        <v>0.5</v>
      </c>
      <c r="U736" s="838">
        <v>0.33333333333333331</v>
      </c>
    </row>
    <row r="737" spans="1:21" ht="14.4" customHeight="1" x14ac:dyDescent="0.3">
      <c r="A737" s="831">
        <v>32</v>
      </c>
      <c r="B737" s="832" t="s">
        <v>2157</v>
      </c>
      <c r="C737" s="832" t="s">
        <v>2163</v>
      </c>
      <c r="D737" s="833" t="s">
        <v>3773</v>
      </c>
      <c r="E737" s="834" t="s">
        <v>2187</v>
      </c>
      <c r="F737" s="832" t="s">
        <v>2158</v>
      </c>
      <c r="G737" s="832" t="s">
        <v>2412</v>
      </c>
      <c r="H737" s="832" t="s">
        <v>595</v>
      </c>
      <c r="I737" s="832" t="s">
        <v>2413</v>
      </c>
      <c r="J737" s="832" t="s">
        <v>1431</v>
      </c>
      <c r="K737" s="832" t="s">
        <v>2414</v>
      </c>
      <c r="L737" s="835">
        <v>210.38</v>
      </c>
      <c r="M737" s="835">
        <v>210.38</v>
      </c>
      <c r="N737" s="832">
        <v>1</v>
      </c>
      <c r="O737" s="836">
        <v>1</v>
      </c>
      <c r="P737" s="835">
        <v>210.38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32</v>
      </c>
      <c r="B738" s="832" t="s">
        <v>2157</v>
      </c>
      <c r="C738" s="832" t="s">
        <v>2163</v>
      </c>
      <c r="D738" s="833" t="s">
        <v>3773</v>
      </c>
      <c r="E738" s="834" t="s">
        <v>2187</v>
      </c>
      <c r="F738" s="832" t="s">
        <v>2158</v>
      </c>
      <c r="G738" s="832" t="s">
        <v>2241</v>
      </c>
      <c r="H738" s="832" t="s">
        <v>595</v>
      </c>
      <c r="I738" s="832" t="s">
        <v>2242</v>
      </c>
      <c r="J738" s="832" t="s">
        <v>2243</v>
      </c>
      <c r="K738" s="832" t="s">
        <v>2244</v>
      </c>
      <c r="L738" s="835">
        <v>66.88</v>
      </c>
      <c r="M738" s="835">
        <v>334.4</v>
      </c>
      <c r="N738" s="832">
        <v>5</v>
      </c>
      <c r="O738" s="836">
        <v>2</v>
      </c>
      <c r="P738" s="835">
        <v>334.4</v>
      </c>
      <c r="Q738" s="837">
        <v>1</v>
      </c>
      <c r="R738" s="832">
        <v>5</v>
      </c>
      <c r="S738" s="837">
        <v>1</v>
      </c>
      <c r="T738" s="836">
        <v>2</v>
      </c>
      <c r="U738" s="838">
        <v>1</v>
      </c>
    </row>
    <row r="739" spans="1:21" ht="14.4" customHeight="1" x14ac:dyDescent="0.3">
      <c r="A739" s="831">
        <v>32</v>
      </c>
      <c r="B739" s="832" t="s">
        <v>2157</v>
      </c>
      <c r="C739" s="832" t="s">
        <v>2163</v>
      </c>
      <c r="D739" s="833" t="s">
        <v>3773</v>
      </c>
      <c r="E739" s="834" t="s">
        <v>2187</v>
      </c>
      <c r="F739" s="832" t="s">
        <v>2158</v>
      </c>
      <c r="G739" s="832" t="s">
        <v>2241</v>
      </c>
      <c r="H739" s="832" t="s">
        <v>595</v>
      </c>
      <c r="I739" s="832" t="s">
        <v>2577</v>
      </c>
      <c r="J739" s="832" t="s">
        <v>2416</v>
      </c>
      <c r="K739" s="832" t="s">
        <v>2578</v>
      </c>
      <c r="L739" s="835">
        <v>59.56</v>
      </c>
      <c r="M739" s="835">
        <v>178.68</v>
      </c>
      <c r="N739" s="832">
        <v>3</v>
      </c>
      <c r="O739" s="836">
        <v>1</v>
      </c>
      <c r="P739" s="835">
        <v>119.12</v>
      </c>
      <c r="Q739" s="837">
        <v>0.66666666666666663</v>
      </c>
      <c r="R739" s="832">
        <v>2</v>
      </c>
      <c r="S739" s="837">
        <v>0.66666666666666663</v>
      </c>
      <c r="T739" s="836">
        <v>0.5</v>
      </c>
      <c r="U739" s="838">
        <v>0.5</v>
      </c>
    </row>
    <row r="740" spans="1:21" ht="14.4" customHeight="1" x14ac:dyDescent="0.3">
      <c r="A740" s="831">
        <v>32</v>
      </c>
      <c r="B740" s="832" t="s">
        <v>2157</v>
      </c>
      <c r="C740" s="832" t="s">
        <v>2163</v>
      </c>
      <c r="D740" s="833" t="s">
        <v>3773</v>
      </c>
      <c r="E740" s="834" t="s">
        <v>2187</v>
      </c>
      <c r="F740" s="832" t="s">
        <v>2158</v>
      </c>
      <c r="G740" s="832" t="s">
        <v>2268</v>
      </c>
      <c r="H740" s="832" t="s">
        <v>651</v>
      </c>
      <c r="I740" s="832" t="s">
        <v>2016</v>
      </c>
      <c r="J740" s="832" t="s">
        <v>2017</v>
      </c>
      <c r="K740" s="832" t="s">
        <v>2018</v>
      </c>
      <c r="L740" s="835">
        <v>902.57</v>
      </c>
      <c r="M740" s="835">
        <v>2707.71</v>
      </c>
      <c r="N740" s="832">
        <v>3</v>
      </c>
      <c r="O740" s="836">
        <v>2</v>
      </c>
      <c r="P740" s="835">
        <v>2707.71</v>
      </c>
      <c r="Q740" s="837">
        <v>1</v>
      </c>
      <c r="R740" s="832">
        <v>3</v>
      </c>
      <c r="S740" s="837">
        <v>1</v>
      </c>
      <c r="T740" s="836">
        <v>2</v>
      </c>
      <c r="U740" s="838">
        <v>1</v>
      </c>
    </row>
    <row r="741" spans="1:21" ht="14.4" customHeight="1" x14ac:dyDescent="0.3">
      <c r="A741" s="831">
        <v>32</v>
      </c>
      <c r="B741" s="832" t="s">
        <v>2157</v>
      </c>
      <c r="C741" s="832" t="s">
        <v>2163</v>
      </c>
      <c r="D741" s="833" t="s">
        <v>3773</v>
      </c>
      <c r="E741" s="834" t="s">
        <v>2187</v>
      </c>
      <c r="F741" s="832" t="s">
        <v>2158</v>
      </c>
      <c r="G741" s="832" t="s">
        <v>2268</v>
      </c>
      <c r="H741" s="832" t="s">
        <v>651</v>
      </c>
      <c r="I741" s="832" t="s">
        <v>2771</v>
      </c>
      <c r="J741" s="832" t="s">
        <v>2594</v>
      </c>
      <c r="K741" s="832" t="s">
        <v>1467</v>
      </c>
      <c r="L741" s="835">
        <v>339.8</v>
      </c>
      <c r="M741" s="835">
        <v>1019.4000000000001</v>
      </c>
      <c r="N741" s="832">
        <v>3</v>
      </c>
      <c r="O741" s="836">
        <v>0.5</v>
      </c>
      <c r="P741" s="835">
        <v>1019.4000000000001</v>
      </c>
      <c r="Q741" s="837">
        <v>1</v>
      </c>
      <c r="R741" s="832">
        <v>3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32</v>
      </c>
      <c r="B742" s="832" t="s">
        <v>2157</v>
      </c>
      <c r="C742" s="832" t="s">
        <v>2163</v>
      </c>
      <c r="D742" s="833" t="s">
        <v>3773</v>
      </c>
      <c r="E742" s="834" t="s">
        <v>2187</v>
      </c>
      <c r="F742" s="832" t="s">
        <v>2158</v>
      </c>
      <c r="G742" s="832" t="s">
        <v>2434</v>
      </c>
      <c r="H742" s="832" t="s">
        <v>595</v>
      </c>
      <c r="I742" s="832" t="s">
        <v>2435</v>
      </c>
      <c r="J742" s="832" t="s">
        <v>2436</v>
      </c>
      <c r="K742" s="832" t="s">
        <v>2437</v>
      </c>
      <c r="L742" s="835">
        <v>311.02</v>
      </c>
      <c r="M742" s="835">
        <v>311.02</v>
      </c>
      <c r="N742" s="832">
        <v>1</v>
      </c>
      <c r="O742" s="836">
        <v>0.5</v>
      </c>
      <c r="P742" s="835">
        <v>311.02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32</v>
      </c>
      <c r="B743" s="832" t="s">
        <v>2157</v>
      </c>
      <c r="C743" s="832" t="s">
        <v>2163</v>
      </c>
      <c r="D743" s="833" t="s">
        <v>3773</v>
      </c>
      <c r="E743" s="834" t="s">
        <v>2187</v>
      </c>
      <c r="F743" s="832" t="s">
        <v>2158</v>
      </c>
      <c r="G743" s="832" t="s">
        <v>2434</v>
      </c>
      <c r="H743" s="832" t="s">
        <v>595</v>
      </c>
      <c r="I743" s="832" t="s">
        <v>3131</v>
      </c>
      <c r="J743" s="832" t="s">
        <v>3132</v>
      </c>
      <c r="K743" s="832" t="s">
        <v>3133</v>
      </c>
      <c r="L743" s="835">
        <v>0</v>
      </c>
      <c r="M743" s="835">
        <v>0</v>
      </c>
      <c r="N743" s="832">
        <v>1</v>
      </c>
      <c r="O743" s="836">
        <v>1</v>
      </c>
      <c r="P743" s="835"/>
      <c r="Q743" s="837"/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32</v>
      </c>
      <c r="B744" s="832" t="s">
        <v>2157</v>
      </c>
      <c r="C744" s="832" t="s">
        <v>2163</v>
      </c>
      <c r="D744" s="833" t="s">
        <v>3773</v>
      </c>
      <c r="E744" s="834" t="s">
        <v>2187</v>
      </c>
      <c r="F744" s="832" t="s">
        <v>2158</v>
      </c>
      <c r="G744" s="832" t="s">
        <v>2441</v>
      </c>
      <c r="H744" s="832" t="s">
        <v>651</v>
      </c>
      <c r="I744" s="832" t="s">
        <v>2595</v>
      </c>
      <c r="J744" s="832" t="s">
        <v>2596</v>
      </c>
      <c r="K744" s="832" t="s">
        <v>2597</v>
      </c>
      <c r="L744" s="835">
        <v>184.74</v>
      </c>
      <c r="M744" s="835">
        <v>369.48</v>
      </c>
      <c r="N744" s="832">
        <v>2</v>
      </c>
      <c r="O744" s="836">
        <v>1.5</v>
      </c>
      <c r="P744" s="835">
        <v>184.74</v>
      </c>
      <c r="Q744" s="837">
        <v>0.5</v>
      </c>
      <c r="R744" s="832">
        <v>1</v>
      </c>
      <c r="S744" s="837">
        <v>0.5</v>
      </c>
      <c r="T744" s="836">
        <v>1</v>
      </c>
      <c r="U744" s="838">
        <v>0.66666666666666663</v>
      </c>
    </row>
    <row r="745" spans="1:21" ht="14.4" customHeight="1" x14ac:dyDescent="0.3">
      <c r="A745" s="831">
        <v>32</v>
      </c>
      <c r="B745" s="832" t="s">
        <v>2157</v>
      </c>
      <c r="C745" s="832" t="s">
        <v>2163</v>
      </c>
      <c r="D745" s="833" t="s">
        <v>3773</v>
      </c>
      <c r="E745" s="834" t="s">
        <v>2187</v>
      </c>
      <c r="F745" s="832" t="s">
        <v>2158</v>
      </c>
      <c r="G745" s="832" t="s">
        <v>2445</v>
      </c>
      <c r="H745" s="832" t="s">
        <v>595</v>
      </c>
      <c r="I745" s="832" t="s">
        <v>2776</v>
      </c>
      <c r="J745" s="832" t="s">
        <v>2777</v>
      </c>
      <c r="K745" s="832" t="s">
        <v>2778</v>
      </c>
      <c r="L745" s="835">
        <v>0</v>
      </c>
      <c r="M745" s="835">
        <v>0</v>
      </c>
      <c r="N745" s="832">
        <v>1</v>
      </c>
      <c r="O745" s="836">
        <v>1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32</v>
      </c>
      <c r="B746" s="832" t="s">
        <v>2157</v>
      </c>
      <c r="C746" s="832" t="s">
        <v>2163</v>
      </c>
      <c r="D746" s="833" t="s">
        <v>3773</v>
      </c>
      <c r="E746" s="834" t="s">
        <v>2187</v>
      </c>
      <c r="F746" s="832" t="s">
        <v>2158</v>
      </c>
      <c r="G746" s="832" t="s">
        <v>3134</v>
      </c>
      <c r="H746" s="832" t="s">
        <v>595</v>
      </c>
      <c r="I746" s="832" t="s">
        <v>3135</v>
      </c>
      <c r="J746" s="832" t="s">
        <v>3136</v>
      </c>
      <c r="K746" s="832" t="s">
        <v>3137</v>
      </c>
      <c r="L746" s="835">
        <v>7444.8</v>
      </c>
      <c r="M746" s="835">
        <v>7444.8</v>
      </c>
      <c r="N746" s="832">
        <v>1</v>
      </c>
      <c r="O746" s="836">
        <v>1</v>
      </c>
      <c r="P746" s="835">
        <v>7444.8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32</v>
      </c>
      <c r="B747" s="832" t="s">
        <v>2157</v>
      </c>
      <c r="C747" s="832" t="s">
        <v>2163</v>
      </c>
      <c r="D747" s="833" t="s">
        <v>3773</v>
      </c>
      <c r="E747" s="834" t="s">
        <v>2187</v>
      </c>
      <c r="F747" s="832" t="s">
        <v>2158</v>
      </c>
      <c r="G747" s="832" t="s">
        <v>2458</v>
      </c>
      <c r="H747" s="832" t="s">
        <v>651</v>
      </c>
      <c r="I747" s="832" t="s">
        <v>1814</v>
      </c>
      <c r="J747" s="832" t="s">
        <v>1119</v>
      </c>
      <c r="K747" s="832" t="s">
        <v>1815</v>
      </c>
      <c r="L747" s="835">
        <v>154.36000000000001</v>
      </c>
      <c r="M747" s="835">
        <v>154.36000000000001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32</v>
      </c>
      <c r="B748" s="832" t="s">
        <v>2157</v>
      </c>
      <c r="C748" s="832" t="s">
        <v>2163</v>
      </c>
      <c r="D748" s="833" t="s">
        <v>3773</v>
      </c>
      <c r="E748" s="834" t="s">
        <v>2187</v>
      </c>
      <c r="F748" s="832" t="s">
        <v>2158</v>
      </c>
      <c r="G748" s="832" t="s">
        <v>2459</v>
      </c>
      <c r="H748" s="832" t="s">
        <v>595</v>
      </c>
      <c r="I748" s="832" t="s">
        <v>2460</v>
      </c>
      <c r="J748" s="832" t="s">
        <v>1363</v>
      </c>
      <c r="K748" s="832" t="s">
        <v>2461</v>
      </c>
      <c r="L748" s="835">
        <v>421.79</v>
      </c>
      <c r="M748" s="835">
        <v>4639.6900000000005</v>
      </c>
      <c r="N748" s="832">
        <v>11</v>
      </c>
      <c r="O748" s="836">
        <v>7</v>
      </c>
      <c r="P748" s="835">
        <v>3374.32</v>
      </c>
      <c r="Q748" s="837">
        <v>0.72727272727272718</v>
      </c>
      <c r="R748" s="832">
        <v>8</v>
      </c>
      <c r="S748" s="837">
        <v>0.72727272727272729</v>
      </c>
      <c r="T748" s="836">
        <v>5</v>
      </c>
      <c r="U748" s="838">
        <v>0.7142857142857143</v>
      </c>
    </row>
    <row r="749" spans="1:21" ht="14.4" customHeight="1" x14ac:dyDescent="0.3">
      <c r="A749" s="831">
        <v>32</v>
      </c>
      <c r="B749" s="832" t="s">
        <v>2157</v>
      </c>
      <c r="C749" s="832" t="s">
        <v>2163</v>
      </c>
      <c r="D749" s="833" t="s">
        <v>3773</v>
      </c>
      <c r="E749" s="834" t="s">
        <v>2187</v>
      </c>
      <c r="F749" s="832" t="s">
        <v>2158</v>
      </c>
      <c r="G749" s="832" t="s">
        <v>2210</v>
      </c>
      <c r="H749" s="832" t="s">
        <v>651</v>
      </c>
      <c r="I749" s="832" t="s">
        <v>1918</v>
      </c>
      <c r="J749" s="832" t="s">
        <v>1086</v>
      </c>
      <c r="K749" s="832" t="s">
        <v>1083</v>
      </c>
      <c r="L749" s="835">
        <v>127.34</v>
      </c>
      <c r="M749" s="835">
        <v>127.34</v>
      </c>
      <c r="N749" s="832">
        <v>1</v>
      </c>
      <c r="O749" s="836">
        <v>1</v>
      </c>
      <c r="P749" s="835">
        <v>127.34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32</v>
      </c>
      <c r="B750" s="832" t="s">
        <v>2157</v>
      </c>
      <c r="C750" s="832" t="s">
        <v>2163</v>
      </c>
      <c r="D750" s="833" t="s">
        <v>3773</v>
      </c>
      <c r="E750" s="834" t="s">
        <v>2187</v>
      </c>
      <c r="F750" s="832" t="s">
        <v>2158</v>
      </c>
      <c r="G750" s="832" t="s">
        <v>2210</v>
      </c>
      <c r="H750" s="832" t="s">
        <v>651</v>
      </c>
      <c r="I750" s="832" t="s">
        <v>1921</v>
      </c>
      <c r="J750" s="832" t="s">
        <v>1084</v>
      </c>
      <c r="K750" s="832" t="s">
        <v>1083</v>
      </c>
      <c r="L750" s="835">
        <v>127.34</v>
      </c>
      <c r="M750" s="835">
        <v>127.34</v>
      </c>
      <c r="N750" s="832">
        <v>1</v>
      </c>
      <c r="O750" s="836">
        <v>0.5</v>
      </c>
      <c r="P750" s="835">
        <v>127.34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32</v>
      </c>
      <c r="B751" s="832" t="s">
        <v>2157</v>
      </c>
      <c r="C751" s="832" t="s">
        <v>2163</v>
      </c>
      <c r="D751" s="833" t="s">
        <v>3773</v>
      </c>
      <c r="E751" s="834" t="s">
        <v>2188</v>
      </c>
      <c r="F751" s="832" t="s">
        <v>2158</v>
      </c>
      <c r="G751" s="832" t="s">
        <v>2672</v>
      </c>
      <c r="H751" s="832" t="s">
        <v>595</v>
      </c>
      <c r="I751" s="832" t="s">
        <v>2673</v>
      </c>
      <c r="J751" s="832" t="s">
        <v>2674</v>
      </c>
      <c r="K751" s="832" t="s">
        <v>2675</v>
      </c>
      <c r="L751" s="835">
        <v>35.11</v>
      </c>
      <c r="M751" s="835">
        <v>105.33</v>
      </c>
      <c r="N751" s="832">
        <v>3</v>
      </c>
      <c r="O751" s="836">
        <v>1</v>
      </c>
      <c r="P751" s="835">
        <v>105.33</v>
      </c>
      <c r="Q751" s="837">
        <v>1</v>
      </c>
      <c r="R751" s="832">
        <v>3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32</v>
      </c>
      <c r="B752" s="832" t="s">
        <v>2157</v>
      </c>
      <c r="C752" s="832" t="s">
        <v>2163</v>
      </c>
      <c r="D752" s="833" t="s">
        <v>3773</v>
      </c>
      <c r="E752" s="834" t="s">
        <v>2188</v>
      </c>
      <c r="F752" s="832" t="s">
        <v>2158</v>
      </c>
      <c r="G752" s="832" t="s">
        <v>2215</v>
      </c>
      <c r="H752" s="832" t="s">
        <v>595</v>
      </c>
      <c r="I752" s="832" t="s">
        <v>2296</v>
      </c>
      <c r="J752" s="832" t="s">
        <v>2217</v>
      </c>
      <c r="K752" s="832" t="s">
        <v>2297</v>
      </c>
      <c r="L752" s="835">
        <v>263.26</v>
      </c>
      <c r="M752" s="835">
        <v>1579.56</v>
      </c>
      <c r="N752" s="832">
        <v>6</v>
      </c>
      <c r="O752" s="836">
        <v>1.5</v>
      </c>
      <c r="P752" s="835">
        <v>1579.56</v>
      </c>
      <c r="Q752" s="837">
        <v>1</v>
      </c>
      <c r="R752" s="832">
        <v>6</v>
      </c>
      <c r="S752" s="837">
        <v>1</v>
      </c>
      <c r="T752" s="836">
        <v>1.5</v>
      </c>
      <c r="U752" s="838">
        <v>1</v>
      </c>
    </row>
    <row r="753" spans="1:21" ht="14.4" customHeight="1" x14ac:dyDescent="0.3">
      <c r="A753" s="831">
        <v>32</v>
      </c>
      <c r="B753" s="832" t="s">
        <v>2157</v>
      </c>
      <c r="C753" s="832" t="s">
        <v>2163</v>
      </c>
      <c r="D753" s="833" t="s">
        <v>3773</v>
      </c>
      <c r="E753" s="834" t="s">
        <v>2188</v>
      </c>
      <c r="F753" s="832" t="s">
        <v>2158</v>
      </c>
      <c r="G753" s="832" t="s">
        <v>2215</v>
      </c>
      <c r="H753" s="832" t="s">
        <v>595</v>
      </c>
      <c r="I753" s="832" t="s">
        <v>2849</v>
      </c>
      <c r="J753" s="832" t="s">
        <v>2850</v>
      </c>
      <c r="K753" s="832" t="s">
        <v>2297</v>
      </c>
      <c r="L753" s="835">
        <v>263.26</v>
      </c>
      <c r="M753" s="835">
        <v>2106.08</v>
      </c>
      <c r="N753" s="832">
        <v>8</v>
      </c>
      <c r="O753" s="836">
        <v>2</v>
      </c>
      <c r="P753" s="835">
        <v>2106.08</v>
      </c>
      <c r="Q753" s="837">
        <v>1</v>
      </c>
      <c r="R753" s="832">
        <v>8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32</v>
      </c>
      <c r="B754" s="832" t="s">
        <v>2157</v>
      </c>
      <c r="C754" s="832" t="s">
        <v>2163</v>
      </c>
      <c r="D754" s="833" t="s">
        <v>3773</v>
      </c>
      <c r="E754" s="834" t="s">
        <v>2188</v>
      </c>
      <c r="F754" s="832" t="s">
        <v>2158</v>
      </c>
      <c r="G754" s="832" t="s">
        <v>2245</v>
      </c>
      <c r="H754" s="832" t="s">
        <v>595</v>
      </c>
      <c r="I754" s="832" t="s">
        <v>3138</v>
      </c>
      <c r="J754" s="832" t="s">
        <v>2954</v>
      </c>
      <c r="K754" s="832" t="s">
        <v>1878</v>
      </c>
      <c r="L754" s="835">
        <v>36.270000000000003</v>
      </c>
      <c r="M754" s="835">
        <v>36.270000000000003</v>
      </c>
      <c r="N754" s="832">
        <v>1</v>
      </c>
      <c r="O754" s="836">
        <v>0.5</v>
      </c>
      <c r="P754" s="835">
        <v>36.270000000000003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32</v>
      </c>
      <c r="B755" s="832" t="s">
        <v>2157</v>
      </c>
      <c r="C755" s="832" t="s">
        <v>2163</v>
      </c>
      <c r="D755" s="833" t="s">
        <v>3773</v>
      </c>
      <c r="E755" s="834" t="s">
        <v>2188</v>
      </c>
      <c r="F755" s="832" t="s">
        <v>2158</v>
      </c>
      <c r="G755" s="832" t="s">
        <v>2245</v>
      </c>
      <c r="H755" s="832" t="s">
        <v>595</v>
      </c>
      <c r="I755" s="832" t="s">
        <v>2953</v>
      </c>
      <c r="J755" s="832" t="s">
        <v>2954</v>
      </c>
      <c r="K755" s="832" t="s">
        <v>2955</v>
      </c>
      <c r="L755" s="835">
        <v>121.75</v>
      </c>
      <c r="M755" s="835">
        <v>121.75</v>
      </c>
      <c r="N755" s="832">
        <v>1</v>
      </c>
      <c r="O755" s="836">
        <v>0.5</v>
      </c>
      <c r="P755" s="835">
        <v>121.75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32</v>
      </c>
      <c r="B756" s="832" t="s">
        <v>2157</v>
      </c>
      <c r="C756" s="832" t="s">
        <v>2163</v>
      </c>
      <c r="D756" s="833" t="s">
        <v>3773</v>
      </c>
      <c r="E756" s="834" t="s">
        <v>2188</v>
      </c>
      <c r="F756" s="832" t="s">
        <v>2158</v>
      </c>
      <c r="G756" s="832" t="s">
        <v>2245</v>
      </c>
      <c r="H756" s="832" t="s">
        <v>651</v>
      </c>
      <c r="I756" s="832" t="s">
        <v>1874</v>
      </c>
      <c r="J756" s="832" t="s">
        <v>675</v>
      </c>
      <c r="K756" s="832" t="s">
        <v>676</v>
      </c>
      <c r="L756" s="835">
        <v>72.55</v>
      </c>
      <c r="M756" s="835">
        <v>72.55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32</v>
      </c>
      <c r="B757" s="832" t="s">
        <v>2157</v>
      </c>
      <c r="C757" s="832" t="s">
        <v>2163</v>
      </c>
      <c r="D757" s="833" t="s">
        <v>3773</v>
      </c>
      <c r="E757" s="834" t="s">
        <v>2188</v>
      </c>
      <c r="F757" s="832" t="s">
        <v>2158</v>
      </c>
      <c r="G757" s="832" t="s">
        <v>2245</v>
      </c>
      <c r="H757" s="832" t="s">
        <v>651</v>
      </c>
      <c r="I757" s="832" t="s">
        <v>2466</v>
      </c>
      <c r="J757" s="832" t="s">
        <v>675</v>
      </c>
      <c r="K757" s="832" t="s">
        <v>2467</v>
      </c>
      <c r="L757" s="835">
        <v>21.76</v>
      </c>
      <c r="M757" s="835">
        <v>65.28</v>
      </c>
      <c r="N757" s="832">
        <v>3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32</v>
      </c>
      <c r="B758" s="832" t="s">
        <v>2157</v>
      </c>
      <c r="C758" s="832" t="s">
        <v>2163</v>
      </c>
      <c r="D758" s="833" t="s">
        <v>3773</v>
      </c>
      <c r="E758" s="834" t="s">
        <v>2188</v>
      </c>
      <c r="F758" s="832" t="s">
        <v>2158</v>
      </c>
      <c r="G758" s="832" t="s">
        <v>2245</v>
      </c>
      <c r="H758" s="832" t="s">
        <v>651</v>
      </c>
      <c r="I758" s="832" t="s">
        <v>1875</v>
      </c>
      <c r="J758" s="832" t="s">
        <v>675</v>
      </c>
      <c r="K758" s="832" t="s">
        <v>677</v>
      </c>
      <c r="L758" s="835">
        <v>65.28</v>
      </c>
      <c r="M758" s="835">
        <v>522.24</v>
      </c>
      <c r="N758" s="832">
        <v>8</v>
      </c>
      <c r="O758" s="836">
        <v>2</v>
      </c>
      <c r="P758" s="835">
        <v>326.39999999999998</v>
      </c>
      <c r="Q758" s="837">
        <v>0.625</v>
      </c>
      <c r="R758" s="832">
        <v>5</v>
      </c>
      <c r="S758" s="837">
        <v>0.625</v>
      </c>
      <c r="T758" s="836">
        <v>1.5</v>
      </c>
      <c r="U758" s="838">
        <v>0.75</v>
      </c>
    </row>
    <row r="759" spans="1:21" ht="14.4" customHeight="1" x14ac:dyDescent="0.3">
      <c r="A759" s="831">
        <v>32</v>
      </c>
      <c r="B759" s="832" t="s">
        <v>2157</v>
      </c>
      <c r="C759" s="832" t="s">
        <v>2163</v>
      </c>
      <c r="D759" s="833" t="s">
        <v>3773</v>
      </c>
      <c r="E759" s="834" t="s">
        <v>2188</v>
      </c>
      <c r="F759" s="832" t="s">
        <v>2158</v>
      </c>
      <c r="G759" s="832" t="s">
        <v>2245</v>
      </c>
      <c r="H759" s="832" t="s">
        <v>595</v>
      </c>
      <c r="I759" s="832" t="s">
        <v>3139</v>
      </c>
      <c r="J759" s="832" t="s">
        <v>2954</v>
      </c>
      <c r="K759" s="832" t="s">
        <v>3140</v>
      </c>
      <c r="L759" s="835">
        <v>130.57</v>
      </c>
      <c r="M759" s="835">
        <v>130.57</v>
      </c>
      <c r="N759" s="832">
        <v>1</v>
      </c>
      <c r="O759" s="836">
        <v>0.5</v>
      </c>
      <c r="P759" s="835">
        <v>130.57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32</v>
      </c>
      <c r="B760" s="832" t="s">
        <v>2157</v>
      </c>
      <c r="C760" s="832" t="s">
        <v>2163</v>
      </c>
      <c r="D760" s="833" t="s">
        <v>3773</v>
      </c>
      <c r="E760" s="834" t="s">
        <v>2188</v>
      </c>
      <c r="F760" s="832" t="s">
        <v>2158</v>
      </c>
      <c r="G760" s="832" t="s">
        <v>2298</v>
      </c>
      <c r="H760" s="832" t="s">
        <v>651</v>
      </c>
      <c r="I760" s="832" t="s">
        <v>1895</v>
      </c>
      <c r="J760" s="832" t="s">
        <v>1896</v>
      </c>
      <c r="K760" s="832" t="s">
        <v>1897</v>
      </c>
      <c r="L760" s="835">
        <v>9.4</v>
      </c>
      <c r="M760" s="835">
        <v>28.200000000000003</v>
      </c>
      <c r="N760" s="832">
        <v>3</v>
      </c>
      <c r="O760" s="836">
        <v>1</v>
      </c>
      <c r="P760" s="835">
        <v>9.4</v>
      </c>
      <c r="Q760" s="837">
        <v>0.33333333333333331</v>
      </c>
      <c r="R760" s="832">
        <v>1</v>
      </c>
      <c r="S760" s="837">
        <v>0.33333333333333331</v>
      </c>
      <c r="T760" s="836">
        <v>0.5</v>
      </c>
      <c r="U760" s="838">
        <v>0.5</v>
      </c>
    </row>
    <row r="761" spans="1:21" ht="14.4" customHeight="1" x14ac:dyDescent="0.3">
      <c r="A761" s="831">
        <v>32</v>
      </c>
      <c r="B761" s="832" t="s">
        <v>2157</v>
      </c>
      <c r="C761" s="832" t="s">
        <v>2163</v>
      </c>
      <c r="D761" s="833" t="s">
        <v>3773</v>
      </c>
      <c r="E761" s="834" t="s">
        <v>2188</v>
      </c>
      <c r="F761" s="832" t="s">
        <v>2158</v>
      </c>
      <c r="G761" s="832" t="s">
        <v>2298</v>
      </c>
      <c r="H761" s="832" t="s">
        <v>651</v>
      </c>
      <c r="I761" s="832" t="s">
        <v>2468</v>
      </c>
      <c r="J761" s="832" t="s">
        <v>1896</v>
      </c>
      <c r="K761" s="832" t="s">
        <v>2469</v>
      </c>
      <c r="L761" s="835">
        <v>18.809999999999999</v>
      </c>
      <c r="M761" s="835">
        <v>18.809999999999999</v>
      </c>
      <c r="N761" s="832">
        <v>1</v>
      </c>
      <c r="O761" s="836">
        <v>0.5</v>
      </c>
      <c r="P761" s="835">
        <v>18.809999999999999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32</v>
      </c>
      <c r="B762" s="832" t="s">
        <v>2157</v>
      </c>
      <c r="C762" s="832" t="s">
        <v>2163</v>
      </c>
      <c r="D762" s="833" t="s">
        <v>3773</v>
      </c>
      <c r="E762" s="834" t="s">
        <v>2188</v>
      </c>
      <c r="F762" s="832" t="s">
        <v>2158</v>
      </c>
      <c r="G762" s="832" t="s">
        <v>2470</v>
      </c>
      <c r="H762" s="832" t="s">
        <v>595</v>
      </c>
      <c r="I762" s="832" t="s">
        <v>3141</v>
      </c>
      <c r="J762" s="832" t="s">
        <v>2472</v>
      </c>
      <c r="K762" s="832" t="s">
        <v>1773</v>
      </c>
      <c r="L762" s="835">
        <v>62.18</v>
      </c>
      <c r="M762" s="835">
        <v>124.36</v>
      </c>
      <c r="N762" s="832">
        <v>2</v>
      </c>
      <c r="O762" s="836">
        <v>0.5</v>
      </c>
      <c r="P762" s="835">
        <v>124.36</v>
      </c>
      <c r="Q762" s="837">
        <v>1</v>
      </c>
      <c r="R762" s="832">
        <v>2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32</v>
      </c>
      <c r="B763" s="832" t="s">
        <v>2157</v>
      </c>
      <c r="C763" s="832" t="s">
        <v>2163</v>
      </c>
      <c r="D763" s="833" t="s">
        <v>3773</v>
      </c>
      <c r="E763" s="834" t="s">
        <v>2188</v>
      </c>
      <c r="F763" s="832" t="s">
        <v>2158</v>
      </c>
      <c r="G763" s="832" t="s">
        <v>2470</v>
      </c>
      <c r="H763" s="832" t="s">
        <v>651</v>
      </c>
      <c r="I763" s="832" t="s">
        <v>1769</v>
      </c>
      <c r="J763" s="832" t="s">
        <v>1770</v>
      </c>
      <c r="K763" s="832" t="s">
        <v>1771</v>
      </c>
      <c r="L763" s="835">
        <v>31.09</v>
      </c>
      <c r="M763" s="835">
        <v>31.09</v>
      </c>
      <c r="N763" s="832">
        <v>1</v>
      </c>
      <c r="O763" s="836">
        <v>0.5</v>
      </c>
      <c r="P763" s="835">
        <v>31.09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32</v>
      </c>
      <c r="B764" s="832" t="s">
        <v>2157</v>
      </c>
      <c r="C764" s="832" t="s">
        <v>2163</v>
      </c>
      <c r="D764" s="833" t="s">
        <v>3773</v>
      </c>
      <c r="E764" s="834" t="s">
        <v>2188</v>
      </c>
      <c r="F764" s="832" t="s">
        <v>2158</v>
      </c>
      <c r="G764" s="832" t="s">
        <v>2476</v>
      </c>
      <c r="H764" s="832" t="s">
        <v>651</v>
      </c>
      <c r="I764" s="832" t="s">
        <v>2077</v>
      </c>
      <c r="J764" s="832" t="s">
        <v>2005</v>
      </c>
      <c r="K764" s="832" t="s">
        <v>2078</v>
      </c>
      <c r="L764" s="835">
        <v>119.7</v>
      </c>
      <c r="M764" s="835">
        <v>119.7</v>
      </c>
      <c r="N764" s="832">
        <v>1</v>
      </c>
      <c r="O764" s="836">
        <v>0.5</v>
      </c>
      <c r="P764" s="835">
        <v>119.7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32</v>
      </c>
      <c r="B765" s="832" t="s">
        <v>2157</v>
      </c>
      <c r="C765" s="832" t="s">
        <v>2163</v>
      </c>
      <c r="D765" s="833" t="s">
        <v>3773</v>
      </c>
      <c r="E765" s="834" t="s">
        <v>2188</v>
      </c>
      <c r="F765" s="832" t="s">
        <v>2158</v>
      </c>
      <c r="G765" s="832" t="s">
        <v>2618</v>
      </c>
      <c r="H765" s="832" t="s">
        <v>595</v>
      </c>
      <c r="I765" s="832" t="s">
        <v>3142</v>
      </c>
      <c r="J765" s="832" t="s">
        <v>3143</v>
      </c>
      <c r="K765" s="832" t="s">
        <v>3144</v>
      </c>
      <c r="L765" s="835">
        <v>105.32</v>
      </c>
      <c r="M765" s="835">
        <v>105.32</v>
      </c>
      <c r="N765" s="832">
        <v>1</v>
      </c>
      <c r="O765" s="836">
        <v>0.5</v>
      </c>
      <c r="P765" s="835">
        <v>105.32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32</v>
      </c>
      <c r="B766" s="832" t="s">
        <v>2157</v>
      </c>
      <c r="C766" s="832" t="s">
        <v>2163</v>
      </c>
      <c r="D766" s="833" t="s">
        <v>3773</v>
      </c>
      <c r="E766" s="834" t="s">
        <v>2188</v>
      </c>
      <c r="F766" s="832" t="s">
        <v>2158</v>
      </c>
      <c r="G766" s="832" t="s">
        <v>2618</v>
      </c>
      <c r="H766" s="832" t="s">
        <v>651</v>
      </c>
      <c r="I766" s="832" t="s">
        <v>1959</v>
      </c>
      <c r="J766" s="832" t="s">
        <v>1482</v>
      </c>
      <c r="K766" s="832" t="s">
        <v>1960</v>
      </c>
      <c r="L766" s="835">
        <v>234.07</v>
      </c>
      <c r="M766" s="835">
        <v>234.07</v>
      </c>
      <c r="N766" s="832">
        <v>1</v>
      </c>
      <c r="O766" s="836">
        <v>0.5</v>
      </c>
      <c r="P766" s="835">
        <v>234.07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32</v>
      </c>
      <c r="B767" s="832" t="s">
        <v>2157</v>
      </c>
      <c r="C767" s="832" t="s">
        <v>2163</v>
      </c>
      <c r="D767" s="833" t="s">
        <v>3773</v>
      </c>
      <c r="E767" s="834" t="s">
        <v>2188</v>
      </c>
      <c r="F767" s="832" t="s">
        <v>2158</v>
      </c>
      <c r="G767" s="832" t="s">
        <v>2248</v>
      </c>
      <c r="H767" s="832" t="s">
        <v>651</v>
      </c>
      <c r="I767" s="832" t="s">
        <v>1821</v>
      </c>
      <c r="J767" s="832" t="s">
        <v>1822</v>
      </c>
      <c r="K767" s="832" t="s">
        <v>1467</v>
      </c>
      <c r="L767" s="835">
        <v>170.52</v>
      </c>
      <c r="M767" s="835">
        <v>341.04</v>
      </c>
      <c r="N767" s="832">
        <v>2</v>
      </c>
      <c r="O767" s="836">
        <v>0.5</v>
      </c>
      <c r="P767" s="835">
        <v>341.04</v>
      </c>
      <c r="Q767" s="837">
        <v>1</v>
      </c>
      <c r="R767" s="832">
        <v>2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32</v>
      </c>
      <c r="B768" s="832" t="s">
        <v>2157</v>
      </c>
      <c r="C768" s="832" t="s">
        <v>2163</v>
      </c>
      <c r="D768" s="833" t="s">
        <v>3773</v>
      </c>
      <c r="E768" s="834" t="s">
        <v>2188</v>
      </c>
      <c r="F768" s="832" t="s">
        <v>2158</v>
      </c>
      <c r="G768" s="832" t="s">
        <v>2248</v>
      </c>
      <c r="H768" s="832" t="s">
        <v>651</v>
      </c>
      <c r="I768" s="832" t="s">
        <v>2251</v>
      </c>
      <c r="J768" s="832" t="s">
        <v>1822</v>
      </c>
      <c r="K768" s="832" t="s">
        <v>2252</v>
      </c>
      <c r="L768" s="835">
        <v>272.83</v>
      </c>
      <c r="M768" s="835">
        <v>272.83</v>
      </c>
      <c r="N768" s="832">
        <v>1</v>
      </c>
      <c r="O768" s="836">
        <v>0.5</v>
      </c>
      <c r="P768" s="835">
        <v>272.83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2157</v>
      </c>
      <c r="C769" s="832" t="s">
        <v>2163</v>
      </c>
      <c r="D769" s="833" t="s">
        <v>3773</v>
      </c>
      <c r="E769" s="834" t="s">
        <v>2188</v>
      </c>
      <c r="F769" s="832" t="s">
        <v>2158</v>
      </c>
      <c r="G769" s="832" t="s">
        <v>2309</v>
      </c>
      <c r="H769" s="832" t="s">
        <v>651</v>
      </c>
      <c r="I769" s="832" t="s">
        <v>2041</v>
      </c>
      <c r="J769" s="832" t="s">
        <v>1221</v>
      </c>
      <c r="K769" s="832" t="s">
        <v>2042</v>
      </c>
      <c r="L769" s="835">
        <v>176.32</v>
      </c>
      <c r="M769" s="835">
        <v>176.32</v>
      </c>
      <c r="N769" s="832">
        <v>1</v>
      </c>
      <c r="O769" s="836">
        <v>0.5</v>
      </c>
      <c r="P769" s="835">
        <v>176.32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32</v>
      </c>
      <c r="B770" s="832" t="s">
        <v>2157</v>
      </c>
      <c r="C770" s="832" t="s">
        <v>2163</v>
      </c>
      <c r="D770" s="833" t="s">
        <v>3773</v>
      </c>
      <c r="E770" s="834" t="s">
        <v>2188</v>
      </c>
      <c r="F770" s="832" t="s">
        <v>2158</v>
      </c>
      <c r="G770" s="832" t="s">
        <v>2485</v>
      </c>
      <c r="H770" s="832" t="s">
        <v>595</v>
      </c>
      <c r="I770" s="832" t="s">
        <v>2974</v>
      </c>
      <c r="J770" s="832" t="s">
        <v>2975</v>
      </c>
      <c r="K770" s="832" t="s">
        <v>1467</v>
      </c>
      <c r="L770" s="835">
        <v>78.33</v>
      </c>
      <c r="M770" s="835">
        <v>156.66</v>
      </c>
      <c r="N770" s="832">
        <v>2</v>
      </c>
      <c r="O770" s="836">
        <v>1</v>
      </c>
      <c r="P770" s="835">
        <v>156.66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32</v>
      </c>
      <c r="B771" s="832" t="s">
        <v>2157</v>
      </c>
      <c r="C771" s="832" t="s">
        <v>2163</v>
      </c>
      <c r="D771" s="833" t="s">
        <v>3773</v>
      </c>
      <c r="E771" s="834" t="s">
        <v>2188</v>
      </c>
      <c r="F771" s="832" t="s">
        <v>2158</v>
      </c>
      <c r="G771" s="832" t="s">
        <v>2310</v>
      </c>
      <c r="H771" s="832" t="s">
        <v>651</v>
      </c>
      <c r="I771" s="832" t="s">
        <v>2795</v>
      </c>
      <c r="J771" s="832" t="s">
        <v>2680</v>
      </c>
      <c r="K771" s="832" t="s">
        <v>2263</v>
      </c>
      <c r="L771" s="835">
        <v>132</v>
      </c>
      <c r="M771" s="835">
        <v>396</v>
      </c>
      <c r="N771" s="832">
        <v>3</v>
      </c>
      <c r="O771" s="836">
        <v>0.5</v>
      </c>
      <c r="P771" s="835">
        <v>396</v>
      </c>
      <c r="Q771" s="837">
        <v>1</v>
      </c>
      <c r="R771" s="832">
        <v>3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32</v>
      </c>
      <c r="B772" s="832" t="s">
        <v>2157</v>
      </c>
      <c r="C772" s="832" t="s">
        <v>2163</v>
      </c>
      <c r="D772" s="833" t="s">
        <v>3773</v>
      </c>
      <c r="E772" s="834" t="s">
        <v>2188</v>
      </c>
      <c r="F772" s="832" t="s">
        <v>2158</v>
      </c>
      <c r="G772" s="832" t="s">
        <v>2310</v>
      </c>
      <c r="H772" s="832" t="s">
        <v>651</v>
      </c>
      <c r="I772" s="832" t="s">
        <v>2796</v>
      </c>
      <c r="J772" s="832" t="s">
        <v>2680</v>
      </c>
      <c r="K772" s="832" t="s">
        <v>2117</v>
      </c>
      <c r="L772" s="835">
        <v>264</v>
      </c>
      <c r="M772" s="835">
        <v>264</v>
      </c>
      <c r="N772" s="832">
        <v>1</v>
      </c>
      <c r="O772" s="836">
        <v>0.5</v>
      </c>
      <c r="P772" s="835">
        <v>264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32</v>
      </c>
      <c r="B773" s="832" t="s">
        <v>2157</v>
      </c>
      <c r="C773" s="832" t="s">
        <v>2163</v>
      </c>
      <c r="D773" s="833" t="s">
        <v>3773</v>
      </c>
      <c r="E773" s="834" t="s">
        <v>2188</v>
      </c>
      <c r="F773" s="832" t="s">
        <v>2158</v>
      </c>
      <c r="G773" s="832" t="s">
        <v>3076</v>
      </c>
      <c r="H773" s="832" t="s">
        <v>595</v>
      </c>
      <c r="I773" s="832" t="s">
        <v>3145</v>
      </c>
      <c r="J773" s="832" t="s">
        <v>3146</v>
      </c>
      <c r="K773" s="832" t="s">
        <v>3144</v>
      </c>
      <c r="L773" s="835">
        <v>176.32</v>
      </c>
      <c r="M773" s="835">
        <v>176.32</v>
      </c>
      <c r="N773" s="832">
        <v>1</v>
      </c>
      <c r="O773" s="836">
        <v>0.5</v>
      </c>
      <c r="P773" s="835">
        <v>176.32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32</v>
      </c>
      <c r="B774" s="832" t="s">
        <v>2157</v>
      </c>
      <c r="C774" s="832" t="s">
        <v>2163</v>
      </c>
      <c r="D774" s="833" t="s">
        <v>3773</v>
      </c>
      <c r="E774" s="834" t="s">
        <v>2188</v>
      </c>
      <c r="F774" s="832" t="s">
        <v>2158</v>
      </c>
      <c r="G774" s="832" t="s">
        <v>2320</v>
      </c>
      <c r="H774" s="832" t="s">
        <v>595</v>
      </c>
      <c r="I774" s="832" t="s">
        <v>2977</v>
      </c>
      <c r="J774" s="832" t="s">
        <v>2325</v>
      </c>
      <c r="K774" s="832" t="s">
        <v>2799</v>
      </c>
      <c r="L774" s="835">
        <v>236.03</v>
      </c>
      <c r="M774" s="835">
        <v>236.03</v>
      </c>
      <c r="N774" s="832">
        <v>1</v>
      </c>
      <c r="O774" s="836">
        <v>1</v>
      </c>
      <c r="P774" s="835">
        <v>236.03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32</v>
      </c>
      <c r="B775" s="832" t="s">
        <v>2157</v>
      </c>
      <c r="C775" s="832" t="s">
        <v>2163</v>
      </c>
      <c r="D775" s="833" t="s">
        <v>3773</v>
      </c>
      <c r="E775" s="834" t="s">
        <v>2188</v>
      </c>
      <c r="F775" s="832" t="s">
        <v>2158</v>
      </c>
      <c r="G775" s="832" t="s">
        <v>2320</v>
      </c>
      <c r="H775" s="832" t="s">
        <v>595</v>
      </c>
      <c r="I775" s="832" t="s">
        <v>3147</v>
      </c>
      <c r="J775" s="832" t="s">
        <v>2325</v>
      </c>
      <c r="K775" s="832" t="s">
        <v>3148</v>
      </c>
      <c r="L775" s="835">
        <v>236.03</v>
      </c>
      <c r="M775" s="835">
        <v>944.12</v>
      </c>
      <c r="N775" s="832">
        <v>4</v>
      </c>
      <c r="O775" s="836">
        <v>1</v>
      </c>
      <c r="P775" s="835">
        <v>944.12</v>
      </c>
      <c r="Q775" s="837">
        <v>1</v>
      </c>
      <c r="R775" s="832">
        <v>4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32</v>
      </c>
      <c r="B776" s="832" t="s">
        <v>2157</v>
      </c>
      <c r="C776" s="832" t="s">
        <v>2163</v>
      </c>
      <c r="D776" s="833" t="s">
        <v>3773</v>
      </c>
      <c r="E776" s="834" t="s">
        <v>2188</v>
      </c>
      <c r="F776" s="832" t="s">
        <v>2158</v>
      </c>
      <c r="G776" s="832" t="s">
        <v>3149</v>
      </c>
      <c r="H776" s="832" t="s">
        <v>595</v>
      </c>
      <c r="I776" s="832" t="s">
        <v>3150</v>
      </c>
      <c r="J776" s="832" t="s">
        <v>1305</v>
      </c>
      <c r="K776" s="832" t="s">
        <v>3151</v>
      </c>
      <c r="L776" s="835">
        <v>37.61</v>
      </c>
      <c r="M776" s="835">
        <v>75.22</v>
      </c>
      <c r="N776" s="832">
        <v>2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32</v>
      </c>
      <c r="B777" s="832" t="s">
        <v>2157</v>
      </c>
      <c r="C777" s="832" t="s">
        <v>2163</v>
      </c>
      <c r="D777" s="833" t="s">
        <v>3773</v>
      </c>
      <c r="E777" s="834" t="s">
        <v>2188</v>
      </c>
      <c r="F777" s="832" t="s">
        <v>2158</v>
      </c>
      <c r="G777" s="832" t="s">
        <v>3149</v>
      </c>
      <c r="H777" s="832" t="s">
        <v>595</v>
      </c>
      <c r="I777" s="832" t="s">
        <v>3152</v>
      </c>
      <c r="J777" s="832" t="s">
        <v>1305</v>
      </c>
      <c r="K777" s="832" t="s">
        <v>2514</v>
      </c>
      <c r="L777" s="835">
        <v>37.61</v>
      </c>
      <c r="M777" s="835">
        <v>75.22</v>
      </c>
      <c r="N777" s="832">
        <v>2</v>
      </c>
      <c r="O777" s="836">
        <v>0.5</v>
      </c>
      <c r="P777" s="835">
        <v>75.22</v>
      </c>
      <c r="Q777" s="837">
        <v>1</v>
      </c>
      <c r="R777" s="832">
        <v>2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32</v>
      </c>
      <c r="B778" s="832" t="s">
        <v>2157</v>
      </c>
      <c r="C778" s="832" t="s">
        <v>2163</v>
      </c>
      <c r="D778" s="833" t="s">
        <v>3773</v>
      </c>
      <c r="E778" s="834" t="s">
        <v>2188</v>
      </c>
      <c r="F778" s="832" t="s">
        <v>2158</v>
      </c>
      <c r="G778" s="832" t="s">
        <v>3153</v>
      </c>
      <c r="H778" s="832" t="s">
        <v>595</v>
      </c>
      <c r="I778" s="832" t="s">
        <v>3154</v>
      </c>
      <c r="J778" s="832" t="s">
        <v>3155</v>
      </c>
      <c r="K778" s="832" t="s">
        <v>3156</v>
      </c>
      <c r="L778" s="835">
        <v>52.87</v>
      </c>
      <c r="M778" s="835">
        <v>105.74</v>
      </c>
      <c r="N778" s="832">
        <v>2</v>
      </c>
      <c r="O778" s="836">
        <v>1</v>
      </c>
      <c r="P778" s="835">
        <v>105.74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32</v>
      </c>
      <c r="B779" s="832" t="s">
        <v>2157</v>
      </c>
      <c r="C779" s="832" t="s">
        <v>2163</v>
      </c>
      <c r="D779" s="833" t="s">
        <v>3773</v>
      </c>
      <c r="E779" s="834" t="s">
        <v>2188</v>
      </c>
      <c r="F779" s="832" t="s">
        <v>2158</v>
      </c>
      <c r="G779" s="832" t="s">
        <v>3153</v>
      </c>
      <c r="H779" s="832" t="s">
        <v>595</v>
      </c>
      <c r="I779" s="832" t="s">
        <v>3157</v>
      </c>
      <c r="J779" s="832" t="s">
        <v>3158</v>
      </c>
      <c r="K779" s="832" t="s">
        <v>2552</v>
      </c>
      <c r="L779" s="835">
        <v>234.94</v>
      </c>
      <c r="M779" s="835">
        <v>234.94</v>
      </c>
      <c r="N779" s="832">
        <v>1</v>
      </c>
      <c r="O779" s="836">
        <v>0.5</v>
      </c>
      <c r="P779" s="835">
        <v>234.94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32</v>
      </c>
      <c r="B780" s="832" t="s">
        <v>2157</v>
      </c>
      <c r="C780" s="832" t="s">
        <v>2163</v>
      </c>
      <c r="D780" s="833" t="s">
        <v>3773</v>
      </c>
      <c r="E780" s="834" t="s">
        <v>2188</v>
      </c>
      <c r="F780" s="832" t="s">
        <v>2158</v>
      </c>
      <c r="G780" s="832" t="s">
        <v>2327</v>
      </c>
      <c r="H780" s="832" t="s">
        <v>595</v>
      </c>
      <c r="I780" s="832" t="s">
        <v>2982</v>
      </c>
      <c r="J780" s="832" t="s">
        <v>743</v>
      </c>
      <c r="K780" s="832" t="s">
        <v>2983</v>
      </c>
      <c r="L780" s="835">
        <v>273.33</v>
      </c>
      <c r="M780" s="835">
        <v>273.33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32</v>
      </c>
      <c r="B781" s="832" t="s">
        <v>2157</v>
      </c>
      <c r="C781" s="832" t="s">
        <v>2163</v>
      </c>
      <c r="D781" s="833" t="s">
        <v>3773</v>
      </c>
      <c r="E781" s="834" t="s">
        <v>2188</v>
      </c>
      <c r="F781" s="832" t="s">
        <v>2158</v>
      </c>
      <c r="G781" s="832" t="s">
        <v>3159</v>
      </c>
      <c r="H781" s="832" t="s">
        <v>595</v>
      </c>
      <c r="I781" s="832" t="s">
        <v>3160</v>
      </c>
      <c r="J781" s="832" t="s">
        <v>3161</v>
      </c>
      <c r="K781" s="832" t="s">
        <v>3162</v>
      </c>
      <c r="L781" s="835">
        <v>46.75</v>
      </c>
      <c r="M781" s="835">
        <v>46.75</v>
      </c>
      <c r="N781" s="832">
        <v>1</v>
      </c>
      <c r="O781" s="836">
        <v>0.5</v>
      </c>
      <c r="P781" s="835">
        <v>46.75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32</v>
      </c>
      <c r="B782" s="832" t="s">
        <v>2157</v>
      </c>
      <c r="C782" s="832" t="s">
        <v>2163</v>
      </c>
      <c r="D782" s="833" t="s">
        <v>3773</v>
      </c>
      <c r="E782" s="834" t="s">
        <v>2188</v>
      </c>
      <c r="F782" s="832" t="s">
        <v>2158</v>
      </c>
      <c r="G782" s="832" t="s">
        <v>3163</v>
      </c>
      <c r="H782" s="832" t="s">
        <v>595</v>
      </c>
      <c r="I782" s="832" t="s">
        <v>3164</v>
      </c>
      <c r="J782" s="832" t="s">
        <v>3165</v>
      </c>
      <c r="K782" s="832" t="s">
        <v>3166</v>
      </c>
      <c r="L782" s="835">
        <v>923.74</v>
      </c>
      <c r="M782" s="835">
        <v>4618.7</v>
      </c>
      <c r="N782" s="832">
        <v>5</v>
      </c>
      <c r="O782" s="836">
        <v>0.5</v>
      </c>
      <c r="P782" s="835">
        <v>4618.7</v>
      </c>
      <c r="Q782" s="837">
        <v>1</v>
      </c>
      <c r="R782" s="832">
        <v>5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32</v>
      </c>
      <c r="B783" s="832" t="s">
        <v>2157</v>
      </c>
      <c r="C783" s="832" t="s">
        <v>2163</v>
      </c>
      <c r="D783" s="833" t="s">
        <v>3773</v>
      </c>
      <c r="E783" s="834" t="s">
        <v>2188</v>
      </c>
      <c r="F783" s="832" t="s">
        <v>2158</v>
      </c>
      <c r="G783" s="832" t="s">
        <v>2489</v>
      </c>
      <c r="H783" s="832" t="s">
        <v>595</v>
      </c>
      <c r="I783" s="832" t="s">
        <v>2492</v>
      </c>
      <c r="J783" s="832" t="s">
        <v>794</v>
      </c>
      <c r="K783" s="832" t="s">
        <v>2493</v>
      </c>
      <c r="L783" s="835">
        <v>477.5</v>
      </c>
      <c r="M783" s="835">
        <v>1432.5</v>
      </c>
      <c r="N783" s="832">
        <v>3</v>
      </c>
      <c r="O783" s="836">
        <v>1.5</v>
      </c>
      <c r="P783" s="835">
        <v>1432.5</v>
      </c>
      <c r="Q783" s="837">
        <v>1</v>
      </c>
      <c r="R783" s="832">
        <v>3</v>
      </c>
      <c r="S783" s="837">
        <v>1</v>
      </c>
      <c r="T783" s="836">
        <v>1.5</v>
      </c>
      <c r="U783" s="838">
        <v>1</v>
      </c>
    </row>
    <row r="784" spans="1:21" ht="14.4" customHeight="1" x14ac:dyDescent="0.3">
      <c r="A784" s="831">
        <v>32</v>
      </c>
      <c r="B784" s="832" t="s">
        <v>2157</v>
      </c>
      <c r="C784" s="832" t="s">
        <v>2163</v>
      </c>
      <c r="D784" s="833" t="s">
        <v>3773</v>
      </c>
      <c r="E784" s="834" t="s">
        <v>2188</v>
      </c>
      <c r="F784" s="832" t="s">
        <v>2158</v>
      </c>
      <c r="G784" s="832" t="s">
        <v>2225</v>
      </c>
      <c r="H784" s="832" t="s">
        <v>651</v>
      </c>
      <c r="I784" s="832" t="s">
        <v>1835</v>
      </c>
      <c r="J784" s="832" t="s">
        <v>1836</v>
      </c>
      <c r="K784" s="832" t="s">
        <v>1837</v>
      </c>
      <c r="L784" s="835">
        <v>3231.81</v>
      </c>
      <c r="M784" s="835">
        <v>29086.29</v>
      </c>
      <c r="N784" s="832">
        <v>9</v>
      </c>
      <c r="O784" s="836">
        <v>4.5</v>
      </c>
      <c r="P784" s="835">
        <v>29086.29</v>
      </c>
      <c r="Q784" s="837">
        <v>1</v>
      </c>
      <c r="R784" s="832">
        <v>9</v>
      </c>
      <c r="S784" s="837">
        <v>1</v>
      </c>
      <c r="T784" s="836">
        <v>4.5</v>
      </c>
      <c r="U784" s="838">
        <v>1</v>
      </c>
    </row>
    <row r="785" spans="1:21" ht="14.4" customHeight="1" x14ac:dyDescent="0.3">
      <c r="A785" s="831">
        <v>32</v>
      </c>
      <c r="B785" s="832" t="s">
        <v>2157</v>
      </c>
      <c r="C785" s="832" t="s">
        <v>2163</v>
      </c>
      <c r="D785" s="833" t="s">
        <v>3773</v>
      </c>
      <c r="E785" s="834" t="s">
        <v>2188</v>
      </c>
      <c r="F785" s="832" t="s">
        <v>2158</v>
      </c>
      <c r="G785" s="832" t="s">
        <v>2225</v>
      </c>
      <c r="H785" s="832" t="s">
        <v>595</v>
      </c>
      <c r="I785" s="832" t="s">
        <v>3167</v>
      </c>
      <c r="J785" s="832" t="s">
        <v>3168</v>
      </c>
      <c r="K785" s="832" t="s">
        <v>3169</v>
      </c>
      <c r="L785" s="835">
        <v>211.61</v>
      </c>
      <c r="M785" s="835">
        <v>211.61</v>
      </c>
      <c r="N785" s="832">
        <v>1</v>
      </c>
      <c r="O785" s="836">
        <v>0.5</v>
      </c>
      <c r="P785" s="835">
        <v>211.61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32</v>
      </c>
      <c r="B786" s="832" t="s">
        <v>2157</v>
      </c>
      <c r="C786" s="832" t="s">
        <v>2163</v>
      </c>
      <c r="D786" s="833" t="s">
        <v>3773</v>
      </c>
      <c r="E786" s="834" t="s">
        <v>2188</v>
      </c>
      <c r="F786" s="832" t="s">
        <v>2158</v>
      </c>
      <c r="G786" s="832" t="s">
        <v>2332</v>
      </c>
      <c r="H786" s="832" t="s">
        <v>651</v>
      </c>
      <c r="I786" s="832" t="s">
        <v>1759</v>
      </c>
      <c r="J786" s="832" t="s">
        <v>829</v>
      </c>
      <c r="K786" s="832" t="s">
        <v>1760</v>
      </c>
      <c r="L786" s="835">
        <v>42.51</v>
      </c>
      <c r="M786" s="835">
        <v>42.51</v>
      </c>
      <c r="N786" s="832">
        <v>1</v>
      </c>
      <c r="O786" s="836">
        <v>0.5</v>
      </c>
      <c r="P786" s="835">
        <v>42.51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32</v>
      </c>
      <c r="B787" s="832" t="s">
        <v>2157</v>
      </c>
      <c r="C787" s="832" t="s">
        <v>2163</v>
      </c>
      <c r="D787" s="833" t="s">
        <v>3773</v>
      </c>
      <c r="E787" s="834" t="s">
        <v>2188</v>
      </c>
      <c r="F787" s="832" t="s">
        <v>2158</v>
      </c>
      <c r="G787" s="832" t="s">
        <v>2515</v>
      </c>
      <c r="H787" s="832" t="s">
        <v>595</v>
      </c>
      <c r="I787" s="832" t="s">
        <v>2516</v>
      </c>
      <c r="J787" s="832" t="s">
        <v>2517</v>
      </c>
      <c r="K787" s="832" t="s">
        <v>2518</v>
      </c>
      <c r="L787" s="835">
        <v>1860.93</v>
      </c>
      <c r="M787" s="835">
        <v>11165.58</v>
      </c>
      <c r="N787" s="832">
        <v>6</v>
      </c>
      <c r="O787" s="836">
        <v>1.5</v>
      </c>
      <c r="P787" s="835">
        <v>11165.58</v>
      </c>
      <c r="Q787" s="837">
        <v>1</v>
      </c>
      <c r="R787" s="832">
        <v>6</v>
      </c>
      <c r="S787" s="837">
        <v>1</v>
      </c>
      <c r="T787" s="836">
        <v>1.5</v>
      </c>
      <c r="U787" s="838">
        <v>1</v>
      </c>
    </row>
    <row r="788" spans="1:21" ht="14.4" customHeight="1" x14ac:dyDescent="0.3">
      <c r="A788" s="831">
        <v>32</v>
      </c>
      <c r="B788" s="832" t="s">
        <v>2157</v>
      </c>
      <c r="C788" s="832" t="s">
        <v>2163</v>
      </c>
      <c r="D788" s="833" t="s">
        <v>3773</v>
      </c>
      <c r="E788" s="834" t="s">
        <v>2188</v>
      </c>
      <c r="F788" s="832" t="s">
        <v>2158</v>
      </c>
      <c r="G788" s="832" t="s">
        <v>2278</v>
      </c>
      <c r="H788" s="832" t="s">
        <v>595</v>
      </c>
      <c r="I788" s="832" t="s">
        <v>2519</v>
      </c>
      <c r="J788" s="832" t="s">
        <v>2520</v>
      </c>
      <c r="K788" s="832" t="s">
        <v>2521</v>
      </c>
      <c r="L788" s="835">
        <v>45.03</v>
      </c>
      <c r="M788" s="835">
        <v>90.06</v>
      </c>
      <c r="N788" s="832">
        <v>2</v>
      </c>
      <c r="O788" s="836">
        <v>1</v>
      </c>
      <c r="P788" s="835">
        <v>90.06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32</v>
      </c>
      <c r="B789" s="832" t="s">
        <v>2157</v>
      </c>
      <c r="C789" s="832" t="s">
        <v>2163</v>
      </c>
      <c r="D789" s="833" t="s">
        <v>3773</v>
      </c>
      <c r="E789" s="834" t="s">
        <v>2188</v>
      </c>
      <c r="F789" s="832" t="s">
        <v>2158</v>
      </c>
      <c r="G789" s="832" t="s">
        <v>2339</v>
      </c>
      <c r="H789" s="832" t="s">
        <v>595</v>
      </c>
      <c r="I789" s="832" t="s">
        <v>3170</v>
      </c>
      <c r="J789" s="832" t="s">
        <v>2341</v>
      </c>
      <c r="K789" s="832" t="s">
        <v>2342</v>
      </c>
      <c r="L789" s="835">
        <v>94.7</v>
      </c>
      <c r="M789" s="835">
        <v>189.4</v>
      </c>
      <c r="N789" s="832">
        <v>2</v>
      </c>
      <c r="O789" s="836">
        <v>0.5</v>
      </c>
      <c r="P789" s="835">
        <v>189.4</v>
      </c>
      <c r="Q789" s="837">
        <v>1</v>
      </c>
      <c r="R789" s="832">
        <v>2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2157</v>
      </c>
      <c r="C790" s="832" t="s">
        <v>2163</v>
      </c>
      <c r="D790" s="833" t="s">
        <v>3773</v>
      </c>
      <c r="E790" s="834" t="s">
        <v>2188</v>
      </c>
      <c r="F790" s="832" t="s">
        <v>2158</v>
      </c>
      <c r="G790" s="832" t="s">
        <v>2339</v>
      </c>
      <c r="H790" s="832" t="s">
        <v>595</v>
      </c>
      <c r="I790" s="832" t="s">
        <v>3171</v>
      </c>
      <c r="J790" s="832" t="s">
        <v>2341</v>
      </c>
      <c r="K790" s="832" t="s">
        <v>2342</v>
      </c>
      <c r="L790" s="835">
        <v>94.7</v>
      </c>
      <c r="M790" s="835">
        <v>189.4</v>
      </c>
      <c r="N790" s="832">
        <v>2</v>
      </c>
      <c r="O790" s="836">
        <v>1</v>
      </c>
      <c r="P790" s="835">
        <v>189.4</v>
      </c>
      <c r="Q790" s="837">
        <v>1</v>
      </c>
      <c r="R790" s="832">
        <v>2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32</v>
      </c>
      <c r="B791" s="832" t="s">
        <v>2157</v>
      </c>
      <c r="C791" s="832" t="s">
        <v>2163</v>
      </c>
      <c r="D791" s="833" t="s">
        <v>3773</v>
      </c>
      <c r="E791" s="834" t="s">
        <v>2188</v>
      </c>
      <c r="F791" s="832" t="s">
        <v>2158</v>
      </c>
      <c r="G791" s="832" t="s">
        <v>2530</v>
      </c>
      <c r="H791" s="832" t="s">
        <v>595</v>
      </c>
      <c r="I791" s="832" t="s">
        <v>2989</v>
      </c>
      <c r="J791" s="832" t="s">
        <v>2532</v>
      </c>
      <c r="K791" s="832" t="s">
        <v>2483</v>
      </c>
      <c r="L791" s="835">
        <v>111.72</v>
      </c>
      <c r="M791" s="835">
        <v>111.72</v>
      </c>
      <c r="N791" s="832">
        <v>1</v>
      </c>
      <c r="O791" s="836">
        <v>0.5</v>
      </c>
      <c r="P791" s="835">
        <v>111.72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32</v>
      </c>
      <c r="B792" s="832" t="s">
        <v>2157</v>
      </c>
      <c r="C792" s="832" t="s">
        <v>2163</v>
      </c>
      <c r="D792" s="833" t="s">
        <v>3773</v>
      </c>
      <c r="E792" s="834" t="s">
        <v>2188</v>
      </c>
      <c r="F792" s="832" t="s">
        <v>2158</v>
      </c>
      <c r="G792" s="832" t="s">
        <v>2226</v>
      </c>
      <c r="H792" s="832" t="s">
        <v>595</v>
      </c>
      <c r="I792" s="832" t="s">
        <v>2227</v>
      </c>
      <c r="J792" s="832" t="s">
        <v>2228</v>
      </c>
      <c r="K792" s="832" t="s">
        <v>2229</v>
      </c>
      <c r="L792" s="835">
        <v>132.97999999999999</v>
      </c>
      <c r="M792" s="835">
        <v>265.95999999999998</v>
      </c>
      <c r="N792" s="832">
        <v>2</v>
      </c>
      <c r="O792" s="836">
        <v>0.5</v>
      </c>
      <c r="P792" s="835">
        <v>265.95999999999998</v>
      </c>
      <c r="Q792" s="837">
        <v>1</v>
      </c>
      <c r="R792" s="832">
        <v>2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32</v>
      </c>
      <c r="B793" s="832" t="s">
        <v>2157</v>
      </c>
      <c r="C793" s="832" t="s">
        <v>2163</v>
      </c>
      <c r="D793" s="833" t="s">
        <v>3773</v>
      </c>
      <c r="E793" s="834" t="s">
        <v>2188</v>
      </c>
      <c r="F793" s="832" t="s">
        <v>2158</v>
      </c>
      <c r="G793" s="832" t="s">
        <v>2350</v>
      </c>
      <c r="H793" s="832" t="s">
        <v>595</v>
      </c>
      <c r="I793" s="832" t="s">
        <v>2351</v>
      </c>
      <c r="J793" s="832" t="s">
        <v>2352</v>
      </c>
      <c r="K793" s="832" t="s">
        <v>2353</v>
      </c>
      <c r="L793" s="835">
        <v>73.989999999999995</v>
      </c>
      <c r="M793" s="835">
        <v>221.96999999999997</v>
      </c>
      <c r="N793" s="832">
        <v>3</v>
      </c>
      <c r="O793" s="836">
        <v>0.5</v>
      </c>
      <c r="P793" s="835">
        <v>221.96999999999997</v>
      </c>
      <c r="Q793" s="837">
        <v>1</v>
      </c>
      <c r="R793" s="832">
        <v>3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32</v>
      </c>
      <c r="B794" s="832" t="s">
        <v>2157</v>
      </c>
      <c r="C794" s="832" t="s">
        <v>2163</v>
      </c>
      <c r="D794" s="833" t="s">
        <v>3773</v>
      </c>
      <c r="E794" s="834" t="s">
        <v>2188</v>
      </c>
      <c r="F794" s="832" t="s">
        <v>2158</v>
      </c>
      <c r="G794" s="832" t="s">
        <v>2354</v>
      </c>
      <c r="H794" s="832" t="s">
        <v>595</v>
      </c>
      <c r="I794" s="832" t="s">
        <v>2355</v>
      </c>
      <c r="J794" s="832" t="s">
        <v>2356</v>
      </c>
      <c r="K794" s="832" t="s">
        <v>2357</v>
      </c>
      <c r="L794" s="835">
        <v>73.09</v>
      </c>
      <c r="M794" s="835">
        <v>438.54</v>
      </c>
      <c r="N794" s="832">
        <v>6</v>
      </c>
      <c r="O794" s="836">
        <v>1.5</v>
      </c>
      <c r="P794" s="835">
        <v>219.27</v>
      </c>
      <c r="Q794" s="837">
        <v>0.5</v>
      </c>
      <c r="R794" s="832">
        <v>3</v>
      </c>
      <c r="S794" s="837">
        <v>0.5</v>
      </c>
      <c r="T794" s="836">
        <v>0.5</v>
      </c>
      <c r="U794" s="838">
        <v>0.33333333333333331</v>
      </c>
    </row>
    <row r="795" spans="1:21" ht="14.4" customHeight="1" x14ac:dyDescent="0.3">
      <c r="A795" s="831">
        <v>32</v>
      </c>
      <c r="B795" s="832" t="s">
        <v>2157</v>
      </c>
      <c r="C795" s="832" t="s">
        <v>2163</v>
      </c>
      <c r="D795" s="833" t="s">
        <v>3773</v>
      </c>
      <c r="E795" s="834" t="s">
        <v>2188</v>
      </c>
      <c r="F795" s="832" t="s">
        <v>2158</v>
      </c>
      <c r="G795" s="832" t="s">
        <v>2361</v>
      </c>
      <c r="H795" s="832" t="s">
        <v>595</v>
      </c>
      <c r="I795" s="832" t="s">
        <v>2362</v>
      </c>
      <c r="J795" s="832" t="s">
        <v>2363</v>
      </c>
      <c r="K795" s="832" t="s">
        <v>2364</v>
      </c>
      <c r="L795" s="835">
        <v>57.48</v>
      </c>
      <c r="M795" s="835">
        <v>114.96</v>
      </c>
      <c r="N795" s="832">
        <v>2</v>
      </c>
      <c r="O795" s="836">
        <v>1.5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32</v>
      </c>
      <c r="B796" s="832" t="s">
        <v>2157</v>
      </c>
      <c r="C796" s="832" t="s">
        <v>2163</v>
      </c>
      <c r="D796" s="833" t="s">
        <v>3773</v>
      </c>
      <c r="E796" s="834" t="s">
        <v>2188</v>
      </c>
      <c r="F796" s="832" t="s">
        <v>2158</v>
      </c>
      <c r="G796" s="832" t="s">
        <v>2365</v>
      </c>
      <c r="H796" s="832" t="s">
        <v>595</v>
      </c>
      <c r="I796" s="832" t="s">
        <v>3172</v>
      </c>
      <c r="J796" s="832" t="s">
        <v>3173</v>
      </c>
      <c r="K796" s="832" t="s">
        <v>3174</v>
      </c>
      <c r="L796" s="835">
        <v>0</v>
      </c>
      <c r="M796" s="835">
        <v>0</v>
      </c>
      <c r="N796" s="832">
        <v>1</v>
      </c>
      <c r="O796" s="836">
        <v>0.5</v>
      </c>
      <c r="P796" s="835">
        <v>0</v>
      </c>
      <c r="Q796" s="837"/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32</v>
      </c>
      <c r="B797" s="832" t="s">
        <v>2157</v>
      </c>
      <c r="C797" s="832" t="s">
        <v>2163</v>
      </c>
      <c r="D797" s="833" t="s">
        <v>3773</v>
      </c>
      <c r="E797" s="834" t="s">
        <v>2188</v>
      </c>
      <c r="F797" s="832" t="s">
        <v>2158</v>
      </c>
      <c r="G797" s="832" t="s">
        <v>2233</v>
      </c>
      <c r="H797" s="832" t="s">
        <v>595</v>
      </c>
      <c r="I797" s="832" t="s">
        <v>2234</v>
      </c>
      <c r="J797" s="832" t="s">
        <v>2235</v>
      </c>
      <c r="K797" s="832" t="s">
        <v>2236</v>
      </c>
      <c r="L797" s="835">
        <v>88.76</v>
      </c>
      <c r="M797" s="835">
        <v>1420.1600000000003</v>
      </c>
      <c r="N797" s="832">
        <v>16</v>
      </c>
      <c r="O797" s="836">
        <v>3.5</v>
      </c>
      <c r="P797" s="835">
        <v>621.32000000000005</v>
      </c>
      <c r="Q797" s="837">
        <v>0.43749999999999994</v>
      </c>
      <c r="R797" s="832">
        <v>7</v>
      </c>
      <c r="S797" s="837">
        <v>0.4375</v>
      </c>
      <c r="T797" s="836">
        <v>1.5</v>
      </c>
      <c r="U797" s="838">
        <v>0.42857142857142855</v>
      </c>
    </row>
    <row r="798" spans="1:21" ht="14.4" customHeight="1" x14ac:dyDescent="0.3">
      <c r="A798" s="831">
        <v>32</v>
      </c>
      <c r="B798" s="832" t="s">
        <v>2157</v>
      </c>
      <c r="C798" s="832" t="s">
        <v>2163</v>
      </c>
      <c r="D798" s="833" t="s">
        <v>3773</v>
      </c>
      <c r="E798" s="834" t="s">
        <v>2188</v>
      </c>
      <c r="F798" s="832" t="s">
        <v>2158</v>
      </c>
      <c r="G798" s="832" t="s">
        <v>3175</v>
      </c>
      <c r="H798" s="832" t="s">
        <v>595</v>
      </c>
      <c r="I798" s="832" t="s">
        <v>3176</v>
      </c>
      <c r="J798" s="832" t="s">
        <v>3177</v>
      </c>
      <c r="K798" s="832" t="s">
        <v>3178</v>
      </c>
      <c r="L798" s="835">
        <v>23.49</v>
      </c>
      <c r="M798" s="835">
        <v>46.98</v>
      </c>
      <c r="N798" s="832">
        <v>2</v>
      </c>
      <c r="O798" s="836">
        <v>0.5</v>
      </c>
      <c r="P798" s="835">
        <v>46.98</v>
      </c>
      <c r="Q798" s="837">
        <v>1</v>
      </c>
      <c r="R798" s="832">
        <v>2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32</v>
      </c>
      <c r="B799" s="832" t="s">
        <v>2157</v>
      </c>
      <c r="C799" s="832" t="s">
        <v>2163</v>
      </c>
      <c r="D799" s="833" t="s">
        <v>3773</v>
      </c>
      <c r="E799" s="834" t="s">
        <v>2188</v>
      </c>
      <c r="F799" s="832" t="s">
        <v>2158</v>
      </c>
      <c r="G799" s="832" t="s">
        <v>2545</v>
      </c>
      <c r="H799" s="832" t="s">
        <v>595</v>
      </c>
      <c r="I799" s="832" t="s">
        <v>2546</v>
      </c>
      <c r="J799" s="832" t="s">
        <v>2547</v>
      </c>
      <c r="K799" s="832" t="s">
        <v>2548</v>
      </c>
      <c r="L799" s="835">
        <v>760.22</v>
      </c>
      <c r="M799" s="835">
        <v>1520.44</v>
      </c>
      <c r="N799" s="832">
        <v>2</v>
      </c>
      <c r="O799" s="836">
        <v>1.5</v>
      </c>
      <c r="P799" s="835">
        <v>760.22</v>
      </c>
      <c r="Q799" s="837">
        <v>0.5</v>
      </c>
      <c r="R799" s="832">
        <v>1</v>
      </c>
      <c r="S799" s="837">
        <v>0.5</v>
      </c>
      <c r="T799" s="836">
        <v>0.5</v>
      </c>
      <c r="U799" s="838">
        <v>0.33333333333333331</v>
      </c>
    </row>
    <row r="800" spans="1:21" ht="14.4" customHeight="1" x14ac:dyDescent="0.3">
      <c r="A800" s="831">
        <v>32</v>
      </c>
      <c r="B800" s="832" t="s">
        <v>2157</v>
      </c>
      <c r="C800" s="832" t="s">
        <v>2163</v>
      </c>
      <c r="D800" s="833" t="s">
        <v>3773</v>
      </c>
      <c r="E800" s="834" t="s">
        <v>2188</v>
      </c>
      <c r="F800" s="832" t="s">
        <v>2158</v>
      </c>
      <c r="G800" s="832" t="s">
        <v>2253</v>
      </c>
      <c r="H800" s="832" t="s">
        <v>595</v>
      </c>
      <c r="I800" s="832" t="s">
        <v>3000</v>
      </c>
      <c r="J800" s="832" t="s">
        <v>798</v>
      </c>
      <c r="K800" s="832" t="s">
        <v>2719</v>
      </c>
      <c r="L800" s="835">
        <v>0</v>
      </c>
      <c r="M800" s="835">
        <v>0</v>
      </c>
      <c r="N800" s="832">
        <v>2</v>
      </c>
      <c r="O800" s="836">
        <v>1</v>
      </c>
      <c r="P800" s="835">
        <v>0</v>
      </c>
      <c r="Q800" s="837"/>
      <c r="R800" s="832">
        <v>2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32</v>
      </c>
      <c r="B801" s="832" t="s">
        <v>2157</v>
      </c>
      <c r="C801" s="832" t="s">
        <v>2163</v>
      </c>
      <c r="D801" s="833" t="s">
        <v>3773</v>
      </c>
      <c r="E801" s="834" t="s">
        <v>2188</v>
      </c>
      <c r="F801" s="832" t="s">
        <v>2158</v>
      </c>
      <c r="G801" s="832" t="s">
        <v>3179</v>
      </c>
      <c r="H801" s="832" t="s">
        <v>595</v>
      </c>
      <c r="I801" s="832" t="s">
        <v>3180</v>
      </c>
      <c r="J801" s="832" t="s">
        <v>3181</v>
      </c>
      <c r="K801" s="832" t="s">
        <v>3182</v>
      </c>
      <c r="L801" s="835">
        <v>455.1</v>
      </c>
      <c r="M801" s="835">
        <v>455.1</v>
      </c>
      <c r="N801" s="832">
        <v>1</v>
      </c>
      <c r="O801" s="836">
        <v>0.5</v>
      </c>
      <c r="P801" s="835">
        <v>455.1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32</v>
      </c>
      <c r="B802" s="832" t="s">
        <v>2157</v>
      </c>
      <c r="C802" s="832" t="s">
        <v>2163</v>
      </c>
      <c r="D802" s="833" t="s">
        <v>3773</v>
      </c>
      <c r="E802" s="834" t="s">
        <v>2188</v>
      </c>
      <c r="F802" s="832" t="s">
        <v>2158</v>
      </c>
      <c r="G802" s="832" t="s">
        <v>2723</v>
      </c>
      <c r="H802" s="832" t="s">
        <v>595</v>
      </c>
      <c r="I802" s="832" t="s">
        <v>2724</v>
      </c>
      <c r="J802" s="832" t="s">
        <v>908</v>
      </c>
      <c r="K802" s="832" t="s">
        <v>2725</v>
      </c>
      <c r="L802" s="835">
        <v>0</v>
      </c>
      <c r="M802" s="835">
        <v>0</v>
      </c>
      <c r="N802" s="832">
        <v>2</v>
      </c>
      <c r="O802" s="836">
        <v>0.5</v>
      </c>
      <c r="P802" s="835">
        <v>0</v>
      </c>
      <c r="Q802" s="837"/>
      <c r="R802" s="832">
        <v>2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32</v>
      </c>
      <c r="B803" s="832" t="s">
        <v>2157</v>
      </c>
      <c r="C803" s="832" t="s">
        <v>2163</v>
      </c>
      <c r="D803" s="833" t="s">
        <v>3773</v>
      </c>
      <c r="E803" s="834" t="s">
        <v>2188</v>
      </c>
      <c r="F803" s="832" t="s">
        <v>2158</v>
      </c>
      <c r="G803" s="832" t="s">
        <v>2726</v>
      </c>
      <c r="H803" s="832" t="s">
        <v>595</v>
      </c>
      <c r="I803" s="832" t="s">
        <v>2899</v>
      </c>
      <c r="J803" s="832" t="s">
        <v>2900</v>
      </c>
      <c r="K803" s="832" t="s">
        <v>2901</v>
      </c>
      <c r="L803" s="835">
        <v>727.03</v>
      </c>
      <c r="M803" s="835">
        <v>1454.06</v>
      </c>
      <c r="N803" s="832">
        <v>2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32</v>
      </c>
      <c r="B804" s="832" t="s">
        <v>2157</v>
      </c>
      <c r="C804" s="832" t="s">
        <v>2163</v>
      </c>
      <c r="D804" s="833" t="s">
        <v>3773</v>
      </c>
      <c r="E804" s="834" t="s">
        <v>2188</v>
      </c>
      <c r="F804" s="832" t="s">
        <v>2158</v>
      </c>
      <c r="G804" s="832" t="s">
        <v>2372</v>
      </c>
      <c r="H804" s="832" t="s">
        <v>595</v>
      </c>
      <c r="I804" s="832" t="s">
        <v>3183</v>
      </c>
      <c r="J804" s="832" t="s">
        <v>3014</v>
      </c>
      <c r="K804" s="832" t="s">
        <v>3184</v>
      </c>
      <c r="L804" s="835">
        <v>86.41</v>
      </c>
      <c r="M804" s="835">
        <v>86.41</v>
      </c>
      <c r="N804" s="832">
        <v>1</v>
      </c>
      <c r="O804" s="836">
        <v>0.5</v>
      </c>
      <c r="P804" s="835">
        <v>86.41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32</v>
      </c>
      <c r="B805" s="832" t="s">
        <v>2157</v>
      </c>
      <c r="C805" s="832" t="s">
        <v>2163</v>
      </c>
      <c r="D805" s="833" t="s">
        <v>3773</v>
      </c>
      <c r="E805" s="834" t="s">
        <v>2188</v>
      </c>
      <c r="F805" s="832" t="s">
        <v>2158</v>
      </c>
      <c r="G805" s="832" t="s">
        <v>2375</v>
      </c>
      <c r="H805" s="832" t="s">
        <v>651</v>
      </c>
      <c r="I805" s="832" t="s">
        <v>3018</v>
      </c>
      <c r="J805" s="832" t="s">
        <v>3019</v>
      </c>
      <c r="K805" s="832" t="s">
        <v>3020</v>
      </c>
      <c r="L805" s="835">
        <v>41.32</v>
      </c>
      <c r="M805" s="835">
        <v>41.32</v>
      </c>
      <c r="N805" s="832">
        <v>1</v>
      </c>
      <c r="O805" s="836">
        <v>0.5</v>
      </c>
      <c r="P805" s="835">
        <v>41.32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32</v>
      </c>
      <c r="B806" s="832" t="s">
        <v>2157</v>
      </c>
      <c r="C806" s="832" t="s">
        <v>2163</v>
      </c>
      <c r="D806" s="833" t="s">
        <v>3773</v>
      </c>
      <c r="E806" s="834" t="s">
        <v>2188</v>
      </c>
      <c r="F806" s="832" t="s">
        <v>2158</v>
      </c>
      <c r="G806" s="832" t="s">
        <v>2688</v>
      </c>
      <c r="H806" s="832" t="s">
        <v>595</v>
      </c>
      <c r="I806" s="832" t="s">
        <v>3185</v>
      </c>
      <c r="J806" s="832" t="s">
        <v>3186</v>
      </c>
      <c r="K806" s="832" t="s">
        <v>3187</v>
      </c>
      <c r="L806" s="835">
        <v>161.06</v>
      </c>
      <c r="M806" s="835">
        <v>322.12</v>
      </c>
      <c r="N806" s="832">
        <v>2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32</v>
      </c>
      <c r="B807" s="832" t="s">
        <v>2157</v>
      </c>
      <c r="C807" s="832" t="s">
        <v>2163</v>
      </c>
      <c r="D807" s="833" t="s">
        <v>3773</v>
      </c>
      <c r="E807" s="834" t="s">
        <v>2188</v>
      </c>
      <c r="F807" s="832" t="s">
        <v>2158</v>
      </c>
      <c r="G807" s="832" t="s">
        <v>2257</v>
      </c>
      <c r="H807" s="832" t="s">
        <v>651</v>
      </c>
      <c r="I807" s="832" t="s">
        <v>1744</v>
      </c>
      <c r="J807" s="832" t="s">
        <v>822</v>
      </c>
      <c r="K807" s="832" t="s">
        <v>1745</v>
      </c>
      <c r="L807" s="835">
        <v>368.16</v>
      </c>
      <c r="M807" s="835">
        <v>736.32</v>
      </c>
      <c r="N807" s="832">
        <v>2</v>
      </c>
      <c r="O807" s="836">
        <v>1</v>
      </c>
      <c r="P807" s="835">
        <v>736.32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32</v>
      </c>
      <c r="B808" s="832" t="s">
        <v>2157</v>
      </c>
      <c r="C808" s="832" t="s">
        <v>2163</v>
      </c>
      <c r="D808" s="833" t="s">
        <v>3773</v>
      </c>
      <c r="E808" s="834" t="s">
        <v>2188</v>
      </c>
      <c r="F808" s="832" t="s">
        <v>2158</v>
      </c>
      <c r="G808" s="832" t="s">
        <v>2257</v>
      </c>
      <c r="H808" s="832" t="s">
        <v>651</v>
      </c>
      <c r="I808" s="832" t="s">
        <v>1738</v>
      </c>
      <c r="J808" s="832" t="s">
        <v>827</v>
      </c>
      <c r="K808" s="832" t="s">
        <v>1739</v>
      </c>
      <c r="L808" s="835">
        <v>1385.62</v>
      </c>
      <c r="M808" s="835">
        <v>5542.48</v>
      </c>
      <c r="N808" s="832">
        <v>4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32</v>
      </c>
      <c r="B809" s="832" t="s">
        <v>2157</v>
      </c>
      <c r="C809" s="832" t="s">
        <v>2163</v>
      </c>
      <c r="D809" s="833" t="s">
        <v>3773</v>
      </c>
      <c r="E809" s="834" t="s">
        <v>2188</v>
      </c>
      <c r="F809" s="832" t="s">
        <v>2158</v>
      </c>
      <c r="G809" s="832" t="s">
        <v>2257</v>
      </c>
      <c r="H809" s="832" t="s">
        <v>651</v>
      </c>
      <c r="I809" s="832" t="s">
        <v>1746</v>
      </c>
      <c r="J809" s="832" t="s">
        <v>822</v>
      </c>
      <c r="K809" s="832" t="s">
        <v>1747</v>
      </c>
      <c r="L809" s="835">
        <v>736.33</v>
      </c>
      <c r="M809" s="835">
        <v>5154.3100000000004</v>
      </c>
      <c r="N809" s="832">
        <v>7</v>
      </c>
      <c r="O809" s="836">
        <v>1</v>
      </c>
      <c r="P809" s="835">
        <v>2208.9900000000002</v>
      </c>
      <c r="Q809" s="837">
        <v>0.4285714285714286</v>
      </c>
      <c r="R809" s="832">
        <v>3</v>
      </c>
      <c r="S809" s="837">
        <v>0.42857142857142855</v>
      </c>
      <c r="T809" s="836">
        <v>0.5</v>
      </c>
      <c r="U809" s="838">
        <v>0.5</v>
      </c>
    </row>
    <row r="810" spans="1:21" ht="14.4" customHeight="1" x14ac:dyDescent="0.3">
      <c r="A810" s="831">
        <v>32</v>
      </c>
      <c r="B810" s="832" t="s">
        <v>2157</v>
      </c>
      <c r="C810" s="832" t="s">
        <v>2163</v>
      </c>
      <c r="D810" s="833" t="s">
        <v>3773</v>
      </c>
      <c r="E810" s="834" t="s">
        <v>2188</v>
      </c>
      <c r="F810" s="832" t="s">
        <v>2158</v>
      </c>
      <c r="G810" s="832" t="s">
        <v>2257</v>
      </c>
      <c r="H810" s="832" t="s">
        <v>651</v>
      </c>
      <c r="I810" s="832" t="s">
        <v>1748</v>
      </c>
      <c r="J810" s="832" t="s">
        <v>822</v>
      </c>
      <c r="K810" s="832" t="s">
        <v>1749</v>
      </c>
      <c r="L810" s="835">
        <v>490.89</v>
      </c>
      <c r="M810" s="835">
        <v>490.89</v>
      </c>
      <c r="N810" s="832">
        <v>1</v>
      </c>
      <c r="O810" s="836">
        <v>0.5</v>
      </c>
      <c r="P810" s="835">
        <v>490.89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32</v>
      </c>
      <c r="B811" s="832" t="s">
        <v>2157</v>
      </c>
      <c r="C811" s="832" t="s">
        <v>2163</v>
      </c>
      <c r="D811" s="833" t="s">
        <v>3773</v>
      </c>
      <c r="E811" s="834" t="s">
        <v>2188</v>
      </c>
      <c r="F811" s="832" t="s">
        <v>2158</v>
      </c>
      <c r="G811" s="832" t="s">
        <v>2549</v>
      </c>
      <c r="H811" s="832" t="s">
        <v>595</v>
      </c>
      <c r="I811" s="832" t="s">
        <v>2550</v>
      </c>
      <c r="J811" s="832" t="s">
        <v>2551</v>
      </c>
      <c r="K811" s="832" t="s">
        <v>2552</v>
      </c>
      <c r="L811" s="835">
        <v>134.47999999999999</v>
      </c>
      <c r="M811" s="835">
        <v>134.47999999999999</v>
      </c>
      <c r="N811" s="832">
        <v>1</v>
      </c>
      <c r="O811" s="836">
        <v>0.5</v>
      </c>
      <c r="P811" s="835">
        <v>134.47999999999999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32</v>
      </c>
      <c r="B812" s="832" t="s">
        <v>2157</v>
      </c>
      <c r="C812" s="832" t="s">
        <v>2163</v>
      </c>
      <c r="D812" s="833" t="s">
        <v>3773</v>
      </c>
      <c r="E812" s="834" t="s">
        <v>2188</v>
      </c>
      <c r="F812" s="832" t="s">
        <v>2158</v>
      </c>
      <c r="G812" s="832" t="s">
        <v>2380</v>
      </c>
      <c r="H812" s="832" t="s">
        <v>595</v>
      </c>
      <c r="I812" s="832" t="s">
        <v>2381</v>
      </c>
      <c r="J812" s="832" t="s">
        <v>2382</v>
      </c>
      <c r="K812" s="832" t="s">
        <v>2383</v>
      </c>
      <c r="L812" s="835">
        <v>78.33</v>
      </c>
      <c r="M812" s="835">
        <v>78.33</v>
      </c>
      <c r="N812" s="832">
        <v>1</v>
      </c>
      <c r="O812" s="836">
        <v>1</v>
      </c>
      <c r="P812" s="835">
        <v>78.33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32</v>
      </c>
      <c r="B813" s="832" t="s">
        <v>2157</v>
      </c>
      <c r="C813" s="832" t="s">
        <v>2163</v>
      </c>
      <c r="D813" s="833" t="s">
        <v>3773</v>
      </c>
      <c r="E813" s="834" t="s">
        <v>2188</v>
      </c>
      <c r="F813" s="832" t="s">
        <v>2158</v>
      </c>
      <c r="G813" s="832" t="s">
        <v>2384</v>
      </c>
      <c r="H813" s="832" t="s">
        <v>595</v>
      </c>
      <c r="I813" s="832" t="s">
        <v>3188</v>
      </c>
      <c r="J813" s="832" t="s">
        <v>846</v>
      </c>
      <c r="K813" s="832" t="s">
        <v>3189</v>
      </c>
      <c r="L813" s="835">
        <v>32.25</v>
      </c>
      <c r="M813" s="835">
        <v>32.25</v>
      </c>
      <c r="N813" s="832">
        <v>1</v>
      </c>
      <c r="O813" s="836">
        <v>0.5</v>
      </c>
      <c r="P813" s="835">
        <v>32.25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32</v>
      </c>
      <c r="B814" s="832" t="s">
        <v>2157</v>
      </c>
      <c r="C814" s="832" t="s">
        <v>2163</v>
      </c>
      <c r="D814" s="833" t="s">
        <v>3773</v>
      </c>
      <c r="E814" s="834" t="s">
        <v>2188</v>
      </c>
      <c r="F814" s="832" t="s">
        <v>2158</v>
      </c>
      <c r="G814" s="832" t="s">
        <v>2384</v>
      </c>
      <c r="H814" s="832" t="s">
        <v>595</v>
      </c>
      <c r="I814" s="832" t="s">
        <v>2645</v>
      </c>
      <c r="J814" s="832" t="s">
        <v>846</v>
      </c>
      <c r="K814" s="832" t="s">
        <v>2646</v>
      </c>
      <c r="L814" s="835">
        <v>103.67</v>
      </c>
      <c r="M814" s="835">
        <v>311.01</v>
      </c>
      <c r="N814" s="832">
        <v>3</v>
      </c>
      <c r="O814" s="836">
        <v>1.5</v>
      </c>
      <c r="P814" s="835">
        <v>311.01</v>
      </c>
      <c r="Q814" s="837">
        <v>1</v>
      </c>
      <c r="R814" s="832">
        <v>3</v>
      </c>
      <c r="S814" s="837">
        <v>1</v>
      </c>
      <c r="T814" s="836">
        <v>1.5</v>
      </c>
      <c r="U814" s="838">
        <v>1</v>
      </c>
    </row>
    <row r="815" spans="1:21" ht="14.4" customHeight="1" x14ac:dyDescent="0.3">
      <c r="A815" s="831">
        <v>32</v>
      </c>
      <c r="B815" s="832" t="s">
        <v>2157</v>
      </c>
      <c r="C815" s="832" t="s">
        <v>2163</v>
      </c>
      <c r="D815" s="833" t="s">
        <v>3773</v>
      </c>
      <c r="E815" s="834" t="s">
        <v>2188</v>
      </c>
      <c r="F815" s="832" t="s">
        <v>2158</v>
      </c>
      <c r="G815" s="832" t="s">
        <v>2909</v>
      </c>
      <c r="H815" s="832" t="s">
        <v>595</v>
      </c>
      <c r="I815" s="832" t="s">
        <v>2910</v>
      </c>
      <c r="J815" s="832" t="s">
        <v>2911</v>
      </c>
      <c r="K815" s="832" t="s">
        <v>2912</v>
      </c>
      <c r="L815" s="835">
        <v>453.18</v>
      </c>
      <c r="M815" s="835">
        <v>453.18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32</v>
      </c>
      <c r="B816" s="832" t="s">
        <v>2157</v>
      </c>
      <c r="C816" s="832" t="s">
        <v>2163</v>
      </c>
      <c r="D816" s="833" t="s">
        <v>3773</v>
      </c>
      <c r="E816" s="834" t="s">
        <v>2188</v>
      </c>
      <c r="F816" s="832" t="s">
        <v>2158</v>
      </c>
      <c r="G816" s="832" t="s">
        <v>2202</v>
      </c>
      <c r="H816" s="832" t="s">
        <v>651</v>
      </c>
      <c r="I816" s="832" t="s">
        <v>2056</v>
      </c>
      <c r="J816" s="832" t="s">
        <v>2057</v>
      </c>
      <c r="K816" s="832" t="s">
        <v>2058</v>
      </c>
      <c r="L816" s="835">
        <v>32.25</v>
      </c>
      <c r="M816" s="835">
        <v>32.25</v>
      </c>
      <c r="N816" s="832">
        <v>1</v>
      </c>
      <c r="O816" s="836">
        <v>1</v>
      </c>
      <c r="P816" s="835">
        <v>32.25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32</v>
      </c>
      <c r="B817" s="832" t="s">
        <v>2157</v>
      </c>
      <c r="C817" s="832" t="s">
        <v>2163</v>
      </c>
      <c r="D817" s="833" t="s">
        <v>3773</v>
      </c>
      <c r="E817" s="834" t="s">
        <v>2188</v>
      </c>
      <c r="F817" s="832" t="s">
        <v>2158</v>
      </c>
      <c r="G817" s="832" t="s">
        <v>2202</v>
      </c>
      <c r="H817" s="832" t="s">
        <v>651</v>
      </c>
      <c r="I817" s="832" t="s">
        <v>2258</v>
      </c>
      <c r="J817" s="832" t="s">
        <v>2057</v>
      </c>
      <c r="K817" s="832" t="s">
        <v>2259</v>
      </c>
      <c r="L817" s="835">
        <v>57.6</v>
      </c>
      <c r="M817" s="835">
        <v>57.6</v>
      </c>
      <c r="N817" s="832">
        <v>1</v>
      </c>
      <c r="O817" s="836">
        <v>0.5</v>
      </c>
      <c r="P817" s="835">
        <v>57.6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32</v>
      </c>
      <c r="B818" s="832" t="s">
        <v>2157</v>
      </c>
      <c r="C818" s="832" t="s">
        <v>2163</v>
      </c>
      <c r="D818" s="833" t="s">
        <v>3773</v>
      </c>
      <c r="E818" s="834" t="s">
        <v>2188</v>
      </c>
      <c r="F818" s="832" t="s">
        <v>2158</v>
      </c>
      <c r="G818" s="832" t="s">
        <v>2202</v>
      </c>
      <c r="H818" s="832" t="s">
        <v>651</v>
      </c>
      <c r="I818" s="832" t="s">
        <v>2203</v>
      </c>
      <c r="J818" s="832" t="s">
        <v>2057</v>
      </c>
      <c r="K818" s="832" t="s">
        <v>2204</v>
      </c>
      <c r="L818" s="835">
        <v>16.12</v>
      </c>
      <c r="M818" s="835">
        <v>80.600000000000009</v>
      </c>
      <c r="N818" s="832">
        <v>5</v>
      </c>
      <c r="O818" s="836">
        <v>3.5</v>
      </c>
      <c r="P818" s="835">
        <v>80.600000000000009</v>
      </c>
      <c r="Q818" s="837">
        <v>1</v>
      </c>
      <c r="R818" s="832">
        <v>5</v>
      </c>
      <c r="S818" s="837">
        <v>1</v>
      </c>
      <c r="T818" s="836">
        <v>3.5</v>
      </c>
      <c r="U818" s="838">
        <v>1</v>
      </c>
    </row>
    <row r="819" spans="1:21" ht="14.4" customHeight="1" x14ac:dyDescent="0.3">
      <c r="A819" s="831">
        <v>32</v>
      </c>
      <c r="B819" s="832" t="s">
        <v>2157</v>
      </c>
      <c r="C819" s="832" t="s">
        <v>2163</v>
      </c>
      <c r="D819" s="833" t="s">
        <v>3773</v>
      </c>
      <c r="E819" s="834" t="s">
        <v>2188</v>
      </c>
      <c r="F819" s="832" t="s">
        <v>2158</v>
      </c>
      <c r="G819" s="832" t="s">
        <v>2202</v>
      </c>
      <c r="H819" s="832" t="s">
        <v>595</v>
      </c>
      <c r="I819" s="832" t="s">
        <v>2286</v>
      </c>
      <c r="J819" s="832" t="s">
        <v>2057</v>
      </c>
      <c r="K819" s="832" t="s">
        <v>2287</v>
      </c>
      <c r="L819" s="835">
        <v>51.84</v>
      </c>
      <c r="M819" s="835">
        <v>155.52000000000001</v>
      </c>
      <c r="N819" s="832">
        <v>3</v>
      </c>
      <c r="O819" s="836">
        <v>2</v>
      </c>
      <c r="P819" s="835">
        <v>155.52000000000001</v>
      </c>
      <c r="Q819" s="837">
        <v>1</v>
      </c>
      <c r="R819" s="832">
        <v>3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32</v>
      </c>
      <c r="B820" s="832" t="s">
        <v>2157</v>
      </c>
      <c r="C820" s="832" t="s">
        <v>2163</v>
      </c>
      <c r="D820" s="833" t="s">
        <v>3773</v>
      </c>
      <c r="E820" s="834" t="s">
        <v>2188</v>
      </c>
      <c r="F820" s="832" t="s">
        <v>2158</v>
      </c>
      <c r="G820" s="832" t="s">
        <v>2202</v>
      </c>
      <c r="H820" s="832" t="s">
        <v>595</v>
      </c>
      <c r="I820" s="832" t="s">
        <v>2689</v>
      </c>
      <c r="J820" s="832" t="s">
        <v>2057</v>
      </c>
      <c r="K820" s="832" t="s">
        <v>2690</v>
      </c>
      <c r="L820" s="835">
        <v>103.67</v>
      </c>
      <c r="M820" s="835">
        <v>311.01</v>
      </c>
      <c r="N820" s="832">
        <v>3</v>
      </c>
      <c r="O820" s="836">
        <v>2</v>
      </c>
      <c r="P820" s="835">
        <v>103.67</v>
      </c>
      <c r="Q820" s="837">
        <v>0.33333333333333337</v>
      </c>
      <c r="R820" s="832">
        <v>1</v>
      </c>
      <c r="S820" s="837">
        <v>0.33333333333333331</v>
      </c>
      <c r="T820" s="836">
        <v>0.5</v>
      </c>
      <c r="U820" s="838">
        <v>0.25</v>
      </c>
    </row>
    <row r="821" spans="1:21" ht="14.4" customHeight="1" x14ac:dyDescent="0.3">
      <c r="A821" s="831">
        <v>32</v>
      </c>
      <c r="B821" s="832" t="s">
        <v>2157</v>
      </c>
      <c r="C821" s="832" t="s">
        <v>2163</v>
      </c>
      <c r="D821" s="833" t="s">
        <v>3773</v>
      </c>
      <c r="E821" s="834" t="s">
        <v>2188</v>
      </c>
      <c r="F821" s="832" t="s">
        <v>2158</v>
      </c>
      <c r="G821" s="832" t="s">
        <v>2691</v>
      </c>
      <c r="H821" s="832" t="s">
        <v>651</v>
      </c>
      <c r="I821" s="832" t="s">
        <v>1965</v>
      </c>
      <c r="J821" s="832" t="s">
        <v>989</v>
      </c>
      <c r="K821" s="832" t="s">
        <v>1966</v>
      </c>
      <c r="L821" s="835">
        <v>143.09</v>
      </c>
      <c r="M821" s="835">
        <v>143.09</v>
      </c>
      <c r="N821" s="832">
        <v>1</v>
      </c>
      <c r="O821" s="836">
        <v>0.5</v>
      </c>
      <c r="P821" s="835">
        <v>143.09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32</v>
      </c>
      <c r="B822" s="832" t="s">
        <v>2157</v>
      </c>
      <c r="C822" s="832" t="s">
        <v>2163</v>
      </c>
      <c r="D822" s="833" t="s">
        <v>3773</v>
      </c>
      <c r="E822" s="834" t="s">
        <v>2188</v>
      </c>
      <c r="F822" s="832" t="s">
        <v>2158</v>
      </c>
      <c r="G822" s="832" t="s">
        <v>2288</v>
      </c>
      <c r="H822" s="832" t="s">
        <v>595</v>
      </c>
      <c r="I822" s="832" t="s">
        <v>2289</v>
      </c>
      <c r="J822" s="832" t="s">
        <v>2290</v>
      </c>
      <c r="K822" s="832" t="s">
        <v>2291</v>
      </c>
      <c r="L822" s="835">
        <v>87.67</v>
      </c>
      <c r="M822" s="835">
        <v>87.67</v>
      </c>
      <c r="N822" s="832">
        <v>1</v>
      </c>
      <c r="O822" s="836">
        <v>1</v>
      </c>
      <c r="P822" s="835">
        <v>87.67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32</v>
      </c>
      <c r="B823" s="832" t="s">
        <v>2157</v>
      </c>
      <c r="C823" s="832" t="s">
        <v>2163</v>
      </c>
      <c r="D823" s="833" t="s">
        <v>3773</v>
      </c>
      <c r="E823" s="834" t="s">
        <v>2188</v>
      </c>
      <c r="F823" s="832" t="s">
        <v>2158</v>
      </c>
      <c r="G823" s="832" t="s">
        <v>3039</v>
      </c>
      <c r="H823" s="832" t="s">
        <v>651</v>
      </c>
      <c r="I823" s="832" t="s">
        <v>3040</v>
      </c>
      <c r="J823" s="832" t="s">
        <v>3041</v>
      </c>
      <c r="K823" s="832" t="s">
        <v>3042</v>
      </c>
      <c r="L823" s="835">
        <v>320.20999999999998</v>
      </c>
      <c r="M823" s="835">
        <v>320.20999999999998</v>
      </c>
      <c r="N823" s="832">
        <v>1</v>
      </c>
      <c r="O823" s="836">
        <v>0.5</v>
      </c>
      <c r="P823" s="835">
        <v>320.20999999999998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32</v>
      </c>
      <c r="B824" s="832" t="s">
        <v>2157</v>
      </c>
      <c r="C824" s="832" t="s">
        <v>2163</v>
      </c>
      <c r="D824" s="833" t="s">
        <v>3773</v>
      </c>
      <c r="E824" s="834" t="s">
        <v>2188</v>
      </c>
      <c r="F824" s="832" t="s">
        <v>2158</v>
      </c>
      <c r="G824" s="832" t="s">
        <v>2919</v>
      </c>
      <c r="H824" s="832" t="s">
        <v>595</v>
      </c>
      <c r="I824" s="832" t="s">
        <v>3190</v>
      </c>
      <c r="J824" s="832" t="s">
        <v>722</v>
      </c>
      <c r="K824" s="832" t="s">
        <v>3191</v>
      </c>
      <c r="L824" s="835">
        <v>0</v>
      </c>
      <c r="M824" s="835">
        <v>0</v>
      </c>
      <c r="N824" s="832">
        <v>2</v>
      </c>
      <c r="O824" s="836">
        <v>0.5</v>
      </c>
      <c r="P824" s="835">
        <v>0</v>
      </c>
      <c r="Q824" s="837"/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32</v>
      </c>
      <c r="B825" s="832" t="s">
        <v>2157</v>
      </c>
      <c r="C825" s="832" t="s">
        <v>2163</v>
      </c>
      <c r="D825" s="833" t="s">
        <v>3773</v>
      </c>
      <c r="E825" s="834" t="s">
        <v>2188</v>
      </c>
      <c r="F825" s="832" t="s">
        <v>2158</v>
      </c>
      <c r="G825" s="832" t="s">
        <v>3192</v>
      </c>
      <c r="H825" s="832" t="s">
        <v>595</v>
      </c>
      <c r="I825" s="832" t="s">
        <v>3193</v>
      </c>
      <c r="J825" s="832" t="s">
        <v>3194</v>
      </c>
      <c r="K825" s="832" t="s">
        <v>3195</v>
      </c>
      <c r="L825" s="835">
        <v>32.25</v>
      </c>
      <c r="M825" s="835">
        <v>96.75</v>
      </c>
      <c r="N825" s="832">
        <v>3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32</v>
      </c>
      <c r="B826" s="832" t="s">
        <v>2157</v>
      </c>
      <c r="C826" s="832" t="s">
        <v>2163</v>
      </c>
      <c r="D826" s="833" t="s">
        <v>3773</v>
      </c>
      <c r="E826" s="834" t="s">
        <v>2188</v>
      </c>
      <c r="F826" s="832" t="s">
        <v>2158</v>
      </c>
      <c r="G826" s="832" t="s">
        <v>2264</v>
      </c>
      <c r="H826" s="832" t="s">
        <v>595</v>
      </c>
      <c r="I826" s="832" t="s">
        <v>2265</v>
      </c>
      <c r="J826" s="832" t="s">
        <v>2266</v>
      </c>
      <c r="K826" s="832" t="s">
        <v>2267</v>
      </c>
      <c r="L826" s="835">
        <v>128.69999999999999</v>
      </c>
      <c r="M826" s="835">
        <v>128.69999999999999</v>
      </c>
      <c r="N826" s="832">
        <v>1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32</v>
      </c>
      <c r="B827" s="832" t="s">
        <v>2157</v>
      </c>
      <c r="C827" s="832" t="s">
        <v>2163</v>
      </c>
      <c r="D827" s="833" t="s">
        <v>3773</v>
      </c>
      <c r="E827" s="834" t="s">
        <v>2188</v>
      </c>
      <c r="F827" s="832" t="s">
        <v>2158</v>
      </c>
      <c r="G827" s="832" t="s">
        <v>2574</v>
      </c>
      <c r="H827" s="832" t="s">
        <v>595</v>
      </c>
      <c r="I827" s="832" t="s">
        <v>2575</v>
      </c>
      <c r="J827" s="832" t="s">
        <v>1355</v>
      </c>
      <c r="K827" s="832" t="s">
        <v>2576</v>
      </c>
      <c r="L827" s="835">
        <v>0</v>
      </c>
      <c r="M827" s="835">
        <v>0</v>
      </c>
      <c r="N827" s="832">
        <v>13</v>
      </c>
      <c r="O827" s="836">
        <v>5</v>
      </c>
      <c r="P827" s="835">
        <v>0</v>
      </c>
      <c r="Q827" s="837"/>
      <c r="R827" s="832">
        <v>9</v>
      </c>
      <c r="S827" s="837">
        <v>0.69230769230769229</v>
      </c>
      <c r="T827" s="836">
        <v>3</v>
      </c>
      <c r="U827" s="838">
        <v>0.6</v>
      </c>
    </row>
    <row r="828" spans="1:21" ht="14.4" customHeight="1" x14ac:dyDescent="0.3">
      <c r="A828" s="831">
        <v>32</v>
      </c>
      <c r="B828" s="832" t="s">
        <v>2157</v>
      </c>
      <c r="C828" s="832" t="s">
        <v>2163</v>
      </c>
      <c r="D828" s="833" t="s">
        <v>3773</v>
      </c>
      <c r="E828" s="834" t="s">
        <v>2188</v>
      </c>
      <c r="F828" s="832" t="s">
        <v>2158</v>
      </c>
      <c r="G828" s="832" t="s">
        <v>2750</v>
      </c>
      <c r="H828" s="832" t="s">
        <v>595</v>
      </c>
      <c r="I828" s="832" t="s">
        <v>2751</v>
      </c>
      <c r="J828" s="832" t="s">
        <v>2752</v>
      </c>
      <c r="K828" s="832" t="s">
        <v>2753</v>
      </c>
      <c r="L828" s="835">
        <v>73.09</v>
      </c>
      <c r="M828" s="835">
        <v>73.09</v>
      </c>
      <c r="N828" s="832">
        <v>1</v>
      </c>
      <c r="O828" s="836">
        <v>0.5</v>
      </c>
      <c r="P828" s="835">
        <v>73.09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32</v>
      </c>
      <c r="B829" s="832" t="s">
        <v>2157</v>
      </c>
      <c r="C829" s="832" t="s">
        <v>2163</v>
      </c>
      <c r="D829" s="833" t="s">
        <v>3773</v>
      </c>
      <c r="E829" s="834" t="s">
        <v>2188</v>
      </c>
      <c r="F829" s="832" t="s">
        <v>2158</v>
      </c>
      <c r="G829" s="832" t="s">
        <v>2412</v>
      </c>
      <c r="H829" s="832" t="s">
        <v>595</v>
      </c>
      <c r="I829" s="832" t="s">
        <v>2754</v>
      </c>
      <c r="J829" s="832" t="s">
        <v>1431</v>
      </c>
      <c r="K829" s="832" t="s">
        <v>2338</v>
      </c>
      <c r="L829" s="835">
        <v>42.08</v>
      </c>
      <c r="M829" s="835">
        <v>84.16</v>
      </c>
      <c r="N829" s="832">
        <v>2</v>
      </c>
      <c r="O829" s="836">
        <v>0.5</v>
      </c>
      <c r="P829" s="835">
        <v>84.16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32</v>
      </c>
      <c r="B830" s="832" t="s">
        <v>2157</v>
      </c>
      <c r="C830" s="832" t="s">
        <v>2163</v>
      </c>
      <c r="D830" s="833" t="s">
        <v>3773</v>
      </c>
      <c r="E830" s="834" t="s">
        <v>2188</v>
      </c>
      <c r="F830" s="832" t="s">
        <v>2158</v>
      </c>
      <c r="G830" s="832" t="s">
        <v>2241</v>
      </c>
      <c r="H830" s="832" t="s">
        <v>595</v>
      </c>
      <c r="I830" s="832" t="s">
        <v>2242</v>
      </c>
      <c r="J830" s="832" t="s">
        <v>2243</v>
      </c>
      <c r="K830" s="832" t="s">
        <v>2244</v>
      </c>
      <c r="L830" s="835">
        <v>66.88</v>
      </c>
      <c r="M830" s="835">
        <v>535.04</v>
      </c>
      <c r="N830" s="832">
        <v>8</v>
      </c>
      <c r="O830" s="836">
        <v>2.5</v>
      </c>
      <c r="P830" s="835">
        <v>535.04</v>
      </c>
      <c r="Q830" s="837">
        <v>1</v>
      </c>
      <c r="R830" s="832">
        <v>8</v>
      </c>
      <c r="S830" s="837">
        <v>1</v>
      </c>
      <c r="T830" s="836">
        <v>2.5</v>
      </c>
      <c r="U830" s="838">
        <v>1</v>
      </c>
    </row>
    <row r="831" spans="1:21" ht="14.4" customHeight="1" x14ac:dyDescent="0.3">
      <c r="A831" s="831">
        <v>32</v>
      </c>
      <c r="B831" s="832" t="s">
        <v>2157</v>
      </c>
      <c r="C831" s="832" t="s">
        <v>2163</v>
      </c>
      <c r="D831" s="833" t="s">
        <v>3773</v>
      </c>
      <c r="E831" s="834" t="s">
        <v>2188</v>
      </c>
      <c r="F831" s="832" t="s">
        <v>2158</v>
      </c>
      <c r="G831" s="832" t="s">
        <v>2241</v>
      </c>
      <c r="H831" s="832" t="s">
        <v>595</v>
      </c>
      <c r="I831" s="832" t="s">
        <v>2577</v>
      </c>
      <c r="J831" s="832" t="s">
        <v>2416</v>
      </c>
      <c r="K831" s="832" t="s">
        <v>2578</v>
      </c>
      <c r="L831" s="835">
        <v>59.56</v>
      </c>
      <c r="M831" s="835">
        <v>119.12</v>
      </c>
      <c r="N831" s="832">
        <v>2</v>
      </c>
      <c r="O831" s="836">
        <v>0.5</v>
      </c>
      <c r="P831" s="835">
        <v>119.12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32</v>
      </c>
      <c r="B832" s="832" t="s">
        <v>2157</v>
      </c>
      <c r="C832" s="832" t="s">
        <v>2163</v>
      </c>
      <c r="D832" s="833" t="s">
        <v>3773</v>
      </c>
      <c r="E832" s="834" t="s">
        <v>2188</v>
      </c>
      <c r="F832" s="832" t="s">
        <v>2158</v>
      </c>
      <c r="G832" s="832" t="s">
        <v>3196</v>
      </c>
      <c r="H832" s="832" t="s">
        <v>595</v>
      </c>
      <c r="I832" s="832" t="s">
        <v>3197</v>
      </c>
      <c r="J832" s="832" t="s">
        <v>3198</v>
      </c>
      <c r="K832" s="832" t="s">
        <v>3199</v>
      </c>
      <c r="L832" s="835">
        <v>0</v>
      </c>
      <c r="M832" s="835">
        <v>0</v>
      </c>
      <c r="N832" s="832">
        <v>1</v>
      </c>
      <c r="O832" s="836">
        <v>1</v>
      </c>
      <c r="P832" s="835">
        <v>0</v>
      </c>
      <c r="Q832" s="837"/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32</v>
      </c>
      <c r="B833" s="832" t="s">
        <v>2157</v>
      </c>
      <c r="C833" s="832" t="s">
        <v>2163</v>
      </c>
      <c r="D833" s="833" t="s">
        <v>3773</v>
      </c>
      <c r="E833" s="834" t="s">
        <v>2188</v>
      </c>
      <c r="F833" s="832" t="s">
        <v>2158</v>
      </c>
      <c r="G833" s="832" t="s">
        <v>3200</v>
      </c>
      <c r="H833" s="832" t="s">
        <v>595</v>
      </c>
      <c r="I833" s="832" t="s">
        <v>3201</v>
      </c>
      <c r="J833" s="832" t="s">
        <v>3202</v>
      </c>
      <c r="K833" s="832" t="s">
        <v>3203</v>
      </c>
      <c r="L833" s="835">
        <v>96.8</v>
      </c>
      <c r="M833" s="835">
        <v>193.6</v>
      </c>
      <c r="N833" s="832">
        <v>2</v>
      </c>
      <c r="O833" s="836">
        <v>0.5</v>
      </c>
      <c r="P833" s="835">
        <v>193.6</v>
      </c>
      <c r="Q833" s="837">
        <v>1</v>
      </c>
      <c r="R833" s="832">
        <v>2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2157</v>
      </c>
      <c r="C834" s="832" t="s">
        <v>2163</v>
      </c>
      <c r="D834" s="833" t="s">
        <v>3773</v>
      </c>
      <c r="E834" s="834" t="s">
        <v>2188</v>
      </c>
      <c r="F834" s="832" t="s">
        <v>2158</v>
      </c>
      <c r="G834" s="832" t="s">
        <v>2422</v>
      </c>
      <c r="H834" s="832" t="s">
        <v>595</v>
      </c>
      <c r="I834" s="832" t="s">
        <v>3204</v>
      </c>
      <c r="J834" s="832" t="s">
        <v>3205</v>
      </c>
      <c r="K834" s="832" t="s">
        <v>3206</v>
      </c>
      <c r="L834" s="835">
        <v>63.61</v>
      </c>
      <c r="M834" s="835">
        <v>190.82999999999998</v>
      </c>
      <c r="N834" s="832">
        <v>3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32</v>
      </c>
      <c r="B835" s="832" t="s">
        <v>2157</v>
      </c>
      <c r="C835" s="832" t="s">
        <v>2163</v>
      </c>
      <c r="D835" s="833" t="s">
        <v>3773</v>
      </c>
      <c r="E835" s="834" t="s">
        <v>2188</v>
      </c>
      <c r="F835" s="832" t="s">
        <v>2158</v>
      </c>
      <c r="G835" s="832" t="s">
        <v>2268</v>
      </c>
      <c r="H835" s="832" t="s">
        <v>651</v>
      </c>
      <c r="I835" s="832" t="s">
        <v>2016</v>
      </c>
      <c r="J835" s="832" t="s">
        <v>2017</v>
      </c>
      <c r="K835" s="832" t="s">
        <v>2018</v>
      </c>
      <c r="L835" s="835">
        <v>902.57</v>
      </c>
      <c r="M835" s="835">
        <v>7220.56</v>
      </c>
      <c r="N835" s="832">
        <v>8</v>
      </c>
      <c r="O835" s="836">
        <v>2.5</v>
      </c>
      <c r="P835" s="835">
        <v>7220.56</v>
      </c>
      <c r="Q835" s="837">
        <v>1</v>
      </c>
      <c r="R835" s="832">
        <v>8</v>
      </c>
      <c r="S835" s="837">
        <v>1</v>
      </c>
      <c r="T835" s="836">
        <v>2.5</v>
      </c>
      <c r="U835" s="838">
        <v>1</v>
      </c>
    </row>
    <row r="836" spans="1:21" ht="14.4" customHeight="1" x14ac:dyDescent="0.3">
      <c r="A836" s="831">
        <v>32</v>
      </c>
      <c r="B836" s="832" t="s">
        <v>2157</v>
      </c>
      <c r="C836" s="832" t="s">
        <v>2163</v>
      </c>
      <c r="D836" s="833" t="s">
        <v>3773</v>
      </c>
      <c r="E836" s="834" t="s">
        <v>2188</v>
      </c>
      <c r="F836" s="832" t="s">
        <v>2158</v>
      </c>
      <c r="G836" s="832" t="s">
        <v>2268</v>
      </c>
      <c r="H836" s="832" t="s">
        <v>595</v>
      </c>
      <c r="I836" s="832" t="s">
        <v>2269</v>
      </c>
      <c r="J836" s="832" t="s">
        <v>2017</v>
      </c>
      <c r="K836" s="832" t="s">
        <v>2018</v>
      </c>
      <c r="L836" s="835">
        <v>902.57</v>
      </c>
      <c r="M836" s="835">
        <v>4512.8500000000004</v>
      </c>
      <c r="N836" s="832">
        <v>5</v>
      </c>
      <c r="O836" s="836">
        <v>2</v>
      </c>
      <c r="P836" s="835">
        <v>4512.8500000000004</v>
      </c>
      <c r="Q836" s="837">
        <v>1</v>
      </c>
      <c r="R836" s="832">
        <v>5</v>
      </c>
      <c r="S836" s="837">
        <v>1</v>
      </c>
      <c r="T836" s="836">
        <v>2</v>
      </c>
      <c r="U836" s="838">
        <v>1</v>
      </c>
    </row>
    <row r="837" spans="1:21" ht="14.4" customHeight="1" x14ac:dyDescent="0.3">
      <c r="A837" s="831">
        <v>32</v>
      </c>
      <c r="B837" s="832" t="s">
        <v>2157</v>
      </c>
      <c r="C837" s="832" t="s">
        <v>2163</v>
      </c>
      <c r="D837" s="833" t="s">
        <v>3773</v>
      </c>
      <c r="E837" s="834" t="s">
        <v>2188</v>
      </c>
      <c r="F837" s="832" t="s">
        <v>2158</v>
      </c>
      <c r="G837" s="832" t="s">
        <v>3207</v>
      </c>
      <c r="H837" s="832" t="s">
        <v>595</v>
      </c>
      <c r="I837" s="832" t="s">
        <v>3208</v>
      </c>
      <c r="J837" s="832" t="s">
        <v>3209</v>
      </c>
      <c r="K837" s="832" t="s">
        <v>3210</v>
      </c>
      <c r="L837" s="835">
        <v>166.27</v>
      </c>
      <c r="M837" s="835">
        <v>498.81000000000006</v>
      </c>
      <c r="N837" s="832">
        <v>3</v>
      </c>
      <c r="O837" s="836">
        <v>0.5</v>
      </c>
      <c r="P837" s="835">
        <v>498.81000000000006</v>
      </c>
      <c r="Q837" s="837">
        <v>1</v>
      </c>
      <c r="R837" s="832">
        <v>3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32</v>
      </c>
      <c r="B838" s="832" t="s">
        <v>2157</v>
      </c>
      <c r="C838" s="832" t="s">
        <v>2163</v>
      </c>
      <c r="D838" s="833" t="s">
        <v>3773</v>
      </c>
      <c r="E838" s="834" t="s">
        <v>2188</v>
      </c>
      <c r="F838" s="832" t="s">
        <v>2158</v>
      </c>
      <c r="G838" s="832" t="s">
        <v>2270</v>
      </c>
      <c r="H838" s="832" t="s">
        <v>595</v>
      </c>
      <c r="I838" s="832" t="s">
        <v>2694</v>
      </c>
      <c r="J838" s="832" t="s">
        <v>2695</v>
      </c>
      <c r="K838" s="832" t="s">
        <v>2696</v>
      </c>
      <c r="L838" s="835">
        <v>10252.75</v>
      </c>
      <c r="M838" s="835">
        <v>41011</v>
      </c>
      <c r="N838" s="832">
        <v>4</v>
      </c>
      <c r="O838" s="836">
        <v>1</v>
      </c>
      <c r="P838" s="835">
        <v>41011</v>
      </c>
      <c r="Q838" s="837">
        <v>1</v>
      </c>
      <c r="R838" s="832">
        <v>4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32</v>
      </c>
      <c r="B839" s="832" t="s">
        <v>2157</v>
      </c>
      <c r="C839" s="832" t="s">
        <v>2163</v>
      </c>
      <c r="D839" s="833" t="s">
        <v>3773</v>
      </c>
      <c r="E839" s="834" t="s">
        <v>2188</v>
      </c>
      <c r="F839" s="832" t="s">
        <v>2158</v>
      </c>
      <c r="G839" s="832" t="s">
        <v>2270</v>
      </c>
      <c r="H839" s="832" t="s">
        <v>595</v>
      </c>
      <c r="I839" s="832" t="s">
        <v>2831</v>
      </c>
      <c r="J839" s="832" t="s">
        <v>2695</v>
      </c>
      <c r="K839" s="832" t="s">
        <v>2696</v>
      </c>
      <c r="L839" s="835">
        <v>10252.75</v>
      </c>
      <c r="M839" s="835">
        <v>10252.75</v>
      </c>
      <c r="N839" s="832">
        <v>1</v>
      </c>
      <c r="O839" s="836">
        <v>1</v>
      </c>
      <c r="P839" s="835">
        <v>10252.75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32</v>
      </c>
      <c r="B840" s="832" t="s">
        <v>2157</v>
      </c>
      <c r="C840" s="832" t="s">
        <v>2163</v>
      </c>
      <c r="D840" s="833" t="s">
        <v>3773</v>
      </c>
      <c r="E840" s="834" t="s">
        <v>2188</v>
      </c>
      <c r="F840" s="832" t="s">
        <v>2158</v>
      </c>
      <c r="G840" s="832" t="s">
        <v>2445</v>
      </c>
      <c r="H840" s="832" t="s">
        <v>651</v>
      </c>
      <c r="I840" s="832" t="s">
        <v>2033</v>
      </c>
      <c r="J840" s="832" t="s">
        <v>1440</v>
      </c>
      <c r="K840" s="832" t="s">
        <v>2034</v>
      </c>
      <c r="L840" s="835">
        <v>0</v>
      </c>
      <c r="M840" s="835">
        <v>0</v>
      </c>
      <c r="N840" s="832">
        <v>5</v>
      </c>
      <c r="O840" s="836">
        <v>4</v>
      </c>
      <c r="P840" s="835">
        <v>0</v>
      </c>
      <c r="Q840" s="837"/>
      <c r="R840" s="832">
        <v>5</v>
      </c>
      <c r="S840" s="837">
        <v>1</v>
      </c>
      <c r="T840" s="836">
        <v>4</v>
      </c>
      <c r="U840" s="838">
        <v>1</v>
      </c>
    </row>
    <row r="841" spans="1:21" ht="14.4" customHeight="1" x14ac:dyDescent="0.3">
      <c r="A841" s="831">
        <v>32</v>
      </c>
      <c r="B841" s="832" t="s">
        <v>2157</v>
      </c>
      <c r="C841" s="832" t="s">
        <v>2163</v>
      </c>
      <c r="D841" s="833" t="s">
        <v>3773</v>
      </c>
      <c r="E841" s="834" t="s">
        <v>2188</v>
      </c>
      <c r="F841" s="832" t="s">
        <v>2158</v>
      </c>
      <c r="G841" s="832" t="s">
        <v>2445</v>
      </c>
      <c r="H841" s="832" t="s">
        <v>595</v>
      </c>
      <c r="I841" s="832" t="s">
        <v>2776</v>
      </c>
      <c r="J841" s="832" t="s">
        <v>2777</v>
      </c>
      <c r="K841" s="832" t="s">
        <v>2778</v>
      </c>
      <c r="L841" s="835">
        <v>0</v>
      </c>
      <c r="M841" s="835">
        <v>0</v>
      </c>
      <c r="N841" s="832">
        <v>2</v>
      </c>
      <c r="O841" s="836">
        <v>1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32</v>
      </c>
      <c r="B842" s="832" t="s">
        <v>2157</v>
      </c>
      <c r="C842" s="832" t="s">
        <v>2163</v>
      </c>
      <c r="D842" s="833" t="s">
        <v>3773</v>
      </c>
      <c r="E842" s="834" t="s">
        <v>2188</v>
      </c>
      <c r="F842" s="832" t="s">
        <v>2158</v>
      </c>
      <c r="G842" s="832" t="s">
        <v>2833</v>
      </c>
      <c r="H842" s="832" t="s">
        <v>651</v>
      </c>
      <c r="I842" s="832" t="s">
        <v>2062</v>
      </c>
      <c r="J842" s="832" t="s">
        <v>2063</v>
      </c>
      <c r="K842" s="832" t="s">
        <v>2064</v>
      </c>
      <c r="L842" s="835">
        <v>165.63</v>
      </c>
      <c r="M842" s="835">
        <v>165.63</v>
      </c>
      <c r="N842" s="832">
        <v>1</v>
      </c>
      <c r="O842" s="836">
        <v>0.5</v>
      </c>
      <c r="P842" s="835">
        <v>165.63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32</v>
      </c>
      <c r="B843" s="832" t="s">
        <v>2157</v>
      </c>
      <c r="C843" s="832" t="s">
        <v>2163</v>
      </c>
      <c r="D843" s="833" t="s">
        <v>3773</v>
      </c>
      <c r="E843" s="834" t="s">
        <v>2188</v>
      </c>
      <c r="F843" s="832" t="s">
        <v>2158</v>
      </c>
      <c r="G843" s="832" t="s">
        <v>2787</v>
      </c>
      <c r="H843" s="832" t="s">
        <v>651</v>
      </c>
      <c r="I843" s="832" t="s">
        <v>1888</v>
      </c>
      <c r="J843" s="832" t="s">
        <v>1036</v>
      </c>
      <c r="K843" s="832" t="s">
        <v>1889</v>
      </c>
      <c r="L843" s="835">
        <v>65.36</v>
      </c>
      <c r="M843" s="835">
        <v>65.36</v>
      </c>
      <c r="N843" s="832">
        <v>1</v>
      </c>
      <c r="O843" s="836">
        <v>1</v>
      </c>
      <c r="P843" s="835">
        <v>65.36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32</v>
      </c>
      <c r="B844" s="832" t="s">
        <v>2157</v>
      </c>
      <c r="C844" s="832" t="s">
        <v>2163</v>
      </c>
      <c r="D844" s="833" t="s">
        <v>3773</v>
      </c>
      <c r="E844" s="834" t="s">
        <v>2188</v>
      </c>
      <c r="F844" s="832" t="s">
        <v>2158</v>
      </c>
      <c r="G844" s="832" t="s">
        <v>2458</v>
      </c>
      <c r="H844" s="832" t="s">
        <v>595</v>
      </c>
      <c r="I844" s="832" t="s">
        <v>2791</v>
      </c>
      <c r="J844" s="832" t="s">
        <v>1119</v>
      </c>
      <c r="K844" s="832" t="s">
        <v>1815</v>
      </c>
      <c r="L844" s="835">
        <v>154.36000000000001</v>
      </c>
      <c r="M844" s="835">
        <v>154.36000000000001</v>
      </c>
      <c r="N844" s="832">
        <v>1</v>
      </c>
      <c r="O844" s="836">
        <v>0.5</v>
      </c>
      <c r="P844" s="835">
        <v>154.36000000000001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32</v>
      </c>
      <c r="B845" s="832" t="s">
        <v>2157</v>
      </c>
      <c r="C845" s="832" t="s">
        <v>2163</v>
      </c>
      <c r="D845" s="833" t="s">
        <v>3773</v>
      </c>
      <c r="E845" s="834" t="s">
        <v>2188</v>
      </c>
      <c r="F845" s="832" t="s">
        <v>2158</v>
      </c>
      <c r="G845" s="832" t="s">
        <v>2603</v>
      </c>
      <c r="H845" s="832" t="s">
        <v>595</v>
      </c>
      <c r="I845" s="832" t="s">
        <v>3211</v>
      </c>
      <c r="J845" s="832" t="s">
        <v>3212</v>
      </c>
      <c r="K845" s="832" t="s">
        <v>3213</v>
      </c>
      <c r="L845" s="835">
        <v>239.96</v>
      </c>
      <c r="M845" s="835">
        <v>239.96</v>
      </c>
      <c r="N845" s="832">
        <v>1</v>
      </c>
      <c r="O845" s="836">
        <v>0.5</v>
      </c>
      <c r="P845" s="835">
        <v>239.96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32</v>
      </c>
      <c r="B846" s="832" t="s">
        <v>2157</v>
      </c>
      <c r="C846" s="832" t="s">
        <v>2163</v>
      </c>
      <c r="D846" s="833" t="s">
        <v>3773</v>
      </c>
      <c r="E846" s="834" t="s">
        <v>2188</v>
      </c>
      <c r="F846" s="832" t="s">
        <v>2158</v>
      </c>
      <c r="G846" s="832" t="s">
        <v>2794</v>
      </c>
      <c r="H846" s="832" t="s">
        <v>651</v>
      </c>
      <c r="I846" s="832" t="s">
        <v>1808</v>
      </c>
      <c r="J846" s="832" t="s">
        <v>1809</v>
      </c>
      <c r="K846" s="832" t="s">
        <v>1810</v>
      </c>
      <c r="L846" s="835">
        <v>63.14</v>
      </c>
      <c r="M846" s="835">
        <v>63.14</v>
      </c>
      <c r="N846" s="832">
        <v>1</v>
      </c>
      <c r="O846" s="836">
        <v>0.5</v>
      </c>
      <c r="P846" s="835">
        <v>63.14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32</v>
      </c>
      <c r="B847" s="832" t="s">
        <v>2157</v>
      </c>
      <c r="C847" s="832" t="s">
        <v>2163</v>
      </c>
      <c r="D847" s="833" t="s">
        <v>3773</v>
      </c>
      <c r="E847" s="834" t="s">
        <v>2188</v>
      </c>
      <c r="F847" s="832" t="s">
        <v>2158</v>
      </c>
      <c r="G847" s="832" t="s">
        <v>2794</v>
      </c>
      <c r="H847" s="832" t="s">
        <v>651</v>
      </c>
      <c r="I847" s="832" t="s">
        <v>3214</v>
      </c>
      <c r="J847" s="832" t="s">
        <v>1809</v>
      </c>
      <c r="K847" s="832" t="s">
        <v>3215</v>
      </c>
      <c r="L847" s="835">
        <v>126.27</v>
      </c>
      <c r="M847" s="835">
        <v>126.27</v>
      </c>
      <c r="N847" s="832">
        <v>1</v>
      </c>
      <c r="O847" s="836">
        <v>0.5</v>
      </c>
      <c r="P847" s="835">
        <v>126.27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32</v>
      </c>
      <c r="B848" s="832" t="s">
        <v>2157</v>
      </c>
      <c r="C848" s="832" t="s">
        <v>2163</v>
      </c>
      <c r="D848" s="833" t="s">
        <v>3773</v>
      </c>
      <c r="E848" s="834" t="s">
        <v>2188</v>
      </c>
      <c r="F848" s="832" t="s">
        <v>2158</v>
      </c>
      <c r="G848" s="832" t="s">
        <v>2794</v>
      </c>
      <c r="H848" s="832" t="s">
        <v>595</v>
      </c>
      <c r="I848" s="832" t="s">
        <v>3216</v>
      </c>
      <c r="J848" s="832" t="s">
        <v>1809</v>
      </c>
      <c r="K848" s="832" t="s">
        <v>3217</v>
      </c>
      <c r="L848" s="835">
        <v>84.18</v>
      </c>
      <c r="M848" s="835">
        <v>84.18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32</v>
      </c>
      <c r="B849" s="832" t="s">
        <v>2157</v>
      </c>
      <c r="C849" s="832" t="s">
        <v>2163</v>
      </c>
      <c r="D849" s="833" t="s">
        <v>3773</v>
      </c>
      <c r="E849" s="834" t="s">
        <v>2188</v>
      </c>
      <c r="F849" s="832" t="s">
        <v>2158</v>
      </c>
      <c r="G849" s="832" t="s">
        <v>2459</v>
      </c>
      <c r="H849" s="832" t="s">
        <v>595</v>
      </c>
      <c r="I849" s="832" t="s">
        <v>2460</v>
      </c>
      <c r="J849" s="832" t="s">
        <v>1363</v>
      </c>
      <c r="K849" s="832" t="s">
        <v>2461</v>
      </c>
      <c r="L849" s="835">
        <v>421.79</v>
      </c>
      <c r="M849" s="835">
        <v>1687.16</v>
      </c>
      <c r="N849" s="832">
        <v>4</v>
      </c>
      <c r="O849" s="836">
        <v>1</v>
      </c>
      <c r="P849" s="835">
        <v>843.58</v>
      </c>
      <c r="Q849" s="837">
        <v>0.5</v>
      </c>
      <c r="R849" s="832">
        <v>2</v>
      </c>
      <c r="S849" s="837">
        <v>0.5</v>
      </c>
      <c r="T849" s="836">
        <v>0.5</v>
      </c>
      <c r="U849" s="838">
        <v>0.5</v>
      </c>
    </row>
    <row r="850" spans="1:21" ht="14.4" customHeight="1" x14ac:dyDescent="0.3">
      <c r="A850" s="831">
        <v>32</v>
      </c>
      <c r="B850" s="832" t="s">
        <v>2157</v>
      </c>
      <c r="C850" s="832" t="s">
        <v>2163</v>
      </c>
      <c r="D850" s="833" t="s">
        <v>3773</v>
      </c>
      <c r="E850" s="834" t="s">
        <v>2188</v>
      </c>
      <c r="F850" s="832" t="s">
        <v>2158</v>
      </c>
      <c r="G850" s="832" t="s">
        <v>2462</v>
      </c>
      <c r="H850" s="832" t="s">
        <v>595</v>
      </c>
      <c r="I850" s="832" t="s">
        <v>2463</v>
      </c>
      <c r="J850" s="832" t="s">
        <v>913</v>
      </c>
      <c r="K850" s="832" t="s">
        <v>2464</v>
      </c>
      <c r="L850" s="835">
        <v>107.27</v>
      </c>
      <c r="M850" s="835">
        <v>750.89</v>
      </c>
      <c r="N850" s="832">
        <v>7</v>
      </c>
      <c r="O850" s="836">
        <v>3</v>
      </c>
      <c r="P850" s="835">
        <v>750.89</v>
      </c>
      <c r="Q850" s="837">
        <v>1</v>
      </c>
      <c r="R850" s="832">
        <v>7</v>
      </c>
      <c r="S850" s="837">
        <v>1</v>
      </c>
      <c r="T850" s="836">
        <v>3</v>
      </c>
      <c r="U850" s="838">
        <v>1</v>
      </c>
    </row>
    <row r="851" spans="1:21" ht="14.4" customHeight="1" x14ac:dyDescent="0.3">
      <c r="A851" s="831">
        <v>32</v>
      </c>
      <c r="B851" s="832" t="s">
        <v>2157</v>
      </c>
      <c r="C851" s="832" t="s">
        <v>2163</v>
      </c>
      <c r="D851" s="833" t="s">
        <v>3773</v>
      </c>
      <c r="E851" s="834" t="s">
        <v>2189</v>
      </c>
      <c r="F851" s="832" t="s">
        <v>2158</v>
      </c>
      <c r="G851" s="832" t="s">
        <v>3218</v>
      </c>
      <c r="H851" s="832" t="s">
        <v>595</v>
      </c>
      <c r="I851" s="832" t="s">
        <v>3219</v>
      </c>
      <c r="J851" s="832" t="s">
        <v>3220</v>
      </c>
      <c r="K851" s="832" t="s">
        <v>3221</v>
      </c>
      <c r="L851" s="835">
        <v>0</v>
      </c>
      <c r="M851" s="835">
        <v>0</v>
      </c>
      <c r="N851" s="832">
        <v>3</v>
      </c>
      <c r="O851" s="836">
        <v>2</v>
      </c>
      <c r="P851" s="835">
        <v>0</v>
      </c>
      <c r="Q851" s="837"/>
      <c r="R851" s="832">
        <v>3</v>
      </c>
      <c r="S851" s="837">
        <v>1</v>
      </c>
      <c r="T851" s="836">
        <v>2</v>
      </c>
      <c r="U851" s="838">
        <v>1</v>
      </c>
    </row>
    <row r="852" spans="1:21" ht="14.4" customHeight="1" x14ac:dyDescent="0.3">
      <c r="A852" s="831">
        <v>32</v>
      </c>
      <c r="B852" s="832" t="s">
        <v>2157</v>
      </c>
      <c r="C852" s="832" t="s">
        <v>2163</v>
      </c>
      <c r="D852" s="833" t="s">
        <v>3773</v>
      </c>
      <c r="E852" s="834" t="s">
        <v>2189</v>
      </c>
      <c r="F852" s="832" t="s">
        <v>2158</v>
      </c>
      <c r="G852" s="832" t="s">
        <v>2215</v>
      </c>
      <c r="H852" s="832" t="s">
        <v>595</v>
      </c>
      <c r="I852" s="832" t="s">
        <v>2296</v>
      </c>
      <c r="J852" s="832" t="s">
        <v>2217</v>
      </c>
      <c r="K852" s="832" t="s">
        <v>2297</v>
      </c>
      <c r="L852" s="835">
        <v>263.26</v>
      </c>
      <c r="M852" s="835">
        <v>15795.600000000006</v>
      </c>
      <c r="N852" s="832">
        <v>60</v>
      </c>
      <c r="O852" s="836">
        <v>23</v>
      </c>
      <c r="P852" s="835">
        <v>11056.920000000006</v>
      </c>
      <c r="Q852" s="837">
        <v>0.70000000000000007</v>
      </c>
      <c r="R852" s="832">
        <v>42</v>
      </c>
      <c r="S852" s="837">
        <v>0.7</v>
      </c>
      <c r="T852" s="836">
        <v>16</v>
      </c>
      <c r="U852" s="838">
        <v>0.69565217391304346</v>
      </c>
    </row>
    <row r="853" spans="1:21" ht="14.4" customHeight="1" x14ac:dyDescent="0.3">
      <c r="A853" s="831">
        <v>32</v>
      </c>
      <c r="B853" s="832" t="s">
        <v>2157</v>
      </c>
      <c r="C853" s="832" t="s">
        <v>2163</v>
      </c>
      <c r="D853" s="833" t="s">
        <v>3773</v>
      </c>
      <c r="E853" s="834" t="s">
        <v>2189</v>
      </c>
      <c r="F853" s="832" t="s">
        <v>2158</v>
      </c>
      <c r="G853" s="832" t="s">
        <v>2215</v>
      </c>
      <c r="H853" s="832" t="s">
        <v>595</v>
      </c>
      <c r="I853" s="832" t="s">
        <v>2849</v>
      </c>
      <c r="J853" s="832" t="s">
        <v>2850</v>
      </c>
      <c r="K853" s="832" t="s">
        <v>2297</v>
      </c>
      <c r="L853" s="835">
        <v>263.26</v>
      </c>
      <c r="M853" s="835">
        <v>1053.04</v>
      </c>
      <c r="N853" s="832">
        <v>4</v>
      </c>
      <c r="O853" s="836">
        <v>1.5</v>
      </c>
      <c r="P853" s="835">
        <v>1053.04</v>
      </c>
      <c r="Q853" s="837">
        <v>1</v>
      </c>
      <c r="R853" s="832">
        <v>4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32</v>
      </c>
      <c r="B854" s="832" t="s">
        <v>2157</v>
      </c>
      <c r="C854" s="832" t="s">
        <v>2163</v>
      </c>
      <c r="D854" s="833" t="s">
        <v>3773</v>
      </c>
      <c r="E854" s="834" t="s">
        <v>2189</v>
      </c>
      <c r="F854" s="832" t="s">
        <v>2158</v>
      </c>
      <c r="G854" s="832" t="s">
        <v>2245</v>
      </c>
      <c r="H854" s="832" t="s">
        <v>595</v>
      </c>
      <c r="I854" s="832" t="s">
        <v>3222</v>
      </c>
      <c r="J854" s="832" t="s">
        <v>3223</v>
      </c>
      <c r="K854" s="832" t="s">
        <v>676</v>
      </c>
      <c r="L854" s="835">
        <v>72.55</v>
      </c>
      <c r="M854" s="835">
        <v>72.55</v>
      </c>
      <c r="N854" s="832">
        <v>1</v>
      </c>
      <c r="O854" s="836">
        <v>0.5</v>
      </c>
      <c r="P854" s="835">
        <v>72.55</v>
      </c>
      <c r="Q854" s="837">
        <v>1</v>
      </c>
      <c r="R854" s="832">
        <v>1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32</v>
      </c>
      <c r="B855" s="832" t="s">
        <v>2157</v>
      </c>
      <c r="C855" s="832" t="s">
        <v>2163</v>
      </c>
      <c r="D855" s="833" t="s">
        <v>3773</v>
      </c>
      <c r="E855" s="834" t="s">
        <v>2189</v>
      </c>
      <c r="F855" s="832" t="s">
        <v>2158</v>
      </c>
      <c r="G855" s="832" t="s">
        <v>2245</v>
      </c>
      <c r="H855" s="832" t="s">
        <v>595</v>
      </c>
      <c r="I855" s="832" t="s">
        <v>3224</v>
      </c>
      <c r="J855" s="832" t="s">
        <v>2954</v>
      </c>
      <c r="K855" s="832" t="s">
        <v>1878</v>
      </c>
      <c r="L855" s="835">
        <v>36.270000000000003</v>
      </c>
      <c r="M855" s="835">
        <v>145.08000000000001</v>
      </c>
      <c r="N855" s="832">
        <v>4</v>
      </c>
      <c r="O855" s="836">
        <v>1</v>
      </c>
      <c r="P855" s="835">
        <v>72.540000000000006</v>
      </c>
      <c r="Q855" s="837">
        <v>0.5</v>
      </c>
      <c r="R855" s="832">
        <v>2</v>
      </c>
      <c r="S855" s="837">
        <v>0.5</v>
      </c>
      <c r="T855" s="836">
        <v>0.5</v>
      </c>
      <c r="U855" s="838">
        <v>0.5</v>
      </c>
    </row>
    <row r="856" spans="1:21" ht="14.4" customHeight="1" x14ac:dyDescent="0.3">
      <c r="A856" s="831">
        <v>32</v>
      </c>
      <c r="B856" s="832" t="s">
        <v>2157</v>
      </c>
      <c r="C856" s="832" t="s">
        <v>2163</v>
      </c>
      <c r="D856" s="833" t="s">
        <v>3773</v>
      </c>
      <c r="E856" s="834" t="s">
        <v>2189</v>
      </c>
      <c r="F856" s="832" t="s">
        <v>2158</v>
      </c>
      <c r="G856" s="832" t="s">
        <v>2245</v>
      </c>
      <c r="H856" s="832" t="s">
        <v>595</v>
      </c>
      <c r="I856" s="832" t="s">
        <v>2953</v>
      </c>
      <c r="J856" s="832" t="s">
        <v>2954</v>
      </c>
      <c r="K856" s="832" t="s">
        <v>2955</v>
      </c>
      <c r="L856" s="835">
        <v>121.75</v>
      </c>
      <c r="M856" s="835">
        <v>852.25</v>
      </c>
      <c r="N856" s="832">
        <v>7</v>
      </c>
      <c r="O856" s="836">
        <v>4.5</v>
      </c>
      <c r="P856" s="835">
        <v>730.5</v>
      </c>
      <c r="Q856" s="837">
        <v>0.8571428571428571</v>
      </c>
      <c r="R856" s="832">
        <v>6</v>
      </c>
      <c r="S856" s="837">
        <v>0.8571428571428571</v>
      </c>
      <c r="T856" s="836">
        <v>4</v>
      </c>
      <c r="U856" s="838">
        <v>0.88888888888888884</v>
      </c>
    </row>
    <row r="857" spans="1:21" ht="14.4" customHeight="1" x14ac:dyDescent="0.3">
      <c r="A857" s="831">
        <v>32</v>
      </c>
      <c r="B857" s="832" t="s">
        <v>2157</v>
      </c>
      <c r="C857" s="832" t="s">
        <v>2163</v>
      </c>
      <c r="D857" s="833" t="s">
        <v>3773</v>
      </c>
      <c r="E857" s="834" t="s">
        <v>2189</v>
      </c>
      <c r="F857" s="832" t="s">
        <v>2158</v>
      </c>
      <c r="G857" s="832" t="s">
        <v>2245</v>
      </c>
      <c r="H857" s="832" t="s">
        <v>595</v>
      </c>
      <c r="I857" s="832" t="s">
        <v>3225</v>
      </c>
      <c r="J857" s="832" t="s">
        <v>3226</v>
      </c>
      <c r="K857" s="832" t="s">
        <v>1878</v>
      </c>
      <c r="L857" s="835">
        <v>36.270000000000003</v>
      </c>
      <c r="M857" s="835">
        <v>145.08000000000001</v>
      </c>
      <c r="N857" s="832">
        <v>4</v>
      </c>
      <c r="O857" s="836">
        <v>1</v>
      </c>
      <c r="P857" s="835">
        <v>145.08000000000001</v>
      </c>
      <c r="Q857" s="837">
        <v>1</v>
      </c>
      <c r="R857" s="832">
        <v>4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32</v>
      </c>
      <c r="B858" s="832" t="s">
        <v>2157</v>
      </c>
      <c r="C858" s="832" t="s">
        <v>2163</v>
      </c>
      <c r="D858" s="833" t="s">
        <v>3773</v>
      </c>
      <c r="E858" s="834" t="s">
        <v>2189</v>
      </c>
      <c r="F858" s="832" t="s">
        <v>2158</v>
      </c>
      <c r="G858" s="832" t="s">
        <v>2245</v>
      </c>
      <c r="H858" s="832" t="s">
        <v>651</v>
      </c>
      <c r="I858" s="832" t="s">
        <v>1874</v>
      </c>
      <c r="J858" s="832" t="s">
        <v>675</v>
      </c>
      <c r="K858" s="832" t="s">
        <v>676</v>
      </c>
      <c r="L858" s="835">
        <v>72.55</v>
      </c>
      <c r="M858" s="835">
        <v>72.55</v>
      </c>
      <c r="N858" s="832">
        <v>1</v>
      </c>
      <c r="O858" s="836">
        <v>1</v>
      </c>
      <c r="P858" s="835">
        <v>72.55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32</v>
      </c>
      <c r="B859" s="832" t="s">
        <v>2157</v>
      </c>
      <c r="C859" s="832" t="s">
        <v>2163</v>
      </c>
      <c r="D859" s="833" t="s">
        <v>3773</v>
      </c>
      <c r="E859" s="834" t="s">
        <v>2189</v>
      </c>
      <c r="F859" s="832" t="s">
        <v>2158</v>
      </c>
      <c r="G859" s="832" t="s">
        <v>2298</v>
      </c>
      <c r="H859" s="832" t="s">
        <v>651</v>
      </c>
      <c r="I859" s="832" t="s">
        <v>1895</v>
      </c>
      <c r="J859" s="832" t="s">
        <v>1896</v>
      </c>
      <c r="K859" s="832" t="s">
        <v>1897</v>
      </c>
      <c r="L859" s="835">
        <v>9.4</v>
      </c>
      <c r="M859" s="835">
        <v>18.8</v>
      </c>
      <c r="N859" s="832">
        <v>2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32</v>
      </c>
      <c r="B860" s="832" t="s">
        <v>2157</v>
      </c>
      <c r="C860" s="832" t="s">
        <v>2163</v>
      </c>
      <c r="D860" s="833" t="s">
        <v>3773</v>
      </c>
      <c r="E860" s="834" t="s">
        <v>2189</v>
      </c>
      <c r="F860" s="832" t="s">
        <v>2158</v>
      </c>
      <c r="G860" s="832" t="s">
        <v>2298</v>
      </c>
      <c r="H860" s="832" t="s">
        <v>651</v>
      </c>
      <c r="I860" s="832" t="s">
        <v>2299</v>
      </c>
      <c r="J860" s="832" t="s">
        <v>1896</v>
      </c>
      <c r="K860" s="832" t="s">
        <v>2300</v>
      </c>
      <c r="L860" s="835">
        <v>4.7</v>
      </c>
      <c r="M860" s="835">
        <v>9.4</v>
      </c>
      <c r="N860" s="832">
        <v>2</v>
      </c>
      <c r="O860" s="836">
        <v>1.5</v>
      </c>
      <c r="P860" s="835">
        <v>9.4</v>
      </c>
      <c r="Q860" s="837">
        <v>1</v>
      </c>
      <c r="R860" s="832">
        <v>2</v>
      </c>
      <c r="S860" s="837">
        <v>1</v>
      </c>
      <c r="T860" s="836">
        <v>1.5</v>
      </c>
      <c r="U860" s="838">
        <v>1</v>
      </c>
    </row>
    <row r="861" spans="1:21" ht="14.4" customHeight="1" x14ac:dyDescent="0.3">
      <c r="A861" s="831">
        <v>32</v>
      </c>
      <c r="B861" s="832" t="s">
        <v>2157</v>
      </c>
      <c r="C861" s="832" t="s">
        <v>2163</v>
      </c>
      <c r="D861" s="833" t="s">
        <v>3773</v>
      </c>
      <c r="E861" s="834" t="s">
        <v>2189</v>
      </c>
      <c r="F861" s="832" t="s">
        <v>2158</v>
      </c>
      <c r="G861" s="832" t="s">
        <v>2470</v>
      </c>
      <c r="H861" s="832" t="s">
        <v>651</v>
      </c>
      <c r="I861" s="832" t="s">
        <v>1769</v>
      </c>
      <c r="J861" s="832" t="s">
        <v>1770</v>
      </c>
      <c r="K861" s="832" t="s">
        <v>1771</v>
      </c>
      <c r="L861" s="835">
        <v>31.09</v>
      </c>
      <c r="M861" s="835">
        <v>31.09</v>
      </c>
      <c r="N861" s="832">
        <v>1</v>
      </c>
      <c r="O861" s="836">
        <v>0.5</v>
      </c>
      <c r="P861" s="835">
        <v>31.09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" customHeight="1" x14ac:dyDescent="0.3">
      <c r="A862" s="831">
        <v>32</v>
      </c>
      <c r="B862" s="832" t="s">
        <v>2157</v>
      </c>
      <c r="C862" s="832" t="s">
        <v>2163</v>
      </c>
      <c r="D862" s="833" t="s">
        <v>3773</v>
      </c>
      <c r="E862" s="834" t="s">
        <v>2189</v>
      </c>
      <c r="F862" s="832" t="s">
        <v>2158</v>
      </c>
      <c r="G862" s="832" t="s">
        <v>2305</v>
      </c>
      <c r="H862" s="832" t="s">
        <v>651</v>
      </c>
      <c r="I862" s="832" t="s">
        <v>2306</v>
      </c>
      <c r="J862" s="832" t="s">
        <v>2307</v>
      </c>
      <c r="K862" s="832" t="s">
        <v>2308</v>
      </c>
      <c r="L862" s="835">
        <v>6696.51</v>
      </c>
      <c r="M862" s="835">
        <v>13393.02</v>
      </c>
      <c r="N862" s="832">
        <v>2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32</v>
      </c>
      <c r="B863" s="832" t="s">
        <v>2157</v>
      </c>
      <c r="C863" s="832" t="s">
        <v>2163</v>
      </c>
      <c r="D863" s="833" t="s">
        <v>3773</v>
      </c>
      <c r="E863" s="834" t="s">
        <v>2189</v>
      </c>
      <c r="F863" s="832" t="s">
        <v>2158</v>
      </c>
      <c r="G863" s="832" t="s">
        <v>2701</v>
      </c>
      <c r="H863" s="832" t="s">
        <v>595</v>
      </c>
      <c r="I863" s="832" t="s">
        <v>3227</v>
      </c>
      <c r="J863" s="832" t="s">
        <v>2959</v>
      </c>
      <c r="K863" s="832" t="s">
        <v>1960</v>
      </c>
      <c r="L863" s="835">
        <v>196.2</v>
      </c>
      <c r="M863" s="835">
        <v>196.2</v>
      </c>
      <c r="N863" s="832">
        <v>1</v>
      </c>
      <c r="O863" s="836">
        <v>1</v>
      </c>
      <c r="P863" s="835">
        <v>196.2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32</v>
      </c>
      <c r="B864" s="832" t="s">
        <v>2157</v>
      </c>
      <c r="C864" s="832" t="s">
        <v>2163</v>
      </c>
      <c r="D864" s="833" t="s">
        <v>3773</v>
      </c>
      <c r="E864" s="834" t="s">
        <v>2189</v>
      </c>
      <c r="F864" s="832" t="s">
        <v>2158</v>
      </c>
      <c r="G864" s="832" t="s">
        <v>2701</v>
      </c>
      <c r="H864" s="832" t="s">
        <v>595</v>
      </c>
      <c r="I864" s="832" t="s">
        <v>3228</v>
      </c>
      <c r="J864" s="832" t="s">
        <v>2959</v>
      </c>
      <c r="K864" s="832" t="s">
        <v>2650</v>
      </c>
      <c r="L864" s="835">
        <v>392.41</v>
      </c>
      <c r="M864" s="835">
        <v>784.82</v>
      </c>
      <c r="N864" s="832">
        <v>2</v>
      </c>
      <c r="O864" s="836">
        <v>1.5</v>
      </c>
      <c r="P864" s="835">
        <v>392.41</v>
      </c>
      <c r="Q864" s="837">
        <v>0.5</v>
      </c>
      <c r="R864" s="832">
        <v>1</v>
      </c>
      <c r="S864" s="837">
        <v>0.5</v>
      </c>
      <c r="T864" s="836">
        <v>0.5</v>
      </c>
      <c r="U864" s="838">
        <v>0.33333333333333331</v>
      </c>
    </row>
    <row r="865" spans="1:21" ht="14.4" customHeight="1" x14ac:dyDescent="0.3">
      <c r="A865" s="831">
        <v>32</v>
      </c>
      <c r="B865" s="832" t="s">
        <v>2157</v>
      </c>
      <c r="C865" s="832" t="s">
        <v>2163</v>
      </c>
      <c r="D865" s="833" t="s">
        <v>3773</v>
      </c>
      <c r="E865" s="834" t="s">
        <v>2189</v>
      </c>
      <c r="F865" s="832" t="s">
        <v>2158</v>
      </c>
      <c r="G865" s="832" t="s">
        <v>2701</v>
      </c>
      <c r="H865" s="832" t="s">
        <v>595</v>
      </c>
      <c r="I865" s="832" t="s">
        <v>2958</v>
      </c>
      <c r="J865" s="832" t="s">
        <v>2959</v>
      </c>
      <c r="K865" s="832" t="s">
        <v>2960</v>
      </c>
      <c r="L865" s="835">
        <v>603.72</v>
      </c>
      <c r="M865" s="835">
        <v>1207.44</v>
      </c>
      <c r="N865" s="832">
        <v>2</v>
      </c>
      <c r="O865" s="836">
        <v>1.5</v>
      </c>
      <c r="P865" s="835">
        <v>1207.44</v>
      </c>
      <c r="Q865" s="837">
        <v>1</v>
      </c>
      <c r="R865" s="832">
        <v>2</v>
      </c>
      <c r="S865" s="837">
        <v>1</v>
      </c>
      <c r="T865" s="836">
        <v>1.5</v>
      </c>
      <c r="U865" s="838">
        <v>1</v>
      </c>
    </row>
    <row r="866" spans="1:21" ht="14.4" customHeight="1" x14ac:dyDescent="0.3">
      <c r="A866" s="831">
        <v>32</v>
      </c>
      <c r="B866" s="832" t="s">
        <v>2157</v>
      </c>
      <c r="C866" s="832" t="s">
        <v>2163</v>
      </c>
      <c r="D866" s="833" t="s">
        <v>3773</v>
      </c>
      <c r="E866" s="834" t="s">
        <v>2189</v>
      </c>
      <c r="F866" s="832" t="s">
        <v>2158</v>
      </c>
      <c r="G866" s="832" t="s">
        <v>2618</v>
      </c>
      <c r="H866" s="832" t="s">
        <v>595</v>
      </c>
      <c r="I866" s="832" t="s">
        <v>3229</v>
      </c>
      <c r="J866" s="832" t="s">
        <v>3230</v>
      </c>
      <c r="K866" s="832" t="s">
        <v>1483</v>
      </c>
      <c r="L866" s="835">
        <v>70.23</v>
      </c>
      <c r="M866" s="835">
        <v>140.46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32</v>
      </c>
      <c r="B867" s="832" t="s">
        <v>2157</v>
      </c>
      <c r="C867" s="832" t="s">
        <v>2163</v>
      </c>
      <c r="D867" s="833" t="s">
        <v>3773</v>
      </c>
      <c r="E867" s="834" t="s">
        <v>2189</v>
      </c>
      <c r="F867" s="832" t="s">
        <v>2158</v>
      </c>
      <c r="G867" s="832" t="s">
        <v>2477</v>
      </c>
      <c r="H867" s="832" t="s">
        <v>595</v>
      </c>
      <c r="I867" s="832" t="s">
        <v>2710</v>
      </c>
      <c r="J867" s="832" t="s">
        <v>2479</v>
      </c>
      <c r="K867" s="832" t="s">
        <v>897</v>
      </c>
      <c r="L867" s="835">
        <v>0</v>
      </c>
      <c r="M867" s="835">
        <v>0</v>
      </c>
      <c r="N867" s="832">
        <v>4</v>
      </c>
      <c r="O867" s="836">
        <v>1.5</v>
      </c>
      <c r="P867" s="835">
        <v>0</v>
      </c>
      <c r="Q867" s="837"/>
      <c r="R867" s="832">
        <v>4</v>
      </c>
      <c r="S867" s="837">
        <v>1</v>
      </c>
      <c r="T867" s="836">
        <v>1.5</v>
      </c>
      <c r="U867" s="838">
        <v>1</v>
      </c>
    </row>
    <row r="868" spans="1:21" ht="14.4" customHeight="1" x14ac:dyDescent="0.3">
      <c r="A868" s="831">
        <v>32</v>
      </c>
      <c r="B868" s="832" t="s">
        <v>2157</v>
      </c>
      <c r="C868" s="832" t="s">
        <v>2163</v>
      </c>
      <c r="D868" s="833" t="s">
        <v>3773</v>
      </c>
      <c r="E868" s="834" t="s">
        <v>2189</v>
      </c>
      <c r="F868" s="832" t="s">
        <v>2158</v>
      </c>
      <c r="G868" s="832" t="s">
        <v>2248</v>
      </c>
      <c r="H868" s="832" t="s">
        <v>595</v>
      </c>
      <c r="I868" s="832" t="s">
        <v>3231</v>
      </c>
      <c r="J868" s="832" t="s">
        <v>2863</v>
      </c>
      <c r="K868" s="832" t="s">
        <v>1467</v>
      </c>
      <c r="L868" s="835">
        <v>170.52</v>
      </c>
      <c r="M868" s="835">
        <v>1705.2</v>
      </c>
      <c r="N868" s="832">
        <v>10</v>
      </c>
      <c r="O868" s="836">
        <v>4.5</v>
      </c>
      <c r="P868" s="835">
        <v>1534.68</v>
      </c>
      <c r="Q868" s="837">
        <v>0.9</v>
      </c>
      <c r="R868" s="832">
        <v>9</v>
      </c>
      <c r="S868" s="837">
        <v>0.9</v>
      </c>
      <c r="T868" s="836">
        <v>4</v>
      </c>
      <c r="U868" s="838">
        <v>0.88888888888888884</v>
      </c>
    </row>
    <row r="869" spans="1:21" ht="14.4" customHeight="1" x14ac:dyDescent="0.3">
      <c r="A869" s="831">
        <v>32</v>
      </c>
      <c r="B869" s="832" t="s">
        <v>2157</v>
      </c>
      <c r="C869" s="832" t="s">
        <v>2163</v>
      </c>
      <c r="D869" s="833" t="s">
        <v>3773</v>
      </c>
      <c r="E869" s="834" t="s">
        <v>2189</v>
      </c>
      <c r="F869" s="832" t="s">
        <v>2158</v>
      </c>
      <c r="G869" s="832" t="s">
        <v>2248</v>
      </c>
      <c r="H869" s="832" t="s">
        <v>595</v>
      </c>
      <c r="I869" s="832" t="s">
        <v>2862</v>
      </c>
      <c r="J869" s="832" t="s">
        <v>2863</v>
      </c>
      <c r="K869" s="832" t="s">
        <v>1467</v>
      </c>
      <c r="L869" s="835">
        <v>170.52</v>
      </c>
      <c r="M869" s="835">
        <v>170.52</v>
      </c>
      <c r="N869" s="832">
        <v>1</v>
      </c>
      <c r="O869" s="836">
        <v>1</v>
      </c>
      <c r="P869" s="835">
        <v>170.52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32</v>
      </c>
      <c r="B870" s="832" t="s">
        <v>2157</v>
      </c>
      <c r="C870" s="832" t="s">
        <v>2163</v>
      </c>
      <c r="D870" s="833" t="s">
        <v>3773</v>
      </c>
      <c r="E870" s="834" t="s">
        <v>2189</v>
      </c>
      <c r="F870" s="832" t="s">
        <v>2158</v>
      </c>
      <c r="G870" s="832" t="s">
        <v>2309</v>
      </c>
      <c r="H870" s="832" t="s">
        <v>651</v>
      </c>
      <c r="I870" s="832" t="s">
        <v>1946</v>
      </c>
      <c r="J870" s="832" t="s">
        <v>1221</v>
      </c>
      <c r="K870" s="832" t="s">
        <v>1483</v>
      </c>
      <c r="L870" s="835">
        <v>58.77</v>
      </c>
      <c r="M870" s="835">
        <v>58.77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32</v>
      </c>
      <c r="B871" s="832" t="s">
        <v>2157</v>
      </c>
      <c r="C871" s="832" t="s">
        <v>2163</v>
      </c>
      <c r="D871" s="833" t="s">
        <v>3773</v>
      </c>
      <c r="E871" s="834" t="s">
        <v>2189</v>
      </c>
      <c r="F871" s="832" t="s">
        <v>2158</v>
      </c>
      <c r="G871" s="832" t="s">
        <v>3232</v>
      </c>
      <c r="H871" s="832" t="s">
        <v>595</v>
      </c>
      <c r="I871" s="832" t="s">
        <v>3233</v>
      </c>
      <c r="J871" s="832" t="s">
        <v>3234</v>
      </c>
      <c r="K871" s="832" t="s">
        <v>3235</v>
      </c>
      <c r="L871" s="835">
        <v>0</v>
      </c>
      <c r="M871" s="835">
        <v>0</v>
      </c>
      <c r="N871" s="832">
        <v>1</v>
      </c>
      <c r="O871" s="836">
        <v>0.5</v>
      </c>
      <c r="P871" s="835">
        <v>0</v>
      </c>
      <c r="Q871" s="837"/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32</v>
      </c>
      <c r="B872" s="832" t="s">
        <v>2157</v>
      </c>
      <c r="C872" s="832" t="s">
        <v>2163</v>
      </c>
      <c r="D872" s="833" t="s">
        <v>3773</v>
      </c>
      <c r="E872" s="834" t="s">
        <v>2189</v>
      </c>
      <c r="F872" s="832" t="s">
        <v>2158</v>
      </c>
      <c r="G872" s="832" t="s">
        <v>3232</v>
      </c>
      <c r="H872" s="832" t="s">
        <v>595</v>
      </c>
      <c r="I872" s="832" t="s">
        <v>3236</v>
      </c>
      <c r="J872" s="832" t="s">
        <v>3234</v>
      </c>
      <c r="K872" s="832" t="s">
        <v>3237</v>
      </c>
      <c r="L872" s="835">
        <v>0</v>
      </c>
      <c r="M872" s="835">
        <v>0</v>
      </c>
      <c r="N872" s="832">
        <v>1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32</v>
      </c>
      <c r="B873" s="832" t="s">
        <v>2157</v>
      </c>
      <c r="C873" s="832" t="s">
        <v>2163</v>
      </c>
      <c r="D873" s="833" t="s">
        <v>3773</v>
      </c>
      <c r="E873" s="834" t="s">
        <v>2189</v>
      </c>
      <c r="F873" s="832" t="s">
        <v>2158</v>
      </c>
      <c r="G873" s="832" t="s">
        <v>2310</v>
      </c>
      <c r="H873" s="832" t="s">
        <v>651</v>
      </c>
      <c r="I873" s="832" t="s">
        <v>2796</v>
      </c>
      <c r="J873" s="832" t="s">
        <v>2680</v>
      </c>
      <c r="K873" s="832" t="s">
        <v>2117</v>
      </c>
      <c r="L873" s="835">
        <v>264</v>
      </c>
      <c r="M873" s="835">
        <v>1584</v>
      </c>
      <c r="N873" s="832">
        <v>6</v>
      </c>
      <c r="O873" s="836">
        <v>3</v>
      </c>
      <c r="P873" s="835">
        <v>1320</v>
      </c>
      <c r="Q873" s="837">
        <v>0.83333333333333337</v>
      </c>
      <c r="R873" s="832">
        <v>5</v>
      </c>
      <c r="S873" s="837">
        <v>0.83333333333333337</v>
      </c>
      <c r="T873" s="836">
        <v>2.5</v>
      </c>
      <c r="U873" s="838">
        <v>0.83333333333333337</v>
      </c>
    </row>
    <row r="874" spans="1:21" ht="14.4" customHeight="1" x14ac:dyDescent="0.3">
      <c r="A874" s="831">
        <v>32</v>
      </c>
      <c r="B874" s="832" t="s">
        <v>2157</v>
      </c>
      <c r="C874" s="832" t="s">
        <v>2163</v>
      </c>
      <c r="D874" s="833" t="s">
        <v>3773</v>
      </c>
      <c r="E874" s="834" t="s">
        <v>2189</v>
      </c>
      <c r="F874" s="832" t="s">
        <v>2158</v>
      </c>
      <c r="G874" s="832" t="s">
        <v>2310</v>
      </c>
      <c r="H874" s="832" t="s">
        <v>595</v>
      </c>
      <c r="I874" s="832" t="s">
        <v>3238</v>
      </c>
      <c r="J874" s="832" t="s">
        <v>3239</v>
      </c>
      <c r="K874" s="832" t="s">
        <v>2705</v>
      </c>
      <c r="L874" s="835">
        <v>123.2</v>
      </c>
      <c r="M874" s="835">
        <v>369.6</v>
      </c>
      <c r="N874" s="832">
        <v>3</v>
      </c>
      <c r="O874" s="836">
        <v>1.5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32</v>
      </c>
      <c r="B875" s="832" t="s">
        <v>2157</v>
      </c>
      <c r="C875" s="832" t="s">
        <v>2163</v>
      </c>
      <c r="D875" s="833" t="s">
        <v>3773</v>
      </c>
      <c r="E875" s="834" t="s">
        <v>2189</v>
      </c>
      <c r="F875" s="832" t="s">
        <v>2158</v>
      </c>
      <c r="G875" s="832" t="s">
        <v>2313</v>
      </c>
      <c r="H875" s="832" t="s">
        <v>595</v>
      </c>
      <c r="I875" s="832" t="s">
        <v>2314</v>
      </c>
      <c r="J875" s="832" t="s">
        <v>784</v>
      </c>
      <c r="K875" s="832" t="s">
        <v>2315</v>
      </c>
      <c r="L875" s="835">
        <v>0</v>
      </c>
      <c r="M875" s="835">
        <v>0</v>
      </c>
      <c r="N875" s="832">
        <v>1</v>
      </c>
      <c r="O875" s="836">
        <v>1</v>
      </c>
      <c r="P875" s="835">
        <v>0</v>
      </c>
      <c r="Q875" s="837"/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32</v>
      </c>
      <c r="B876" s="832" t="s">
        <v>2157</v>
      </c>
      <c r="C876" s="832" t="s">
        <v>2163</v>
      </c>
      <c r="D876" s="833" t="s">
        <v>3773</v>
      </c>
      <c r="E876" s="834" t="s">
        <v>2189</v>
      </c>
      <c r="F876" s="832" t="s">
        <v>2158</v>
      </c>
      <c r="G876" s="832" t="s">
        <v>2797</v>
      </c>
      <c r="H876" s="832" t="s">
        <v>595</v>
      </c>
      <c r="I876" s="832" t="s">
        <v>2798</v>
      </c>
      <c r="J876" s="832" t="s">
        <v>979</v>
      </c>
      <c r="K876" s="832" t="s">
        <v>2799</v>
      </c>
      <c r="L876" s="835">
        <v>0</v>
      </c>
      <c r="M876" s="835">
        <v>0</v>
      </c>
      <c r="N876" s="832">
        <v>2</v>
      </c>
      <c r="O876" s="836">
        <v>0.5</v>
      </c>
      <c r="P876" s="835">
        <v>0</v>
      </c>
      <c r="Q876" s="837"/>
      <c r="R876" s="832">
        <v>2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32</v>
      </c>
      <c r="B877" s="832" t="s">
        <v>2157</v>
      </c>
      <c r="C877" s="832" t="s">
        <v>2163</v>
      </c>
      <c r="D877" s="833" t="s">
        <v>3773</v>
      </c>
      <c r="E877" s="834" t="s">
        <v>2189</v>
      </c>
      <c r="F877" s="832" t="s">
        <v>2158</v>
      </c>
      <c r="G877" s="832" t="s">
        <v>2320</v>
      </c>
      <c r="H877" s="832" t="s">
        <v>595</v>
      </c>
      <c r="I877" s="832" t="s">
        <v>3079</v>
      </c>
      <c r="J877" s="832" t="s">
        <v>2322</v>
      </c>
      <c r="K877" s="832" t="s">
        <v>2799</v>
      </c>
      <c r="L877" s="835">
        <v>236.03</v>
      </c>
      <c r="M877" s="835">
        <v>472.06</v>
      </c>
      <c r="N877" s="832">
        <v>2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32</v>
      </c>
      <c r="B878" s="832" t="s">
        <v>2157</v>
      </c>
      <c r="C878" s="832" t="s">
        <v>2163</v>
      </c>
      <c r="D878" s="833" t="s">
        <v>3773</v>
      </c>
      <c r="E878" s="834" t="s">
        <v>2189</v>
      </c>
      <c r="F878" s="832" t="s">
        <v>2158</v>
      </c>
      <c r="G878" s="832" t="s">
        <v>2320</v>
      </c>
      <c r="H878" s="832" t="s">
        <v>595</v>
      </c>
      <c r="I878" s="832" t="s">
        <v>2622</v>
      </c>
      <c r="J878" s="832" t="s">
        <v>2322</v>
      </c>
      <c r="K878" s="832" t="s">
        <v>2623</v>
      </c>
      <c r="L878" s="835">
        <v>516</v>
      </c>
      <c r="M878" s="835">
        <v>4644</v>
      </c>
      <c r="N878" s="832">
        <v>9</v>
      </c>
      <c r="O878" s="836">
        <v>3</v>
      </c>
      <c r="P878" s="835">
        <v>4644</v>
      </c>
      <c r="Q878" s="837">
        <v>1</v>
      </c>
      <c r="R878" s="832">
        <v>9</v>
      </c>
      <c r="S878" s="837">
        <v>1</v>
      </c>
      <c r="T878" s="836">
        <v>3</v>
      </c>
      <c r="U878" s="838">
        <v>1</v>
      </c>
    </row>
    <row r="879" spans="1:21" ht="14.4" customHeight="1" x14ac:dyDescent="0.3">
      <c r="A879" s="831">
        <v>32</v>
      </c>
      <c r="B879" s="832" t="s">
        <v>2157</v>
      </c>
      <c r="C879" s="832" t="s">
        <v>2163</v>
      </c>
      <c r="D879" s="833" t="s">
        <v>3773</v>
      </c>
      <c r="E879" s="834" t="s">
        <v>2189</v>
      </c>
      <c r="F879" s="832" t="s">
        <v>2158</v>
      </c>
      <c r="G879" s="832" t="s">
        <v>2320</v>
      </c>
      <c r="H879" s="832" t="s">
        <v>595</v>
      </c>
      <c r="I879" s="832" t="s">
        <v>2321</v>
      </c>
      <c r="J879" s="832" t="s">
        <v>2322</v>
      </c>
      <c r="K879" s="832" t="s">
        <v>2323</v>
      </c>
      <c r="L879" s="835">
        <v>1719.99</v>
      </c>
      <c r="M879" s="835">
        <v>1719.99</v>
      </c>
      <c r="N879" s="832">
        <v>1</v>
      </c>
      <c r="O879" s="836">
        <v>0.5</v>
      </c>
      <c r="P879" s="835">
        <v>1719.99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32</v>
      </c>
      <c r="B880" s="832" t="s">
        <v>2157</v>
      </c>
      <c r="C880" s="832" t="s">
        <v>2163</v>
      </c>
      <c r="D880" s="833" t="s">
        <v>3773</v>
      </c>
      <c r="E880" s="834" t="s">
        <v>2189</v>
      </c>
      <c r="F880" s="832" t="s">
        <v>2158</v>
      </c>
      <c r="G880" s="832" t="s">
        <v>2320</v>
      </c>
      <c r="H880" s="832" t="s">
        <v>595</v>
      </c>
      <c r="I880" s="832" t="s">
        <v>2324</v>
      </c>
      <c r="J880" s="832" t="s">
        <v>2325</v>
      </c>
      <c r="K880" s="832" t="s">
        <v>2326</v>
      </c>
      <c r="L880" s="835">
        <v>656.81</v>
      </c>
      <c r="M880" s="835">
        <v>13136.199999999993</v>
      </c>
      <c r="N880" s="832">
        <v>20</v>
      </c>
      <c r="O880" s="836">
        <v>11.5</v>
      </c>
      <c r="P880" s="835">
        <v>11822.579999999994</v>
      </c>
      <c r="Q880" s="837">
        <v>0.9</v>
      </c>
      <c r="R880" s="832">
        <v>18</v>
      </c>
      <c r="S880" s="837">
        <v>0.9</v>
      </c>
      <c r="T880" s="836">
        <v>10</v>
      </c>
      <c r="U880" s="838">
        <v>0.86956521739130432</v>
      </c>
    </row>
    <row r="881" spans="1:21" ht="14.4" customHeight="1" x14ac:dyDescent="0.3">
      <c r="A881" s="831">
        <v>32</v>
      </c>
      <c r="B881" s="832" t="s">
        <v>2157</v>
      </c>
      <c r="C881" s="832" t="s">
        <v>2163</v>
      </c>
      <c r="D881" s="833" t="s">
        <v>3773</v>
      </c>
      <c r="E881" s="834" t="s">
        <v>2189</v>
      </c>
      <c r="F881" s="832" t="s">
        <v>2158</v>
      </c>
      <c r="G881" s="832" t="s">
        <v>3240</v>
      </c>
      <c r="H881" s="832" t="s">
        <v>595</v>
      </c>
      <c r="I881" s="832" t="s">
        <v>3241</v>
      </c>
      <c r="J881" s="832" t="s">
        <v>3242</v>
      </c>
      <c r="K881" s="832" t="s">
        <v>3243</v>
      </c>
      <c r="L881" s="835">
        <v>0</v>
      </c>
      <c r="M881" s="835">
        <v>0</v>
      </c>
      <c r="N881" s="832">
        <v>1</v>
      </c>
      <c r="O881" s="836">
        <v>0.5</v>
      </c>
      <c r="P881" s="835">
        <v>0</v>
      </c>
      <c r="Q881" s="837"/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2157</v>
      </c>
      <c r="C882" s="832" t="s">
        <v>2163</v>
      </c>
      <c r="D882" s="833" t="s">
        <v>3773</v>
      </c>
      <c r="E882" s="834" t="s">
        <v>2189</v>
      </c>
      <c r="F882" s="832" t="s">
        <v>2158</v>
      </c>
      <c r="G882" s="832" t="s">
        <v>2327</v>
      </c>
      <c r="H882" s="832" t="s">
        <v>595</v>
      </c>
      <c r="I882" s="832" t="s">
        <v>3244</v>
      </c>
      <c r="J882" s="832" t="s">
        <v>743</v>
      </c>
      <c r="K882" s="832" t="s">
        <v>2331</v>
      </c>
      <c r="L882" s="835">
        <v>182.22</v>
      </c>
      <c r="M882" s="835">
        <v>364.44</v>
      </c>
      <c r="N882" s="832">
        <v>2</v>
      </c>
      <c r="O882" s="836">
        <v>1</v>
      </c>
      <c r="P882" s="835">
        <v>364.44</v>
      </c>
      <c r="Q882" s="837">
        <v>1</v>
      </c>
      <c r="R882" s="832">
        <v>2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32</v>
      </c>
      <c r="B883" s="832" t="s">
        <v>2157</v>
      </c>
      <c r="C883" s="832" t="s">
        <v>2163</v>
      </c>
      <c r="D883" s="833" t="s">
        <v>3773</v>
      </c>
      <c r="E883" s="834" t="s">
        <v>2189</v>
      </c>
      <c r="F883" s="832" t="s">
        <v>2158</v>
      </c>
      <c r="G883" s="832" t="s">
        <v>2327</v>
      </c>
      <c r="H883" s="832" t="s">
        <v>595</v>
      </c>
      <c r="I883" s="832" t="s">
        <v>2330</v>
      </c>
      <c r="J883" s="832" t="s">
        <v>743</v>
      </c>
      <c r="K883" s="832" t="s">
        <v>2331</v>
      </c>
      <c r="L883" s="835">
        <v>182.22</v>
      </c>
      <c r="M883" s="835">
        <v>182.22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32</v>
      </c>
      <c r="B884" s="832" t="s">
        <v>2157</v>
      </c>
      <c r="C884" s="832" t="s">
        <v>2163</v>
      </c>
      <c r="D884" s="833" t="s">
        <v>3773</v>
      </c>
      <c r="E884" s="834" t="s">
        <v>2189</v>
      </c>
      <c r="F884" s="832" t="s">
        <v>2158</v>
      </c>
      <c r="G884" s="832" t="s">
        <v>2327</v>
      </c>
      <c r="H884" s="832" t="s">
        <v>595</v>
      </c>
      <c r="I884" s="832" t="s">
        <v>2488</v>
      </c>
      <c r="J884" s="832" t="s">
        <v>743</v>
      </c>
      <c r="K884" s="832" t="s">
        <v>2329</v>
      </c>
      <c r="L884" s="835">
        <v>91.11</v>
      </c>
      <c r="M884" s="835">
        <v>91.11</v>
      </c>
      <c r="N884" s="832">
        <v>1</v>
      </c>
      <c r="O884" s="836">
        <v>0.5</v>
      </c>
      <c r="P884" s="835">
        <v>91.11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32</v>
      </c>
      <c r="B885" s="832" t="s">
        <v>2157</v>
      </c>
      <c r="C885" s="832" t="s">
        <v>2163</v>
      </c>
      <c r="D885" s="833" t="s">
        <v>3773</v>
      </c>
      <c r="E885" s="834" t="s">
        <v>2189</v>
      </c>
      <c r="F885" s="832" t="s">
        <v>2158</v>
      </c>
      <c r="G885" s="832" t="s">
        <v>2327</v>
      </c>
      <c r="H885" s="832" t="s">
        <v>595</v>
      </c>
      <c r="I885" s="832" t="s">
        <v>3245</v>
      </c>
      <c r="J885" s="832" t="s">
        <v>743</v>
      </c>
      <c r="K885" s="832" t="s">
        <v>2331</v>
      </c>
      <c r="L885" s="835">
        <v>182.22</v>
      </c>
      <c r="M885" s="835">
        <v>911.09999999999991</v>
      </c>
      <c r="N885" s="832">
        <v>5</v>
      </c>
      <c r="O885" s="836">
        <v>2.5</v>
      </c>
      <c r="P885" s="835">
        <v>546.66</v>
      </c>
      <c r="Q885" s="837">
        <v>0.6</v>
      </c>
      <c r="R885" s="832">
        <v>3</v>
      </c>
      <c r="S885" s="837">
        <v>0.6</v>
      </c>
      <c r="T885" s="836">
        <v>2</v>
      </c>
      <c r="U885" s="838">
        <v>0.8</v>
      </c>
    </row>
    <row r="886" spans="1:21" ht="14.4" customHeight="1" x14ac:dyDescent="0.3">
      <c r="A886" s="831">
        <v>32</v>
      </c>
      <c r="B886" s="832" t="s">
        <v>2157</v>
      </c>
      <c r="C886" s="832" t="s">
        <v>2163</v>
      </c>
      <c r="D886" s="833" t="s">
        <v>3773</v>
      </c>
      <c r="E886" s="834" t="s">
        <v>2189</v>
      </c>
      <c r="F886" s="832" t="s">
        <v>2158</v>
      </c>
      <c r="G886" s="832" t="s">
        <v>2327</v>
      </c>
      <c r="H886" s="832" t="s">
        <v>595</v>
      </c>
      <c r="I886" s="832" t="s">
        <v>2982</v>
      </c>
      <c r="J886" s="832" t="s">
        <v>743</v>
      </c>
      <c r="K886" s="832" t="s">
        <v>2983</v>
      </c>
      <c r="L886" s="835">
        <v>273.33</v>
      </c>
      <c r="M886" s="835">
        <v>546.66</v>
      </c>
      <c r="N886" s="832">
        <v>2</v>
      </c>
      <c r="O886" s="836">
        <v>1.5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32</v>
      </c>
      <c r="B887" s="832" t="s">
        <v>2157</v>
      </c>
      <c r="C887" s="832" t="s">
        <v>2163</v>
      </c>
      <c r="D887" s="833" t="s">
        <v>3773</v>
      </c>
      <c r="E887" s="834" t="s">
        <v>2189</v>
      </c>
      <c r="F887" s="832" t="s">
        <v>2158</v>
      </c>
      <c r="G887" s="832" t="s">
        <v>3159</v>
      </c>
      <c r="H887" s="832" t="s">
        <v>595</v>
      </c>
      <c r="I887" s="832" t="s">
        <v>3246</v>
      </c>
      <c r="J887" s="832" t="s">
        <v>3161</v>
      </c>
      <c r="K887" s="832" t="s">
        <v>3247</v>
      </c>
      <c r="L887" s="835">
        <v>93.49</v>
      </c>
      <c r="M887" s="835">
        <v>1402.35</v>
      </c>
      <c r="N887" s="832">
        <v>15</v>
      </c>
      <c r="O887" s="836">
        <v>2</v>
      </c>
      <c r="P887" s="835">
        <v>1402.35</v>
      </c>
      <c r="Q887" s="837">
        <v>1</v>
      </c>
      <c r="R887" s="832">
        <v>15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32</v>
      </c>
      <c r="B888" s="832" t="s">
        <v>2157</v>
      </c>
      <c r="C888" s="832" t="s">
        <v>2163</v>
      </c>
      <c r="D888" s="833" t="s">
        <v>3773</v>
      </c>
      <c r="E888" s="834" t="s">
        <v>2189</v>
      </c>
      <c r="F888" s="832" t="s">
        <v>2158</v>
      </c>
      <c r="G888" s="832" t="s">
        <v>3159</v>
      </c>
      <c r="H888" s="832" t="s">
        <v>595</v>
      </c>
      <c r="I888" s="832" t="s">
        <v>3160</v>
      </c>
      <c r="J888" s="832" t="s">
        <v>3161</v>
      </c>
      <c r="K888" s="832" t="s">
        <v>3162</v>
      </c>
      <c r="L888" s="835">
        <v>46.75</v>
      </c>
      <c r="M888" s="835">
        <v>935</v>
      </c>
      <c r="N888" s="832">
        <v>20</v>
      </c>
      <c r="O888" s="836">
        <v>1</v>
      </c>
      <c r="P888" s="835">
        <v>935</v>
      </c>
      <c r="Q888" s="837">
        <v>1</v>
      </c>
      <c r="R888" s="832">
        <v>20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32</v>
      </c>
      <c r="B889" s="832" t="s">
        <v>2157</v>
      </c>
      <c r="C889" s="832" t="s">
        <v>2163</v>
      </c>
      <c r="D889" s="833" t="s">
        <v>3773</v>
      </c>
      <c r="E889" s="834" t="s">
        <v>2189</v>
      </c>
      <c r="F889" s="832" t="s">
        <v>2158</v>
      </c>
      <c r="G889" s="832" t="s">
        <v>3163</v>
      </c>
      <c r="H889" s="832" t="s">
        <v>595</v>
      </c>
      <c r="I889" s="832" t="s">
        <v>3248</v>
      </c>
      <c r="J889" s="832" t="s">
        <v>3165</v>
      </c>
      <c r="K889" s="832" t="s">
        <v>3249</v>
      </c>
      <c r="L889" s="835">
        <v>1231.6600000000001</v>
      </c>
      <c r="M889" s="835">
        <v>4926.6400000000003</v>
      </c>
      <c r="N889" s="832">
        <v>4</v>
      </c>
      <c r="O889" s="836">
        <v>0.5</v>
      </c>
      <c r="P889" s="835">
        <v>4926.6400000000003</v>
      </c>
      <c r="Q889" s="837">
        <v>1</v>
      </c>
      <c r="R889" s="832">
        <v>4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32</v>
      </c>
      <c r="B890" s="832" t="s">
        <v>2157</v>
      </c>
      <c r="C890" s="832" t="s">
        <v>2163</v>
      </c>
      <c r="D890" s="833" t="s">
        <v>3773</v>
      </c>
      <c r="E890" s="834" t="s">
        <v>2189</v>
      </c>
      <c r="F890" s="832" t="s">
        <v>2158</v>
      </c>
      <c r="G890" s="832" t="s">
        <v>3250</v>
      </c>
      <c r="H890" s="832" t="s">
        <v>651</v>
      </c>
      <c r="I890" s="832" t="s">
        <v>3251</v>
      </c>
      <c r="J890" s="832" t="s">
        <v>3252</v>
      </c>
      <c r="K890" s="832" t="s">
        <v>3253</v>
      </c>
      <c r="L890" s="835">
        <v>416.52</v>
      </c>
      <c r="M890" s="835">
        <v>416.52</v>
      </c>
      <c r="N890" s="832">
        <v>1</v>
      </c>
      <c r="O890" s="836">
        <v>0.5</v>
      </c>
      <c r="P890" s="835">
        <v>416.52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32</v>
      </c>
      <c r="B891" s="832" t="s">
        <v>2157</v>
      </c>
      <c r="C891" s="832" t="s">
        <v>2163</v>
      </c>
      <c r="D891" s="833" t="s">
        <v>3773</v>
      </c>
      <c r="E891" s="834" t="s">
        <v>2189</v>
      </c>
      <c r="F891" s="832" t="s">
        <v>2158</v>
      </c>
      <c r="G891" s="832" t="s">
        <v>2225</v>
      </c>
      <c r="H891" s="832" t="s">
        <v>595</v>
      </c>
      <c r="I891" s="832" t="s">
        <v>3254</v>
      </c>
      <c r="J891" s="832" t="s">
        <v>3255</v>
      </c>
      <c r="K891" s="832" t="s">
        <v>3256</v>
      </c>
      <c r="L891" s="835">
        <v>211.61</v>
      </c>
      <c r="M891" s="835">
        <v>1269.6600000000001</v>
      </c>
      <c r="N891" s="832">
        <v>6</v>
      </c>
      <c r="O891" s="836">
        <v>3</v>
      </c>
      <c r="P891" s="835">
        <v>846.44</v>
      </c>
      <c r="Q891" s="837">
        <v>0.66666666666666663</v>
      </c>
      <c r="R891" s="832">
        <v>4</v>
      </c>
      <c r="S891" s="837">
        <v>0.66666666666666663</v>
      </c>
      <c r="T891" s="836">
        <v>2</v>
      </c>
      <c r="U891" s="838">
        <v>0.66666666666666663</v>
      </c>
    </row>
    <row r="892" spans="1:21" ht="14.4" customHeight="1" x14ac:dyDescent="0.3">
      <c r="A892" s="831">
        <v>32</v>
      </c>
      <c r="B892" s="832" t="s">
        <v>2157</v>
      </c>
      <c r="C892" s="832" t="s">
        <v>2163</v>
      </c>
      <c r="D892" s="833" t="s">
        <v>3773</v>
      </c>
      <c r="E892" s="834" t="s">
        <v>2189</v>
      </c>
      <c r="F892" s="832" t="s">
        <v>2158</v>
      </c>
      <c r="G892" s="832" t="s">
        <v>3257</v>
      </c>
      <c r="H892" s="832" t="s">
        <v>651</v>
      </c>
      <c r="I892" s="832" t="s">
        <v>3258</v>
      </c>
      <c r="J892" s="832" t="s">
        <v>3259</v>
      </c>
      <c r="K892" s="832" t="s">
        <v>3260</v>
      </c>
      <c r="L892" s="835">
        <v>44.52</v>
      </c>
      <c r="M892" s="835">
        <v>89.04</v>
      </c>
      <c r="N892" s="832">
        <v>2</v>
      </c>
      <c r="O892" s="836">
        <v>0.5</v>
      </c>
      <c r="P892" s="835">
        <v>89.04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32</v>
      </c>
      <c r="B893" s="832" t="s">
        <v>2157</v>
      </c>
      <c r="C893" s="832" t="s">
        <v>2163</v>
      </c>
      <c r="D893" s="833" t="s">
        <v>3773</v>
      </c>
      <c r="E893" s="834" t="s">
        <v>2189</v>
      </c>
      <c r="F893" s="832" t="s">
        <v>2158</v>
      </c>
      <c r="G893" s="832" t="s">
        <v>2332</v>
      </c>
      <c r="H893" s="832" t="s">
        <v>651</v>
      </c>
      <c r="I893" s="832" t="s">
        <v>1759</v>
      </c>
      <c r="J893" s="832" t="s">
        <v>829</v>
      </c>
      <c r="K893" s="832" t="s">
        <v>1760</v>
      </c>
      <c r="L893" s="835">
        <v>42.51</v>
      </c>
      <c r="M893" s="835">
        <v>85.02</v>
      </c>
      <c r="N893" s="832">
        <v>2</v>
      </c>
      <c r="O893" s="836">
        <v>2</v>
      </c>
      <c r="P893" s="835">
        <v>42.51</v>
      </c>
      <c r="Q893" s="837">
        <v>0.5</v>
      </c>
      <c r="R893" s="832">
        <v>1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32</v>
      </c>
      <c r="B894" s="832" t="s">
        <v>2157</v>
      </c>
      <c r="C894" s="832" t="s">
        <v>2163</v>
      </c>
      <c r="D894" s="833" t="s">
        <v>3773</v>
      </c>
      <c r="E894" s="834" t="s">
        <v>2189</v>
      </c>
      <c r="F894" s="832" t="s">
        <v>2158</v>
      </c>
      <c r="G894" s="832" t="s">
        <v>2332</v>
      </c>
      <c r="H894" s="832" t="s">
        <v>651</v>
      </c>
      <c r="I894" s="832" t="s">
        <v>3261</v>
      </c>
      <c r="J894" s="832" t="s">
        <v>2499</v>
      </c>
      <c r="K894" s="832" t="s">
        <v>3262</v>
      </c>
      <c r="L894" s="835">
        <v>196.56</v>
      </c>
      <c r="M894" s="835">
        <v>786.24</v>
      </c>
      <c r="N894" s="832">
        <v>4</v>
      </c>
      <c r="O894" s="836">
        <v>1.5</v>
      </c>
      <c r="P894" s="835">
        <v>393.12</v>
      </c>
      <c r="Q894" s="837">
        <v>0.5</v>
      </c>
      <c r="R894" s="832">
        <v>2</v>
      </c>
      <c r="S894" s="837">
        <v>0.5</v>
      </c>
      <c r="T894" s="836">
        <v>1</v>
      </c>
      <c r="U894" s="838">
        <v>0.66666666666666663</v>
      </c>
    </row>
    <row r="895" spans="1:21" ht="14.4" customHeight="1" x14ac:dyDescent="0.3">
      <c r="A895" s="831">
        <v>32</v>
      </c>
      <c r="B895" s="832" t="s">
        <v>2157</v>
      </c>
      <c r="C895" s="832" t="s">
        <v>2163</v>
      </c>
      <c r="D895" s="833" t="s">
        <v>3773</v>
      </c>
      <c r="E895" s="834" t="s">
        <v>2189</v>
      </c>
      <c r="F895" s="832" t="s">
        <v>2158</v>
      </c>
      <c r="G895" s="832" t="s">
        <v>2332</v>
      </c>
      <c r="H895" s="832" t="s">
        <v>595</v>
      </c>
      <c r="I895" s="832" t="s">
        <v>2333</v>
      </c>
      <c r="J895" s="832" t="s">
        <v>2334</v>
      </c>
      <c r="K895" s="832" t="s">
        <v>1760</v>
      </c>
      <c r="L895" s="835">
        <v>42.51</v>
      </c>
      <c r="M895" s="835">
        <v>170.04</v>
      </c>
      <c r="N895" s="832">
        <v>4</v>
      </c>
      <c r="O895" s="836">
        <v>2.5</v>
      </c>
      <c r="P895" s="835">
        <v>170.04</v>
      </c>
      <c r="Q895" s="837">
        <v>1</v>
      </c>
      <c r="R895" s="832">
        <v>4</v>
      </c>
      <c r="S895" s="837">
        <v>1</v>
      </c>
      <c r="T895" s="836">
        <v>2.5</v>
      </c>
      <c r="U895" s="838">
        <v>1</v>
      </c>
    </row>
    <row r="896" spans="1:21" ht="14.4" customHeight="1" x14ac:dyDescent="0.3">
      <c r="A896" s="831">
        <v>32</v>
      </c>
      <c r="B896" s="832" t="s">
        <v>2157</v>
      </c>
      <c r="C896" s="832" t="s">
        <v>2163</v>
      </c>
      <c r="D896" s="833" t="s">
        <v>3773</v>
      </c>
      <c r="E896" s="834" t="s">
        <v>2189</v>
      </c>
      <c r="F896" s="832" t="s">
        <v>2158</v>
      </c>
      <c r="G896" s="832" t="s">
        <v>2278</v>
      </c>
      <c r="H896" s="832" t="s">
        <v>595</v>
      </c>
      <c r="I896" s="832" t="s">
        <v>2279</v>
      </c>
      <c r="J896" s="832" t="s">
        <v>2280</v>
      </c>
      <c r="K896" s="832" t="s">
        <v>2281</v>
      </c>
      <c r="L896" s="835">
        <v>75.05</v>
      </c>
      <c r="M896" s="835">
        <v>75.05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32</v>
      </c>
      <c r="B897" s="832" t="s">
        <v>2157</v>
      </c>
      <c r="C897" s="832" t="s">
        <v>2163</v>
      </c>
      <c r="D897" s="833" t="s">
        <v>3773</v>
      </c>
      <c r="E897" s="834" t="s">
        <v>2189</v>
      </c>
      <c r="F897" s="832" t="s">
        <v>2158</v>
      </c>
      <c r="G897" s="832" t="s">
        <v>2278</v>
      </c>
      <c r="H897" s="832" t="s">
        <v>595</v>
      </c>
      <c r="I897" s="832" t="s">
        <v>2519</v>
      </c>
      <c r="J897" s="832" t="s">
        <v>2520</v>
      </c>
      <c r="K897" s="832" t="s">
        <v>2521</v>
      </c>
      <c r="L897" s="835">
        <v>45.03</v>
      </c>
      <c r="M897" s="835">
        <v>225.15</v>
      </c>
      <c r="N897" s="832">
        <v>5</v>
      </c>
      <c r="O897" s="836">
        <v>1</v>
      </c>
      <c r="P897" s="835">
        <v>90.06</v>
      </c>
      <c r="Q897" s="837">
        <v>0.4</v>
      </c>
      <c r="R897" s="832">
        <v>2</v>
      </c>
      <c r="S897" s="837">
        <v>0.4</v>
      </c>
      <c r="T897" s="836">
        <v>0.5</v>
      </c>
      <c r="U897" s="838">
        <v>0.5</v>
      </c>
    </row>
    <row r="898" spans="1:21" ht="14.4" customHeight="1" x14ac:dyDescent="0.3">
      <c r="A898" s="831">
        <v>32</v>
      </c>
      <c r="B898" s="832" t="s">
        <v>2157</v>
      </c>
      <c r="C898" s="832" t="s">
        <v>2163</v>
      </c>
      <c r="D898" s="833" t="s">
        <v>3773</v>
      </c>
      <c r="E898" s="834" t="s">
        <v>2189</v>
      </c>
      <c r="F898" s="832" t="s">
        <v>2158</v>
      </c>
      <c r="G898" s="832" t="s">
        <v>2720</v>
      </c>
      <c r="H898" s="832" t="s">
        <v>595</v>
      </c>
      <c r="I898" s="832" t="s">
        <v>3263</v>
      </c>
      <c r="J898" s="832" t="s">
        <v>3264</v>
      </c>
      <c r="K898" s="832" t="s">
        <v>3265</v>
      </c>
      <c r="L898" s="835">
        <v>0</v>
      </c>
      <c r="M898" s="835">
        <v>0</v>
      </c>
      <c r="N898" s="832">
        <v>1</v>
      </c>
      <c r="O898" s="836">
        <v>0.5</v>
      </c>
      <c r="P898" s="835">
        <v>0</v>
      </c>
      <c r="Q898" s="837"/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32</v>
      </c>
      <c r="B899" s="832" t="s">
        <v>2157</v>
      </c>
      <c r="C899" s="832" t="s">
        <v>2163</v>
      </c>
      <c r="D899" s="833" t="s">
        <v>3773</v>
      </c>
      <c r="E899" s="834" t="s">
        <v>2189</v>
      </c>
      <c r="F899" s="832" t="s">
        <v>2158</v>
      </c>
      <c r="G899" s="832" t="s">
        <v>2720</v>
      </c>
      <c r="H899" s="832" t="s">
        <v>595</v>
      </c>
      <c r="I899" s="832" t="s">
        <v>3266</v>
      </c>
      <c r="J899" s="832" t="s">
        <v>3267</v>
      </c>
      <c r="K899" s="832" t="s">
        <v>3268</v>
      </c>
      <c r="L899" s="835">
        <v>0</v>
      </c>
      <c r="M899" s="835">
        <v>0</v>
      </c>
      <c r="N899" s="832">
        <v>2</v>
      </c>
      <c r="O899" s="836">
        <v>1.5</v>
      </c>
      <c r="P899" s="835">
        <v>0</v>
      </c>
      <c r="Q899" s="837"/>
      <c r="R899" s="832">
        <v>1</v>
      </c>
      <c r="S899" s="837">
        <v>0.5</v>
      </c>
      <c r="T899" s="836">
        <v>0.5</v>
      </c>
      <c r="U899" s="838">
        <v>0.33333333333333331</v>
      </c>
    </row>
    <row r="900" spans="1:21" ht="14.4" customHeight="1" x14ac:dyDescent="0.3">
      <c r="A900" s="831">
        <v>32</v>
      </c>
      <c r="B900" s="832" t="s">
        <v>2157</v>
      </c>
      <c r="C900" s="832" t="s">
        <v>2163</v>
      </c>
      <c r="D900" s="833" t="s">
        <v>3773</v>
      </c>
      <c r="E900" s="834" t="s">
        <v>2189</v>
      </c>
      <c r="F900" s="832" t="s">
        <v>2158</v>
      </c>
      <c r="G900" s="832" t="s">
        <v>2842</v>
      </c>
      <c r="H900" s="832" t="s">
        <v>595</v>
      </c>
      <c r="I900" s="832" t="s">
        <v>3269</v>
      </c>
      <c r="J900" s="832" t="s">
        <v>2844</v>
      </c>
      <c r="K900" s="832"/>
      <c r="L900" s="835">
        <v>0</v>
      </c>
      <c r="M900" s="835">
        <v>0</v>
      </c>
      <c r="N900" s="832">
        <v>60</v>
      </c>
      <c r="O900" s="836">
        <v>4</v>
      </c>
      <c r="P900" s="835">
        <v>0</v>
      </c>
      <c r="Q900" s="837"/>
      <c r="R900" s="832">
        <v>60</v>
      </c>
      <c r="S900" s="837">
        <v>1</v>
      </c>
      <c r="T900" s="836">
        <v>4</v>
      </c>
      <c r="U900" s="838">
        <v>1</v>
      </c>
    </row>
    <row r="901" spans="1:21" ht="14.4" customHeight="1" x14ac:dyDescent="0.3">
      <c r="A901" s="831">
        <v>32</v>
      </c>
      <c r="B901" s="832" t="s">
        <v>2157</v>
      </c>
      <c r="C901" s="832" t="s">
        <v>2163</v>
      </c>
      <c r="D901" s="833" t="s">
        <v>3773</v>
      </c>
      <c r="E901" s="834" t="s">
        <v>2189</v>
      </c>
      <c r="F901" s="832" t="s">
        <v>2158</v>
      </c>
      <c r="G901" s="832" t="s">
        <v>3270</v>
      </c>
      <c r="H901" s="832" t="s">
        <v>595</v>
      </c>
      <c r="I901" s="832" t="s">
        <v>3271</v>
      </c>
      <c r="J901" s="832" t="s">
        <v>3272</v>
      </c>
      <c r="K901" s="832" t="s">
        <v>3273</v>
      </c>
      <c r="L901" s="835">
        <v>80.260000000000005</v>
      </c>
      <c r="M901" s="835">
        <v>160.52000000000001</v>
      </c>
      <c r="N901" s="832">
        <v>2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32</v>
      </c>
      <c r="B902" s="832" t="s">
        <v>2157</v>
      </c>
      <c r="C902" s="832" t="s">
        <v>2163</v>
      </c>
      <c r="D902" s="833" t="s">
        <v>3773</v>
      </c>
      <c r="E902" s="834" t="s">
        <v>2189</v>
      </c>
      <c r="F902" s="832" t="s">
        <v>2158</v>
      </c>
      <c r="G902" s="832" t="s">
        <v>3274</v>
      </c>
      <c r="H902" s="832" t="s">
        <v>595</v>
      </c>
      <c r="I902" s="832" t="s">
        <v>3275</v>
      </c>
      <c r="J902" s="832" t="s">
        <v>3276</v>
      </c>
      <c r="K902" s="832" t="s">
        <v>3277</v>
      </c>
      <c r="L902" s="835">
        <v>38.08</v>
      </c>
      <c r="M902" s="835">
        <v>38.08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32</v>
      </c>
      <c r="B903" s="832" t="s">
        <v>2157</v>
      </c>
      <c r="C903" s="832" t="s">
        <v>2163</v>
      </c>
      <c r="D903" s="833" t="s">
        <v>3773</v>
      </c>
      <c r="E903" s="834" t="s">
        <v>2189</v>
      </c>
      <c r="F903" s="832" t="s">
        <v>2158</v>
      </c>
      <c r="G903" s="832" t="s">
        <v>2533</v>
      </c>
      <c r="H903" s="832" t="s">
        <v>595</v>
      </c>
      <c r="I903" s="832" t="s">
        <v>2534</v>
      </c>
      <c r="J903" s="832" t="s">
        <v>2535</v>
      </c>
      <c r="K903" s="832" t="s">
        <v>2536</v>
      </c>
      <c r="L903" s="835">
        <v>300.33</v>
      </c>
      <c r="M903" s="835">
        <v>300.33</v>
      </c>
      <c r="N903" s="832">
        <v>1</v>
      </c>
      <c r="O903" s="836">
        <v>1</v>
      </c>
      <c r="P903" s="835">
        <v>300.33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32</v>
      </c>
      <c r="B904" s="832" t="s">
        <v>2157</v>
      </c>
      <c r="C904" s="832" t="s">
        <v>2163</v>
      </c>
      <c r="D904" s="833" t="s">
        <v>3773</v>
      </c>
      <c r="E904" s="834" t="s">
        <v>2189</v>
      </c>
      <c r="F904" s="832" t="s">
        <v>2158</v>
      </c>
      <c r="G904" s="832" t="s">
        <v>2365</v>
      </c>
      <c r="H904" s="832" t="s">
        <v>595</v>
      </c>
      <c r="I904" s="832" t="s">
        <v>2631</v>
      </c>
      <c r="J904" s="832" t="s">
        <v>844</v>
      </c>
      <c r="K904" s="832" t="s">
        <v>2632</v>
      </c>
      <c r="L904" s="835">
        <v>26.37</v>
      </c>
      <c r="M904" s="835">
        <v>26.37</v>
      </c>
      <c r="N904" s="832">
        <v>1</v>
      </c>
      <c r="O904" s="836">
        <v>1</v>
      </c>
      <c r="P904" s="835">
        <v>26.37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32</v>
      </c>
      <c r="B905" s="832" t="s">
        <v>2157</v>
      </c>
      <c r="C905" s="832" t="s">
        <v>2163</v>
      </c>
      <c r="D905" s="833" t="s">
        <v>3773</v>
      </c>
      <c r="E905" s="834" t="s">
        <v>2189</v>
      </c>
      <c r="F905" s="832" t="s">
        <v>2158</v>
      </c>
      <c r="G905" s="832" t="s">
        <v>2365</v>
      </c>
      <c r="H905" s="832" t="s">
        <v>595</v>
      </c>
      <c r="I905" s="832" t="s">
        <v>2541</v>
      </c>
      <c r="J905" s="832" t="s">
        <v>844</v>
      </c>
      <c r="K905" s="832" t="s">
        <v>2542</v>
      </c>
      <c r="L905" s="835">
        <v>52.75</v>
      </c>
      <c r="M905" s="835">
        <v>527.5</v>
      </c>
      <c r="N905" s="832">
        <v>10</v>
      </c>
      <c r="O905" s="836">
        <v>6.5</v>
      </c>
      <c r="P905" s="835">
        <v>422</v>
      </c>
      <c r="Q905" s="837">
        <v>0.8</v>
      </c>
      <c r="R905" s="832">
        <v>8</v>
      </c>
      <c r="S905" s="837">
        <v>0.8</v>
      </c>
      <c r="T905" s="836">
        <v>5</v>
      </c>
      <c r="U905" s="838">
        <v>0.76923076923076927</v>
      </c>
    </row>
    <row r="906" spans="1:21" ht="14.4" customHeight="1" x14ac:dyDescent="0.3">
      <c r="A906" s="831">
        <v>32</v>
      </c>
      <c r="B906" s="832" t="s">
        <v>2157</v>
      </c>
      <c r="C906" s="832" t="s">
        <v>2163</v>
      </c>
      <c r="D906" s="833" t="s">
        <v>3773</v>
      </c>
      <c r="E906" s="834" t="s">
        <v>2189</v>
      </c>
      <c r="F906" s="832" t="s">
        <v>2158</v>
      </c>
      <c r="G906" s="832" t="s">
        <v>2365</v>
      </c>
      <c r="H906" s="832" t="s">
        <v>595</v>
      </c>
      <c r="I906" s="832" t="s">
        <v>3278</v>
      </c>
      <c r="J906" s="832" t="s">
        <v>2367</v>
      </c>
      <c r="K906" s="832" t="s">
        <v>3279</v>
      </c>
      <c r="L906" s="835">
        <v>31.65</v>
      </c>
      <c r="M906" s="835">
        <v>31.65</v>
      </c>
      <c r="N906" s="832">
        <v>1</v>
      </c>
      <c r="O906" s="836">
        <v>0.5</v>
      </c>
      <c r="P906" s="835">
        <v>31.65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32</v>
      </c>
      <c r="B907" s="832" t="s">
        <v>2157</v>
      </c>
      <c r="C907" s="832" t="s">
        <v>2163</v>
      </c>
      <c r="D907" s="833" t="s">
        <v>3773</v>
      </c>
      <c r="E907" s="834" t="s">
        <v>2189</v>
      </c>
      <c r="F907" s="832" t="s">
        <v>2158</v>
      </c>
      <c r="G907" s="832" t="s">
        <v>2368</v>
      </c>
      <c r="H907" s="832" t="s">
        <v>595</v>
      </c>
      <c r="I907" s="832" t="s">
        <v>2369</v>
      </c>
      <c r="J907" s="832" t="s">
        <v>2370</v>
      </c>
      <c r="K907" s="832" t="s">
        <v>2371</v>
      </c>
      <c r="L907" s="835">
        <v>3161.19</v>
      </c>
      <c r="M907" s="835">
        <v>25289.52</v>
      </c>
      <c r="N907" s="832">
        <v>8</v>
      </c>
      <c r="O907" s="836">
        <v>2.5</v>
      </c>
      <c r="P907" s="835">
        <v>25289.52</v>
      </c>
      <c r="Q907" s="837">
        <v>1</v>
      </c>
      <c r="R907" s="832">
        <v>8</v>
      </c>
      <c r="S907" s="837">
        <v>1</v>
      </c>
      <c r="T907" s="836">
        <v>2.5</v>
      </c>
      <c r="U907" s="838">
        <v>1</v>
      </c>
    </row>
    <row r="908" spans="1:21" ht="14.4" customHeight="1" x14ac:dyDescent="0.3">
      <c r="A908" s="831">
        <v>32</v>
      </c>
      <c r="B908" s="832" t="s">
        <v>2157</v>
      </c>
      <c r="C908" s="832" t="s">
        <v>2163</v>
      </c>
      <c r="D908" s="833" t="s">
        <v>3773</v>
      </c>
      <c r="E908" s="834" t="s">
        <v>2189</v>
      </c>
      <c r="F908" s="832" t="s">
        <v>2158</v>
      </c>
      <c r="G908" s="832" t="s">
        <v>2233</v>
      </c>
      <c r="H908" s="832" t="s">
        <v>595</v>
      </c>
      <c r="I908" s="832" t="s">
        <v>2234</v>
      </c>
      <c r="J908" s="832" t="s">
        <v>2235</v>
      </c>
      <c r="K908" s="832" t="s">
        <v>2236</v>
      </c>
      <c r="L908" s="835">
        <v>88.76</v>
      </c>
      <c r="M908" s="835">
        <v>1242.6400000000003</v>
      </c>
      <c r="N908" s="832">
        <v>14</v>
      </c>
      <c r="O908" s="836">
        <v>5</v>
      </c>
      <c r="P908" s="835">
        <v>798.84000000000015</v>
      </c>
      <c r="Q908" s="837">
        <v>0.64285714285714279</v>
      </c>
      <c r="R908" s="832">
        <v>9</v>
      </c>
      <c r="S908" s="837">
        <v>0.6428571428571429</v>
      </c>
      <c r="T908" s="836">
        <v>3.5</v>
      </c>
      <c r="U908" s="838">
        <v>0.7</v>
      </c>
    </row>
    <row r="909" spans="1:21" ht="14.4" customHeight="1" x14ac:dyDescent="0.3">
      <c r="A909" s="831">
        <v>32</v>
      </c>
      <c r="B909" s="832" t="s">
        <v>2157</v>
      </c>
      <c r="C909" s="832" t="s">
        <v>2163</v>
      </c>
      <c r="D909" s="833" t="s">
        <v>3773</v>
      </c>
      <c r="E909" s="834" t="s">
        <v>2189</v>
      </c>
      <c r="F909" s="832" t="s">
        <v>2158</v>
      </c>
      <c r="G909" s="832" t="s">
        <v>2253</v>
      </c>
      <c r="H909" s="832" t="s">
        <v>595</v>
      </c>
      <c r="I909" s="832" t="s">
        <v>3000</v>
      </c>
      <c r="J909" s="832" t="s">
        <v>798</v>
      </c>
      <c r="K909" s="832" t="s">
        <v>2719</v>
      </c>
      <c r="L909" s="835">
        <v>0</v>
      </c>
      <c r="M909" s="835">
        <v>0</v>
      </c>
      <c r="N909" s="832">
        <v>1</v>
      </c>
      <c r="O909" s="836">
        <v>0.5</v>
      </c>
      <c r="P909" s="835">
        <v>0</v>
      </c>
      <c r="Q909" s="837"/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32</v>
      </c>
      <c r="B910" s="832" t="s">
        <v>2157</v>
      </c>
      <c r="C910" s="832" t="s">
        <v>2163</v>
      </c>
      <c r="D910" s="833" t="s">
        <v>3773</v>
      </c>
      <c r="E910" s="834" t="s">
        <v>2189</v>
      </c>
      <c r="F910" s="832" t="s">
        <v>2158</v>
      </c>
      <c r="G910" s="832" t="s">
        <v>2253</v>
      </c>
      <c r="H910" s="832" t="s">
        <v>595</v>
      </c>
      <c r="I910" s="832" t="s">
        <v>2254</v>
      </c>
      <c r="J910" s="832" t="s">
        <v>2255</v>
      </c>
      <c r="K910" s="832" t="s">
        <v>2256</v>
      </c>
      <c r="L910" s="835">
        <v>0</v>
      </c>
      <c r="M910" s="835">
        <v>0</v>
      </c>
      <c r="N910" s="832">
        <v>1</v>
      </c>
      <c r="O910" s="836">
        <v>1</v>
      </c>
      <c r="P910" s="835">
        <v>0</v>
      </c>
      <c r="Q910" s="837"/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32</v>
      </c>
      <c r="B911" s="832" t="s">
        <v>2157</v>
      </c>
      <c r="C911" s="832" t="s">
        <v>2163</v>
      </c>
      <c r="D911" s="833" t="s">
        <v>3773</v>
      </c>
      <c r="E911" s="834" t="s">
        <v>2189</v>
      </c>
      <c r="F911" s="832" t="s">
        <v>2158</v>
      </c>
      <c r="G911" s="832" t="s">
        <v>3280</v>
      </c>
      <c r="H911" s="832" t="s">
        <v>651</v>
      </c>
      <c r="I911" s="832" t="s">
        <v>3281</v>
      </c>
      <c r="J911" s="832" t="s">
        <v>1963</v>
      </c>
      <c r="K911" s="832" t="s">
        <v>3282</v>
      </c>
      <c r="L911" s="835">
        <v>103.64</v>
      </c>
      <c r="M911" s="835">
        <v>103.64</v>
      </c>
      <c r="N911" s="832">
        <v>1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32</v>
      </c>
      <c r="B912" s="832" t="s">
        <v>2157</v>
      </c>
      <c r="C912" s="832" t="s">
        <v>2163</v>
      </c>
      <c r="D912" s="833" t="s">
        <v>3773</v>
      </c>
      <c r="E912" s="834" t="s">
        <v>2189</v>
      </c>
      <c r="F912" s="832" t="s">
        <v>2158</v>
      </c>
      <c r="G912" s="832" t="s">
        <v>3283</v>
      </c>
      <c r="H912" s="832" t="s">
        <v>651</v>
      </c>
      <c r="I912" s="832" t="s">
        <v>3284</v>
      </c>
      <c r="J912" s="832" t="s">
        <v>3285</v>
      </c>
      <c r="K912" s="832" t="s">
        <v>3286</v>
      </c>
      <c r="L912" s="835">
        <v>77.790000000000006</v>
      </c>
      <c r="M912" s="835">
        <v>77.790000000000006</v>
      </c>
      <c r="N912" s="832">
        <v>1</v>
      </c>
      <c r="O912" s="836">
        <v>0.5</v>
      </c>
      <c r="P912" s="835">
        <v>77.790000000000006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32</v>
      </c>
      <c r="B913" s="832" t="s">
        <v>2157</v>
      </c>
      <c r="C913" s="832" t="s">
        <v>2163</v>
      </c>
      <c r="D913" s="833" t="s">
        <v>3773</v>
      </c>
      <c r="E913" s="834" t="s">
        <v>2189</v>
      </c>
      <c r="F913" s="832" t="s">
        <v>2158</v>
      </c>
      <c r="G913" s="832" t="s">
        <v>2723</v>
      </c>
      <c r="H913" s="832" t="s">
        <v>595</v>
      </c>
      <c r="I913" s="832" t="s">
        <v>2724</v>
      </c>
      <c r="J913" s="832" t="s">
        <v>908</v>
      </c>
      <c r="K913" s="832" t="s">
        <v>2725</v>
      </c>
      <c r="L913" s="835">
        <v>0</v>
      </c>
      <c r="M913" s="835">
        <v>0</v>
      </c>
      <c r="N913" s="832">
        <v>3</v>
      </c>
      <c r="O913" s="836">
        <v>2.5</v>
      </c>
      <c r="P913" s="835">
        <v>0</v>
      </c>
      <c r="Q913" s="837"/>
      <c r="R913" s="832">
        <v>2</v>
      </c>
      <c r="S913" s="837">
        <v>0.66666666666666663</v>
      </c>
      <c r="T913" s="836">
        <v>1.5</v>
      </c>
      <c r="U913" s="838">
        <v>0.6</v>
      </c>
    </row>
    <row r="914" spans="1:21" ht="14.4" customHeight="1" x14ac:dyDescent="0.3">
      <c r="A914" s="831">
        <v>32</v>
      </c>
      <c r="B914" s="832" t="s">
        <v>2157</v>
      </c>
      <c r="C914" s="832" t="s">
        <v>2163</v>
      </c>
      <c r="D914" s="833" t="s">
        <v>3773</v>
      </c>
      <c r="E914" s="834" t="s">
        <v>2189</v>
      </c>
      <c r="F914" s="832" t="s">
        <v>2158</v>
      </c>
      <c r="G914" s="832" t="s">
        <v>2723</v>
      </c>
      <c r="H914" s="832" t="s">
        <v>595</v>
      </c>
      <c r="I914" s="832" t="s">
        <v>2810</v>
      </c>
      <c r="J914" s="832" t="s">
        <v>2808</v>
      </c>
      <c r="K914" s="832" t="s">
        <v>2811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32</v>
      </c>
      <c r="B915" s="832" t="s">
        <v>2157</v>
      </c>
      <c r="C915" s="832" t="s">
        <v>2163</v>
      </c>
      <c r="D915" s="833" t="s">
        <v>3773</v>
      </c>
      <c r="E915" s="834" t="s">
        <v>2189</v>
      </c>
      <c r="F915" s="832" t="s">
        <v>2158</v>
      </c>
      <c r="G915" s="832" t="s">
        <v>3011</v>
      </c>
      <c r="H915" s="832" t="s">
        <v>595</v>
      </c>
      <c r="I915" s="832" t="s">
        <v>3012</v>
      </c>
      <c r="J915" s="832" t="s">
        <v>671</v>
      </c>
      <c r="K915" s="832" t="s">
        <v>2518</v>
      </c>
      <c r="L915" s="835">
        <v>1782.8</v>
      </c>
      <c r="M915" s="835">
        <v>12479.599999999999</v>
      </c>
      <c r="N915" s="832">
        <v>7</v>
      </c>
      <c r="O915" s="836">
        <v>6</v>
      </c>
      <c r="P915" s="835">
        <v>12479.599999999999</v>
      </c>
      <c r="Q915" s="837">
        <v>1</v>
      </c>
      <c r="R915" s="832">
        <v>7</v>
      </c>
      <c r="S915" s="837">
        <v>1</v>
      </c>
      <c r="T915" s="836">
        <v>6</v>
      </c>
      <c r="U915" s="838">
        <v>1</v>
      </c>
    </row>
    <row r="916" spans="1:21" ht="14.4" customHeight="1" x14ac:dyDescent="0.3">
      <c r="A916" s="831">
        <v>32</v>
      </c>
      <c r="B916" s="832" t="s">
        <v>2157</v>
      </c>
      <c r="C916" s="832" t="s">
        <v>2163</v>
      </c>
      <c r="D916" s="833" t="s">
        <v>3773</v>
      </c>
      <c r="E916" s="834" t="s">
        <v>2189</v>
      </c>
      <c r="F916" s="832" t="s">
        <v>2158</v>
      </c>
      <c r="G916" s="832" t="s">
        <v>3287</v>
      </c>
      <c r="H916" s="832" t="s">
        <v>595</v>
      </c>
      <c r="I916" s="832" t="s">
        <v>3288</v>
      </c>
      <c r="J916" s="832" t="s">
        <v>3289</v>
      </c>
      <c r="K916" s="832" t="s">
        <v>3290</v>
      </c>
      <c r="L916" s="835">
        <v>122.73</v>
      </c>
      <c r="M916" s="835">
        <v>368.19</v>
      </c>
      <c r="N916" s="832">
        <v>3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32</v>
      </c>
      <c r="B917" s="832" t="s">
        <v>2157</v>
      </c>
      <c r="C917" s="832" t="s">
        <v>2163</v>
      </c>
      <c r="D917" s="833" t="s">
        <v>3773</v>
      </c>
      <c r="E917" s="834" t="s">
        <v>2189</v>
      </c>
      <c r="F917" s="832" t="s">
        <v>2158</v>
      </c>
      <c r="G917" s="832" t="s">
        <v>2640</v>
      </c>
      <c r="H917" s="832" t="s">
        <v>651</v>
      </c>
      <c r="I917" s="832" t="s">
        <v>3291</v>
      </c>
      <c r="J917" s="832" t="s">
        <v>2642</v>
      </c>
      <c r="K917" s="832" t="s">
        <v>3292</v>
      </c>
      <c r="L917" s="835">
        <v>32.869999999999997</v>
      </c>
      <c r="M917" s="835">
        <v>65.739999999999995</v>
      </c>
      <c r="N917" s="832">
        <v>2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32</v>
      </c>
      <c r="B918" s="832" t="s">
        <v>2157</v>
      </c>
      <c r="C918" s="832" t="s">
        <v>2163</v>
      </c>
      <c r="D918" s="833" t="s">
        <v>3773</v>
      </c>
      <c r="E918" s="834" t="s">
        <v>2189</v>
      </c>
      <c r="F918" s="832" t="s">
        <v>2158</v>
      </c>
      <c r="G918" s="832" t="s">
        <v>2257</v>
      </c>
      <c r="H918" s="832" t="s">
        <v>651</v>
      </c>
      <c r="I918" s="832" t="s">
        <v>1738</v>
      </c>
      <c r="J918" s="832" t="s">
        <v>827</v>
      </c>
      <c r="K918" s="832" t="s">
        <v>1739</v>
      </c>
      <c r="L918" s="835">
        <v>1385.62</v>
      </c>
      <c r="M918" s="835">
        <v>19398.68</v>
      </c>
      <c r="N918" s="832">
        <v>14</v>
      </c>
      <c r="O918" s="836">
        <v>2.5</v>
      </c>
      <c r="P918" s="835">
        <v>8313.7199999999993</v>
      </c>
      <c r="Q918" s="837">
        <v>0.42857142857142855</v>
      </c>
      <c r="R918" s="832">
        <v>6</v>
      </c>
      <c r="S918" s="837">
        <v>0.42857142857142855</v>
      </c>
      <c r="T918" s="836">
        <v>1</v>
      </c>
      <c r="U918" s="838">
        <v>0.4</v>
      </c>
    </row>
    <row r="919" spans="1:21" ht="14.4" customHeight="1" x14ac:dyDescent="0.3">
      <c r="A919" s="831">
        <v>32</v>
      </c>
      <c r="B919" s="832" t="s">
        <v>2157</v>
      </c>
      <c r="C919" s="832" t="s">
        <v>2163</v>
      </c>
      <c r="D919" s="833" t="s">
        <v>3773</v>
      </c>
      <c r="E919" s="834" t="s">
        <v>2189</v>
      </c>
      <c r="F919" s="832" t="s">
        <v>2158</v>
      </c>
      <c r="G919" s="832" t="s">
        <v>2257</v>
      </c>
      <c r="H919" s="832" t="s">
        <v>651</v>
      </c>
      <c r="I919" s="832" t="s">
        <v>1746</v>
      </c>
      <c r="J919" s="832" t="s">
        <v>822</v>
      </c>
      <c r="K919" s="832" t="s">
        <v>1747</v>
      </c>
      <c r="L919" s="835">
        <v>736.33</v>
      </c>
      <c r="M919" s="835">
        <v>34607.51</v>
      </c>
      <c r="N919" s="832">
        <v>47</v>
      </c>
      <c r="O919" s="836">
        <v>10</v>
      </c>
      <c r="P919" s="835">
        <v>29453.200000000001</v>
      </c>
      <c r="Q919" s="837">
        <v>0.85106382978723405</v>
      </c>
      <c r="R919" s="832">
        <v>40</v>
      </c>
      <c r="S919" s="837">
        <v>0.85106382978723405</v>
      </c>
      <c r="T919" s="836">
        <v>8.5</v>
      </c>
      <c r="U919" s="838">
        <v>0.85</v>
      </c>
    </row>
    <row r="920" spans="1:21" ht="14.4" customHeight="1" x14ac:dyDescent="0.3">
      <c r="A920" s="831">
        <v>32</v>
      </c>
      <c r="B920" s="832" t="s">
        <v>2157</v>
      </c>
      <c r="C920" s="832" t="s">
        <v>2163</v>
      </c>
      <c r="D920" s="833" t="s">
        <v>3773</v>
      </c>
      <c r="E920" s="834" t="s">
        <v>2189</v>
      </c>
      <c r="F920" s="832" t="s">
        <v>2158</v>
      </c>
      <c r="G920" s="832" t="s">
        <v>2257</v>
      </c>
      <c r="H920" s="832" t="s">
        <v>651</v>
      </c>
      <c r="I920" s="832" t="s">
        <v>1748</v>
      </c>
      <c r="J920" s="832" t="s">
        <v>822</v>
      </c>
      <c r="K920" s="832" t="s">
        <v>1749</v>
      </c>
      <c r="L920" s="835">
        <v>490.89</v>
      </c>
      <c r="M920" s="835">
        <v>11781.359999999999</v>
      </c>
      <c r="N920" s="832">
        <v>24</v>
      </c>
      <c r="O920" s="836">
        <v>4</v>
      </c>
      <c r="P920" s="835">
        <v>11781.359999999999</v>
      </c>
      <c r="Q920" s="837">
        <v>1</v>
      </c>
      <c r="R920" s="832">
        <v>24</v>
      </c>
      <c r="S920" s="837">
        <v>1</v>
      </c>
      <c r="T920" s="836">
        <v>4</v>
      </c>
      <c r="U920" s="838">
        <v>1</v>
      </c>
    </row>
    <row r="921" spans="1:21" ht="14.4" customHeight="1" x14ac:dyDescent="0.3">
      <c r="A921" s="831">
        <v>32</v>
      </c>
      <c r="B921" s="832" t="s">
        <v>2157</v>
      </c>
      <c r="C921" s="832" t="s">
        <v>2163</v>
      </c>
      <c r="D921" s="833" t="s">
        <v>3773</v>
      </c>
      <c r="E921" s="834" t="s">
        <v>2189</v>
      </c>
      <c r="F921" s="832" t="s">
        <v>2158</v>
      </c>
      <c r="G921" s="832" t="s">
        <v>2257</v>
      </c>
      <c r="H921" s="832" t="s">
        <v>651</v>
      </c>
      <c r="I921" s="832" t="s">
        <v>1742</v>
      </c>
      <c r="J921" s="832" t="s">
        <v>822</v>
      </c>
      <c r="K921" s="832" t="s">
        <v>1743</v>
      </c>
      <c r="L921" s="835">
        <v>923.74</v>
      </c>
      <c r="M921" s="835">
        <v>11084.880000000001</v>
      </c>
      <c r="N921" s="832">
        <v>12</v>
      </c>
      <c r="O921" s="836">
        <v>1.5</v>
      </c>
      <c r="P921" s="835">
        <v>11084.880000000001</v>
      </c>
      <c r="Q921" s="837">
        <v>1</v>
      </c>
      <c r="R921" s="832">
        <v>12</v>
      </c>
      <c r="S921" s="837">
        <v>1</v>
      </c>
      <c r="T921" s="836">
        <v>1.5</v>
      </c>
      <c r="U921" s="838">
        <v>1</v>
      </c>
    </row>
    <row r="922" spans="1:21" ht="14.4" customHeight="1" x14ac:dyDescent="0.3">
      <c r="A922" s="831">
        <v>32</v>
      </c>
      <c r="B922" s="832" t="s">
        <v>2157</v>
      </c>
      <c r="C922" s="832" t="s">
        <v>2163</v>
      </c>
      <c r="D922" s="833" t="s">
        <v>3773</v>
      </c>
      <c r="E922" s="834" t="s">
        <v>2189</v>
      </c>
      <c r="F922" s="832" t="s">
        <v>2158</v>
      </c>
      <c r="G922" s="832" t="s">
        <v>2553</v>
      </c>
      <c r="H922" s="832" t="s">
        <v>595</v>
      </c>
      <c r="I922" s="832" t="s">
        <v>2644</v>
      </c>
      <c r="J922" s="832" t="s">
        <v>691</v>
      </c>
      <c r="K922" s="832" t="s">
        <v>2467</v>
      </c>
      <c r="L922" s="835">
        <v>35.25</v>
      </c>
      <c r="M922" s="835">
        <v>211.5</v>
      </c>
      <c r="N922" s="832">
        <v>6</v>
      </c>
      <c r="O922" s="836">
        <v>1.5</v>
      </c>
      <c r="P922" s="835">
        <v>141</v>
      </c>
      <c r="Q922" s="837">
        <v>0.66666666666666663</v>
      </c>
      <c r="R922" s="832">
        <v>4</v>
      </c>
      <c r="S922" s="837">
        <v>0.66666666666666663</v>
      </c>
      <c r="T922" s="836">
        <v>1</v>
      </c>
      <c r="U922" s="838">
        <v>0.66666666666666663</v>
      </c>
    </row>
    <row r="923" spans="1:21" ht="14.4" customHeight="1" x14ac:dyDescent="0.3">
      <c r="A923" s="831">
        <v>32</v>
      </c>
      <c r="B923" s="832" t="s">
        <v>2157</v>
      </c>
      <c r="C923" s="832" t="s">
        <v>2163</v>
      </c>
      <c r="D923" s="833" t="s">
        <v>3773</v>
      </c>
      <c r="E923" s="834" t="s">
        <v>2189</v>
      </c>
      <c r="F923" s="832" t="s">
        <v>2158</v>
      </c>
      <c r="G923" s="832" t="s">
        <v>2380</v>
      </c>
      <c r="H923" s="832" t="s">
        <v>595</v>
      </c>
      <c r="I923" s="832" t="s">
        <v>2381</v>
      </c>
      <c r="J923" s="832" t="s">
        <v>2382</v>
      </c>
      <c r="K923" s="832" t="s">
        <v>2383</v>
      </c>
      <c r="L923" s="835">
        <v>78.33</v>
      </c>
      <c r="M923" s="835">
        <v>391.65</v>
      </c>
      <c r="N923" s="832">
        <v>5</v>
      </c>
      <c r="O923" s="836">
        <v>4</v>
      </c>
      <c r="P923" s="835">
        <v>234.99</v>
      </c>
      <c r="Q923" s="837">
        <v>0.60000000000000009</v>
      </c>
      <c r="R923" s="832">
        <v>3</v>
      </c>
      <c r="S923" s="837">
        <v>0.6</v>
      </c>
      <c r="T923" s="836">
        <v>2.5</v>
      </c>
      <c r="U923" s="838">
        <v>0.625</v>
      </c>
    </row>
    <row r="924" spans="1:21" ht="14.4" customHeight="1" x14ac:dyDescent="0.3">
      <c r="A924" s="831">
        <v>32</v>
      </c>
      <c r="B924" s="832" t="s">
        <v>2157</v>
      </c>
      <c r="C924" s="832" t="s">
        <v>2163</v>
      </c>
      <c r="D924" s="833" t="s">
        <v>3773</v>
      </c>
      <c r="E924" s="834" t="s">
        <v>2189</v>
      </c>
      <c r="F924" s="832" t="s">
        <v>2158</v>
      </c>
      <c r="G924" s="832" t="s">
        <v>2384</v>
      </c>
      <c r="H924" s="832" t="s">
        <v>595</v>
      </c>
      <c r="I924" s="832" t="s">
        <v>2385</v>
      </c>
      <c r="J924" s="832" t="s">
        <v>846</v>
      </c>
      <c r="K924" s="832" t="s">
        <v>2386</v>
      </c>
      <c r="L924" s="835">
        <v>103.67</v>
      </c>
      <c r="M924" s="835">
        <v>725.68999999999994</v>
      </c>
      <c r="N924" s="832">
        <v>7</v>
      </c>
      <c r="O924" s="836">
        <v>4</v>
      </c>
      <c r="P924" s="835">
        <v>622.02</v>
      </c>
      <c r="Q924" s="837">
        <v>0.85714285714285721</v>
      </c>
      <c r="R924" s="832">
        <v>6</v>
      </c>
      <c r="S924" s="837">
        <v>0.8571428571428571</v>
      </c>
      <c r="T924" s="836">
        <v>3</v>
      </c>
      <c r="U924" s="838">
        <v>0.75</v>
      </c>
    </row>
    <row r="925" spans="1:21" ht="14.4" customHeight="1" x14ac:dyDescent="0.3">
      <c r="A925" s="831">
        <v>32</v>
      </c>
      <c r="B925" s="832" t="s">
        <v>2157</v>
      </c>
      <c r="C925" s="832" t="s">
        <v>2163</v>
      </c>
      <c r="D925" s="833" t="s">
        <v>3773</v>
      </c>
      <c r="E925" s="834" t="s">
        <v>2189</v>
      </c>
      <c r="F925" s="832" t="s">
        <v>2158</v>
      </c>
      <c r="G925" s="832" t="s">
        <v>2384</v>
      </c>
      <c r="H925" s="832" t="s">
        <v>595</v>
      </c>
      <c r="I925" s="832" t="s">
        <v>3293</v>
      </c>
      <c r="J925" s="832" t="s">
        <v>3294</v>
      </c>
      <c r="K925" s="832" t="s">
        <v>3295</v>
      </c>
      <c r="L925" s="835">
        <v>112.87</v>
      </c>
      <c r="M925" s="835">
        <v>112.87</v>
      </c>
      <c r="N925" s="832">
        <v>1</v>
      </c>
      <c r="O925" s="836">
        <v>0.5</v>
      </c>
      <c r="P925" s="835">
        <v>112.87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32</v>
      </c>
      <c r="B926" s="832" t="s">
        <v>2157</v>
      </c>
      <c r="C926" s="832" t="s">
        <v>2163</v>
      </c>
      <c r="D926" s="833" t="s">
        <v>3773</v>
      </c>
      <c r="E926" s="834" t="s">
        <v>2189</v>
      </c>
      <c r="F926" s="832" t="s">
        <v>2158</v>
      </c>
      <c r="G926" s="832" t="s">
        <v>2384</v>
      </c>
      <c r="H926" s="832" t="s">
        <v>595</v>
      </c>
      <c r="I926" s="832" t="s">
        <v>2645</v>
      </c>
      <c r="J926" s="832" t="s">
        <v>846</v>
      </c>
      <c r="K926" s="832" t="s">
        <v>2646</v>
      </c>
      <c r="L926" s="835">
        <v>103.67</v>
      </c>
      <c r="M926" s="835">
        <v>3006.43</v>
      </c>
      <c r="N926" s="832">
        <v>29</v>
      </c>
      <c r="O926" s="836">
        <v>13</v>
      </c>
      <c r="P926" s="835">
        <v>2073.4</v>
      </c>
      <c r="Q926" s="837">
        <v>0.68965517241379315</v>
      </c>
      <c r="R926" s="832">
        <v>20</v>
      </c>
      <c r="S926" s="837">
        <v>0.68965517241379315</v>
      </c>
      <c r="T926" s="836">
        <v>9</v>
      </c>
      <c r="U926" s="838">
        <v>0.69230769230769229</v>
      </c>
    </row>
    <row r="927" spans="1:21" ht="14.4" customHeight="1" x14ac:dyDescent="0.3">
      <c r="A927" s="831">
        <v>32</v>
      </c>
      <c r="B927" s="832" t="s">
        <v>2157</v>
      </c>
      <c r="C927" s="832" t="s">
        <v>2163</v>
      </c>
      <c r="D927" s="833" t="s">
        <v>3773</v>
      </c>
      <c r="E927" s="834" t="s">
        <v>2189</v>
      </c>
      <c r="F927" s="832" t="s">
        <v>2158</v>
      </c>
      <c r="G927" s="832" t="s">
        <v>2384</v>
      </c>
      <c r="H927" s="832" t="s">
        <v>595</v>
      </c>
      <c r="I927" s="832" t="s">
        <v>3296</v>
      </c>
      <c r="J927" s="832" t="s">
        <v>3297</v>
      </c>
      <c r="K927" s="832" t="s">
        <v>2738</v>
      </c>
      <c r="L927" s="835">
        <v>205.84</v>
      </c>
      <c r="M927" s="835">
        <v>205.84</v>
      </c>
      <c r="N927" s="832">
        <v>1</v>
      </c>
      <c r="O927" s="836">
        <v>1</v>
      </c>
      <c r="P927" s="835">
        <v>205.84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32</v>
      </c>
      <c r="B928" s="832" t="s">
        <v>2157</v>
      </c>
      <c r="C928" s="832" t="s">
        <v>2163</v>
      </c>
      <c r="D928" s="833" t="s">
        <v>3773</v>
      </c>
      <c r="E928" s="834" t="s">
        <v>2189</v>
      </c>
      <c r="F928" s="832" t="s">
        <v>2158</v>
      </c>
      <c r="G928" s="832" t="s">
        <v>2909</v>
      </c>
      <c r="H928" s="832" t="s">
        <v>595</v>
      </c>
      <c r="I928" s="832" t="s">
        <v>3036</v>
      </c>
      <c r="J928" s="832" t="s">
        <v>3033</v>
      </c>
      <c r="K928" s="832" t="s">
        <v>3034</v>
      </c>
      <c r="L928" s="835">
        <v>453.18</v>
      </c>
      <c r="M928" s="835">
        <v>906.36</v>
      </c>
      <c r="N928" s="832">
        <v>2</v>
      </c>
      <c r="O928" s="836">
        <v>0.5</v>
      </c>
      <c r="P928" s="835">
        <v>906.36</v>
      </c>
      <c r="Q928" s="837">
        <v>1</v>
      </c>
      <c r="R928" s="832">
        <v>2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32</v>
      </c>
      <c r="B929" s="832" t="s">
        <v>2157</v>
      </c>
      <c r="C929" s="832" t="s">
        <v>2163</v>
      </c>
      <c r="D929" s="833" t="s">
        <v>3773</v>
      </c>
      <c r="E929" s="834" t="s">
        <v>2189</v>
      </c>
      <c r="F929" s="832" t="s">
        <v>2158</v>
      </c>
      <c r="G929" s="832" t="s">
        <v>2913</v>
      </c>
      <c r="H929" s="832" t="s">
        <v>595</v>
      </c>
      <c r="I929" s="832" t="s">
        <v>2914</v>
      </c>
      <c r="J929" s="832" t="s">
        <v>2915</v>
      </c>
      <c r="K929" s="832" t="s">
        <v>2916</v>
      </c>
      <c r="L929" s="835">
        <v>463.19</v>
      </c>
      <c r="M929" s="835">
        <v>463.19</v>
      </c>
      <c r="N929" s="832">
        <v>1</v>
      </c>
      <c r="O929" s="836">
        <v>1</v>
      </c>
      <c r="P929" s="835">
        <v>463.19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32</v>
      </c>
      <c r="B930" s="832" t="s">
        <v>2157</v>
      </c>
      <c r="C930" s="832" t="s">
        <v>2163</v>
      </c>
      <c r="D930" s="833" t="s">
        <v>3773</v>
      </c>
      <c r="E930" s="834" t="s">
        <v>2189</v>
      </c>
      <c r="F930" s="832" t="s">
        <v>2158</v>
      </c>
      <c r="G930" s="832" t="s">
        <v>2202</v>
      </c>
      <c r="H930" s="832" t="s">
        <v>595</v>
      </c>
      <c r="I930" s="832" t="s">
        <v>3298</v>
      </c>
      <c r="J930" s="832" t="s">
        <v>2557</v>
      </c>
      <c r="K930" s="832" t="s">
        <v>3299</v>
      </c>
      <c r="L930" s="835">
        <v>56.45</v>
      </c>
      <c r="M930" s="835">
        <v>56.45</v>
      </c>
      <c r="N930" s="832">
        <v>1</v>
      </c>
      <c r="O930" s="836">
        <v>0.5</v>
      </c>
      <c r="P930" s="835">
        <v>56.45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32</v>
      </c>
      <c r="B931" s="832" t="s">
        <v>2157</v>
      </c>
      <c r="C931" s="832" t="s">
        <v>2163</v>
      </c>
      <c r="D931" s="833" t="s">
        <v>3773</v>
      </c>
      <c r="E931" s="834" t="s">
        <v>2189</v>
      </c>
      <c r="F931" s="832" t="s">
        <v>2158</v>
      </c>
      <c r="G931" s="832" t="s">
        <v>2202</v>
      </c>
      <c r="H931" s="832" t="s">
        <v>651</v>
      </c>
      <c r="I931" s="832" t="s">
        <v>2059</v>
      </c>
      <c r="J931" s="832" t="s">
        <v>2057</v>
      </c>
      <c r="K931" s="832" t="s">
        <v>2060</v>
      </c>
      <c r="L931" s="835">
        <v>115.18</v>
      </c>
      <c r="M931" s="835">
        <v>345.54</v>
      </c>
      <c r="N931" s="832">
        <v>3</v>
      </c>
      <c r="O931" s="836">
        <v>2</v>
      </c>
      <c r="P931" s="835">
        <v>230.36</v>
      </c>
      <c r="Q931" s="837">
        <v>0.66666666666666663</v>
      </c>
      <c r="R931" s="832">
        <v>2</v>
      </c>
      <c r="S931" s="837">
        <v>0.66666666666666663</v>
      </c>
      <c r="T931" s="836">
        <v>1.5</v>
      </c>
      <c r="U931" s="838">
        <v>0.75</v>
      </c>
    </row>
    <row r="932" spans="1:21" ht="14.4" customHeight="1" x14ac:dyDescent="0.3">
      <c r="A932" s="831">
        <v>32</v>
      </c>
      <c r="B932" s="832" t="s">
        <v>2157</v>
      </c>
      <c r="C932" s="832" t="s">
        <v>2163</v>
      </c>
      <c r="D932" s="833" t="s">
        <v>3773</v>
      </c>
      <c r="E932" s="834" t="s">
        <v>2189</v>
      </c>
      <c r="F932" s="832" t="s">
        <v>2158</v>
      </c>
      <c r="G932" s="832" t="s">
        <v>2202</v>
      </c>
      <c r="H932" s="832" t="s">
        <v>595</v>
      </c>
      <c r="I932" s="832" t="s">
        <v>2689</v>
      </c>
      <c r="J932" s="832" t="s">
        <v>2057</v>
      </c>
      <c r="K932" s="832" t="s">
        <v>2690</v>
      </c>
      <c r="L932" s="835">
        <v>103.67</v>
      </c>
      <c r="M932" s="835">
        <v>207.34</v>
      </c>
      <c r="N932" s="832">
        <v>2</v>
      </c>
      <c r="O932" s="836">
        <v>1</v>
      </c>
      <c r="P932" s="835">
        <v>207.34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32</v>
      </c>
      <c r="B933" s="832" t="s">
        <v>2157</v>
      </c>
      <c r="C933" s="832" t="s">
        <v>2163</v>
      </c>
      <c r="D933" s="833" t="s">
        <v>3773</v>
      </c>
      <c r="E933" s="834" t="s">
        <v>2189</v>
      </c>
      <c r="F933" s="832" t="s">
        <v>2158</v>
      </c>
      <c r="G933" s="832" t="s">
        <v>2237</v>
      </c>
      <c r="H933" s="832" t="s">
        <v>595</v>
      </c>
      <c r="I933" s="832" t="s">
        <v>2817</v>
      </c>
      <c r="J933" s="832" t="s">
        <v>669</v>
      </c>
      <c r="K933" s="832" t="s">
        <v>2818</v>
      </c>
      <c r="L933" s="835">
        <v>108.44</v>
      </c>
      <c r="M933" s="835">
        <v>108.44</v>
      </c>
      <c r="N933" s="832">
        <v>1</v>
      </c>
      <c r="O933" s="836">
        <v>1</v>
      </c>
      <c r="P933" s="835">
        <v>108.44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32</v>
      </c>
      <c r="B934" s="832" t="s">
        <v>2157</v>
      </c>
      <c r="C934" s="832" t="s">
        <v>2163</v>
      </c>
      <c r="D934" s="833" t="s">
        <v>3773</v>
      </c>
      <c r="E934" s="834" t="s">
        <v>2189</v>
      </c>
      <c r="F934" s="832" t="s">
        <v>2158</v>
      </c>
      <c r="G934" s="832" t="s">
        <v>2288</v>
      </c>
      <c r="H934" s="832" t="s">
        <v>595</v>
      </c>
      <c r="I934" s="832" t="s">
        <v>2289</v>
      </c>
      <c r="J934" s="832" t="s">
        <v>2290</v>
      </c>
      <c r="K934" s="832" t="s">
        <v>2291</v>
      </c>
      <c r="L934" s="835">
        <v>87.67</v>
      </c>
      <c r="M934" s="835">
        <v>350.68</v>
      </c>
      <c r="N934" s="832">
        <v>4</v>
      </c>
      <c r="O934" s="836">
        <v>1.5</v>
      </c>
      <c r="P934" s="835">
        <v>350.68</v>
      </c>
      <c r="Q934" s="837">
        <v>1</v>
      </c>
      <c r="R934" s="832">
        <v>4</v>
      </c>
      <c r="S934" s="837">
        <v>1</v>
      </c>
      <c r="T934" s="836">
        <v>1.5</v>
      </c>
      <c r="U934" s="838">
        <v>1</v>
      </c>
    </row>
    <row r="935" spans="1:21" ht="14.4" customHeight="1" x14ac:dyDescent="0.3">
      <c r="A935" s="831">
        <v>32</v>
      </c>
      <c r="B935" s="832" t="s">
        <v>2157</v>
      </c>
      <c r="C935" s="832" t="s">
        <v>2163</v>
      </c>
      <c r="D935" s="833" t="s">
        <v>3773</v>
      </c>
      <c r="E935" s="834" t="s">
        <v>2189</v>
      </c>
      <c r="F935" s="832" t="s">
        <v>2158</v>
      </c>
      <c r="G935" s="832" t="s">
        <v>2396</v>
      </c>
      <c r="H935" s="832" t="s">
        <v>595</v>
      </c>
      <c r="I935" s="832" t="s">
        <v>3300</v>
      </c>
      <c r="J935" s="832" t="s">
        <v>3301</v>
      </c>
      <c r="K935" s="832" t="s">
        <v>3302</v>
      </c>
      <c r="L935" s="835">
        <v>169.29</v>
      </c>
      <c r="M935" s="835">
        <v>507.87</v>
      </c>
      <c r="N935" s="832">
        <v>3</v>
      </c>
      <c r="O935" s="836">
        <v>1</v>
      </c>
      <c r="P935" s="835">
        <v>507.87</v>
      </c>
      <c r="Q935" s="837">
        <v>1</v>
      </c>
      <c r="R935" s="832">
        <v>3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32</v>
      </c>
      <c r="B936" s="832" t="s">
        <v>2157</v>
      </c>
      <c r="C936" s="832" t="s">
        <v>2163</v>
      </c>
      <c r="D936" s="833" t="s">
        <v>3773</v>
      </c>
      <c r="E936" s="834" t="s">
        <v>2189</v>
      </c>
      <c r="F936" s="832" t="s">
        <v>2158</v>
      </c>
      <c r="G936" s="832" t="s">
        <v>2404</v>
      </c>
      <c r="H936" s="832" t="s">
        <v>595</v>
      </c>
      <c r="I936" s="832" t="s">
        <v>3303</v>
      </c>
      <c r="J936" s="832" t="s">
        <v>3304</v>
      </c>
      <c r="K936" s="832" t="s">
        <v>3305</v>
      </c>
      <c r="L936" s="835">
        <v>46.51</v>
      </c>
      <c r="M936" s="835">
        <v>46.51</v>
      </c>
      <c r="N936" s="832">
        <v>1</v>
      </c>
      <c r="O936" s="836">
        <v>0.5</v>
      </c>
      <c r="P936" s="835">
        <v>46.51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32</v>
      </c>
      <c r="B937" s="832" t="s">
        <v>2157</v>
      </c>
      <c r="C937" s="832" t="s">
        <v>2163</v>
      </c>
      <c r="D937" s="833" t="s">
        <v>3773</v>
      </c>
      <c r="E937" s="834" t="s">
        <v>2189</v>
      </c>
      <c r="F937" s="832" t="s">
        <v>2158</v>
      </c>
      <c r="G937" s="832" t="s">
        <v>2568</v>
      </c>
      <c r="H937" s="832" t="s">
        <v>595</v>
      </c>
      <c r="I937" s="832" t="s">
        <v>3129</v>
      </c>
      <c r="J937" s="832" t="s">
        <v>2570</v>
      </c>
      <c r="K937" s="832" t="s">
        <v>3130</v>
      </c>
      <c r="L937" s="835">
        <v>6167.15</v>
      </c>
      <c r="M937" s="835">
        <v>6167.15</v>
      </c>
      <c r="N937" s="832">
        <v>1</v>
      </c>
      <c r="O937" s="836">
        <v>1</v>
      </c>
      <c r="P937" s="835">
        <v>6167.15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32</v>
      </c>
      <c r="B938" s="832" t="s">
        <v>2157</v>
      </c>
      <c r="C938" s="832" t="s">
        <v>2163</v>
      </c>
      <c r="D938" s="833" t="s">
        <v>3773</v>
      </c>
      <c r="E938" s="834" t="s">
        <v>2189</v>
      </c>
      <c r="F938" s="832" t="s">
        <v>2158</v>
      </c>
      <c r="G938" s="832" t="s">
        <v>2742</v>
      </c>
      <c r="H938" s="832" t="s">
        <v>595</v>
      </c>
      <c r="I938" s="832" t="s">
        <v>3045</v>
      </c>
      <c r="J938" s="832" t="s">
        <v>3044</v>
      </c>
      <c r="K938" s="832" t="s">
        <v>2859</v>
      </c>
      <c r="L938" s="835">
        <v>430.05</v>
      </c>
      <c r="M938" s="835">
        <v>430.05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32</v>
      </c>
      <c r="B939" s="832" t="s">
        <v>2157</v>
      </c>
      <c r="C939" s="832" t="s">
        <v>2163</v>
      </c>
      <c r="D939" s="833" t="s">
        <v>3773</v>
      </c>
      <c r="E939" s="834" t="s">
        <v>2189</v>
      </c>
      <c r="F939" s="832" t="s">
        <v>2158</v>
      </c>
      <c r="G939" s="832" t="s">
        <v>2742</v>
      </c>
      <c r="H939" s="832" t="s">
        <v>651</v>
      </c>
      <c r="I939" s="832" t="s">
        <v>2745</v>
      </c>
      <c r="J939" s="832" t="s">
        <v>2744</v>
      </c>
      <c r="K939" s="832" t="s">
        <v>1960</v>
      </c>
      <c r="L939" s="835">
        <v>310.58999999999997</v>
      </c>
      <c r="M939" s="835">
        <v>310.58999999999997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32</v>
      </c>
      <c r="B940" s="832" t="s">
        <v>2157</v>
      </c>
      <c r="C940" s="832" t="s">
        <v>2163</v>
      </c>
      <c r="D940" s="833" t="s">
        <v>3773</v>
      </c>
      <c r="E940" s="834" t="s">
        <v>2189</v>
      </c>
      <c r="F940" s="832" t="s">
        <v>2158</v>
      </c>
      <c r="G940" s="832" t="s">
        <v>2205</v>
      </c>
      <c r="H940" s="832" t="s">
        <v>595</v>
      </c>
      <c r="I940" s="832" t="s">
        <v>2206</v>
      </c>
      <c r="J940" s="832" t="s">
        <v>2207</v>
      </c>
      <c r="K940" s="832" t="s">
        <v>2208</v>
      </c>
      <c r="L940" s="835">
        <v>0</v>
      </c>
      <c r="M940" s="835">
        <v>0</v>
      </c>
      <c r="N940" s="832">
        <v>3</v>
      </c>
      <c r="O940" s="836">
        <v>0.5</v>
      </c>
      <c r="P940" s="835">
        <v>0</v>
      </c>
      <c r="Q940" s="837"/>
      <c r="R940" s="832">
        <v>3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32</v>
      </c>
      <c r="B941" s="832" t="s">
        <v>2157</v>
      </c>
      <c r="C941" s="832" t="s">
        <v>2163</v>
      </c>
      <c r="D941" s="833" t="s">
        <v>3773</v>
      </c>
      <c r="E941" s="834" t="s">
        <v>2189</v>
      </c>
      <c r="F941" s="832" t="s">
        <v>2158</v>
      </c>
      <c r="G941" s="832" t="s">
        <v>2264</v>
      </c>
      <c r="H941" s="832" t="s">
        <v>595</v>
      </c>
      <c r="I941" s="832" t="s">
        <v>2572</v>
      </c>
      <c r="J941" s="832" t="s">
        <v>2266</v>
      </c>
      <c r="K941" s="832" t="s">
        <v>2573</v>
      </c>
      <c r="L941" s="835">
        <v>181.04</v>
      </c>
      <c r="M941" s="835">
        <v>905.2</v>
      </c>
      <c r="N941" s="832">
        <v>5</v>
      </c>
      <c r="O941" s="836">
        <v>3.5</v>
      </c>
      <c r="P941" s="835">
        <v>362.08</v>
      </c>
      <c r="Q941" s="837">
        <v>0.39999999999999997</v>
      </c>
      <c r="R941" s="832">
        <v>2</v>
      </c>
      <c r="S941" s="837">
        <v>0.4</v>
      </c>
      <c r="T941" s="836">
        <v>1</v>
      </c>
      <c r="U941" s="838">
        <v>0.2857142857142857</v>
      </c>
    </row>
    <row r="942" spans="1:21" ht="14.4" customHeight="1" x14ac:dyDescent="0.3">
      <c r="A942" s="831">
        <v>32</v>
      </c>
      <c r="B942" s="832" t="s">
        <v>2157</v>
      </c>
      <c r="C942" s="832" t="s">
        <v>2163</v>
      </c>
      <c r="D942" s="833" t="s">
        <v>3773</v>
      </c>
      <c r="E942" s="834" t="s">
        <v>2189</v>
      </c>
      <c r="F942" s="832" t="s">
        <v>2158</v>
      </c>
      <c r="G942" s="832" t="s">
        <v>2927</v>
      </c>
      <c r="H942" s="832" t="s">
        <v>595</v>
      </c>
      <c r="I942" s="832" t="s">
        <v>2928</v>
      </c>
      <c r="J942" s="832" t="s">
        <v>2929</v>
      </c>
      <c r="K942" s="832" t="s">
        <v>2930</v>
      </c>
      <c r="L942" s="835">
        <v>0</v>
      </c>
      <c r="M942" s="835">
        <v>0</v>
      </c>
      <c r="N942" s="832">
        <v>1</v>
      </c>
      <c r="O942" s="836">
        <v>0.5</v>
      </c>
      <c r="P942" s="835">
        <v>0</v>
      </c>
      <c r="Q942" s="837"/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32</v>
      </c>
      <c r="B943" s="832" t="s">
        <v>2157</v>
      </c>
      <c r="C943" s="832" t="s">
        <v>2163</v>
      </c>
      <c r="D943" s="833" t="s">
        <v>3773</v>
      </c>
      <c r="E943" s="834" t="s">
        <v>2189</v>
      </c>
      <c r="F943" s="832" t="s">
        <v>2158</v>
      </c>
      <c r="G943" s="832" t="s">
        <v>2209</v>
      </c>
      <c r="H943" s="832" t="s">
        <v>651</v>
      </c>
      <c r="I943" s="832" t="s">
        <v>1891</v>
      </c>
      <c r="J943" s="832" t="s">
        <v>956</v>
      </c>
      <c r="K943" s="832" t="s">
        <v>957</v>
      </c>
      <c r="L943" s="835">
        <v>0</v>
      </c>
      <c r="M943" s="835">
        <v>0</v>
      </c>
      <c r="N943" s="832">
        <v>4</v>
      </c>
      <c r="O943" s="836">
        <v>1.5</v>
      </c>
      <c r="P943" s="835">
        <v>0</v>
      </c>
      <c r="Q943" s="837"/>
      <c r="R943" s="832">
        <v>4</v>
      </c>
      <c r="S943" s="837">
        <v>1</v>
      </c>
      <c r="T943" s="836">
        <v>1.5</v>
      </c>
      <c r="U943" s="838">
        <v>1</v>
      </c>
    </row>
    <row r="944" spans="1:21" ht="14.4" customHeight="1" x14ac:dyDescent="0.3">
      <c r="A944" s="831">
        <v>32</v>
      </c>
      <c r="B944" s="832" t="s">
        <v>2157</v>
      </c>
      <c r="C944" s="832" t="s">
        <v>2163</v>
      </c>
      <c r="D944" s="833" t="s">
        <v>3773</v>
      </c>
      <c r="E944" s="834" t="s">
        <v>2189</v>
      </c>
      <c r="F944" s="832" t="s">
        <v>2158</v>
      </c>
      <c r="G944" s="832" t="s">
        <v>2412</v>
      </c>
      <c r="H944" s="832" t="s">
        <v>595</v>
      </c>
      <c r="I944" s="832" t="s">
        <v>2413</v>
      </c>
      <c r="J944" s="832" t="s">
        <v>1431</v>
      </c>
      <c r="K944" s="832" t="s">
        <v>2414</v>
      </c>
      <c r="L944" s="835">
        <v>210.38</v>
      </c>
      <c r="M944" s="835">
        <v>841.52</v>
      </c>
      <c r="N944" s="832">
        <v>4</v>
      </c>
      <c r="O944" s="836">
        <v>1</v>
      </c>
      <c r="P944" s="835">
        <v>841.52</v>
      </c>
      <c r="Q944" s="837">
        <v>1</v>
      </c>
      <c r="R944" s="832">
        <v>4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32</v>
      </c>
      <c r="B945" s="832" t="s">
        <v>2157</v>
      </c>
      <c r="C945" s="832" t="s">
        <v>2163</v>
      </c>
      <c r="D945" s="833" t="s">
        <v>3773</v>
      </c>
      <c r="E945" s="834" t="s">
        <v>2189</v>
      </c>
      <c r="F945" s="832" t="s">
        <v>2158</v>
      </c>
      <c r="G945" s="832" t="s">
        <v>3306</v>
      </c>
      <c r="H945" s="832" t="s">
        <v>651</v>
      </c>
      <c r="I945" s="832" t="s">
        <v>3307</v>
      </c>
      <c r="J945" s="832" t="s">
        <v>1976</v>
      </c>
      <c r="K945" s="832" t="s">
        <v>3308</v>
      </c>
      <c r="L945" s="835">
        <v>102.85</v>
      </c>
      <c r="M945" s="835">
        <v>205.7</v>
      </c>
      <c r="N945" s="832">
        <v>2</v>
      </c>
      <c r="O945" s="836">
        <v>1</v>
      </c>
      <c r="P945" s="835">
        <v>205.7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32</v>
      </c>
      <c r="B946" s="832" t="s">
        <v>2157</v>
      </c>
      <c r="C946" s="832" t="s">
        <v>2163</v>
      </c>
      <c r="D946" s="833" t="s">
        <v>3773</v>
      </c>
      <c r="E946" s="834" t="s">
        <v>2189</v>
      </c>
      <c r="F946" s="832" t="s">
        <v>2158</v>
      </c>
      <c r="G946" s="832" t="s">
        <v>3309</v>
      </c>
      <c r="H946" s="832" t="s">
        <v>595</v>
      </c>
      <c r="I946" s="832" t="s">
        <v>3310</v>
      </c>
      <c r="J946" s="832" t="s">
        <v>1416</v>
      </c>
      <c r="K946" s="832" t="s">
        <v>3311</v>
      </c>
      <c r="L946" s="835">
        <v>98.2</v>
      </c>
      <c r="M946" s="835">
        <v>98.2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32</v>
      </c>
      <c r="B947" s="832" t="s">
        <v>2157</v>
      </c>
      <c r="C947" s="832" t="s">
        <v>2163</v>
      </c>
      <c r="D947" s="833" t="s">
        <v>3773</v>
      </c>
      <c r="E947" s="834" t="s">
        <v>2189</v>
      </c>
      <c r="F947" s="832" t="s">
        <v>2158</v>
      </c>
      <c r="G947" s="832" t="s">
        <v>3312</v>
      </c>
      <c r="H947" s="832" t="s">
        <v>595</v>
      </c>
      <c r="I947" s="832" t="s">
        <v>3313</v>
      </c>
      <c r="J947" s="832" t="s">
        <v>3314</v>
      </c>
      <c r="K947" s="832" t="s">
        <v>3315</v>
      </c>
      <c r="L947" s="835">
        <v>132</v>
      </c>
      <c r="M947" s="835">
        <v>132</v>
      </c>
      <c r="N947" s="832">
        <v>1</v>
      </c>
      <c r="O947" s="836">
        <v>1</v>
      </c>
      <c r="P947" s="835">
        <v>132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32</v>
      </c>
      <c r="B948" s="832" t="s">
        <v>2157</v>
      </c>
      <c r="C948" s="832" t="s">
        <v>2163</v>
      </c>
      <c r="D948" s="833" t="s">
        <v>3773</v>
      </c>
      <c r="E948" s="834" t="s">
        <v>2189</v>
      </c>
      <c r="F948" s="832" t="s">
        <v>2158</v>
      </c>
      <c r="G948" s="832" t="s">
        <v>2427</v>
      </c>
      <c r="H948" s="832" t="s">
        <v>595</v>
      </c>
      <c r="I948" s="832" t="s">
        <v>2431</v>
      </c>
      <c r="J948" s="832" t="s">
        <v>2432</v>
      </c>
      <c r="K948" s="832" t="s">
        <v>2433</v>
      </c>
      <c r="L948" s="835">
        <v>300.68</v>
      </c>
      <c r="M948" s="835">
        <v>601.36</v>
      </c>
      <c r="N948" s="832">
        <v>2</v>
      </c>
      <c r="O948" s="836">
        <v>0.5</v>
      </c>
      <c r="P948" s="835">
        <v>601.36</v>
      </c>
      <c r="Q948" s="837">
        <v>1</v>
      </c>
      <c r="R948" s="832">
        <v>2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32</v>
      </c>
      <c r="B949" s="832" t="s">
        <v>2157</v>
      </c>
      <c r="C949" s="832" t="s">
        <v>2163</v>
      </c>
      <c r="D949" s="833" t="s">
        <v>3773</v>
      </c>
      <c r="E949" s="834" t="s">
        <v>2189</v>
      </c>
      <c r="F949" s="832" t="s">
        <v>2158</v>
      </c>
      <c r="G949" s="832" t="s">
        <v>2434</v>
      </c>
      <c r="H949" s="832" t="s">
        <v>595</v>
      </c>
      <c r="I949" s="832" t="s">
        <v>2435</v>
      </c>
      <c r="J949" s="832" t="s">
        <v>2436</v>
      </c>
      <c r="K949" s="832" t="s">
        <v>2437</v>
      </c>
      <c r="L949" s="835">
        <v>311.02</v>
      </c>
      <c r="M949" s="835">
        <v>2488.16</v>
      </c>
      <c r="N949" s="832">
        <v>8</v>
      </c>
      <c r="O949" s="836">
        <v>5</v>
      </c>
      <c r="P949" s="835">
        <v>1555.1</v>
      </c>
      <c r="Q949" s="837">
        <v>0.625</v>
      </c>
      <c r="R949" s="832">
        <v>5</v>
      </c>
      <c r="S949" s="837">
        <v>0.625</v>
      </c>
      <c r="T949" s="836">
        <v>3</v>
      </c>
      <c r="U949" s="838">
        <v>0.6</v>
      </c>
    </row>
    <row r="950" spans="1:21" ht="14.4" customHeight="1" x14ac:dyDescent="0.3">
      <c r="A950" s="831">
        <v>32</v>
      </c>
      <c r="B950" s="832" t="s">
        <v>2157</v>
      </c>
      <c r="C950" s="832" t="s">
        <v>2163</v>
      </c>
      <c r="D950" s="833" t="s">
        <v>3773</v>
      </c>
      <c r="E950" s="834" t="s">
        <v>2189</v>
      </c>
      <c r="F950" s="832" t="s">
        <v>2158</v>
      </c>
      <c r="G950" s="832" t="s">
        <v>2434</v>
      </c>
      <c r="H950" s="832" t="s">
        <v>595</v>
      </c>
      <c r="I950" s="832" t="s">
        <v>3054</v>
      </c>
      <c r="J950" s="832" t="s">
        <v>2828</v>
      </c>
      <c r="K950" s="832" t="s">
        <v>2661</v>
      </c>
      <c r="L950" s="835">
        <v>177.92</v>
      </c>
      <c r="M950" s="835">
        <v>533.76</v>
      </c>
      <c r="N950" s="832">
        <v>3</v>
      </c>
      <c r="O950" s="836">
        <v>2.5</v>
      </c>
      <c r="P950" s="835">
        <v>533.76</v>
      </c>
      <c r="Q950" s="837">
        <v>1</v>
      </c>
      <c r="R950" s="832">
        <v>3</v>
      </c>
      <c r="S950" s="837">
        <v>1</v>
      </c>
      <c r="T950" s="836">
        <v>2.5</v>
      </c>
      <c r="U950" s="838">
        <v>1</v>
      </c>
    </row>
    <row r="951" spans="1:21" ht="14.4" customHeight="1" x14ac:dyDescent="0.3">
      <c r="A951" s="831">
        <v>32</v>
      </c>
      <c r="B951" s="832" t="s">
        <v>2157</v>
      </c>
      <c r="C951" s="832" t="s">
        <v>2163</v>
      </c>
      <c r="D951" s="833" t="s">
        <v>3773</v>
      </c>
      <c r="E951" s="834" t="s">
        <v>2189</v>
      </c>
      <c r="F951" s="832" t="s">
        <v>2158</v>
      </c>
      <c r="G951" s="832" t="s">
        <v>2434</v>
      </c>
      <c r="H951" s="832" t="s">
        <v>595</v>
      </c>
      <c r="I951" s="832" t="s">
        <v>2827</v>
      </c>
      <c r="J951" s="832" t="s">
        <v>2828</v>
      </c>
      <c r="K951" s="832" t="s">
        <v>2829</v>
      </c>
      <c r="L951" s="835">
        <v>387.73</v>
      </c>
      <c r="M951" s="835">
        <v>387.73</v>
      </c>
      <c r="N951" s="832">
        <v>1</v>
      </c>
      <c r="O951" s="836">
        <v>0.5</v>
      </c>
      <c r="P951" s="835">
        <v>387.73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32</v>
      </c>
      <c r="B952" s="832" t="s">
        <v>2157</v>
      </c>
      <c r="C952" s="832" t="s">
        <v>2163</v>
      </c>
      <c r="D952" s="833" t="s">
        <v>3773</v>
      </c>
      <c r="E952" s="834" t="s">
        <v>2189</v>
      </c>
      <c r="F952" s="832" t="s">
        <v>2158</v>
      </c>
      <c r="G952" s="832" t="s">
        <v>2270</v>
      </c>
      <c r="H952" s="832" t="s">
        <v>595</v>
      </c>
      <c r="I952" s="832" t="s">
        <v>2830</v>
      </c>
      <c r="J952" s="832" t="s">
        <v>2695</v>
      </c>
      <c r="K952" s="832" t="s">
        <v>1841</v>
      </c>
      <c r="L952" s="835">
        <v>10252.75</v>
      </c>
      <c r="M952" s="835">
        <v>51263.75</v>
      </c>
      <c r="N952" s="832">
        <v>5</v>
      </c>
      <c r="O952" s="836">
        <v>2</v>
      </c>
      <c r="P952" s="835">
        <v>20505.5</v>
      </c>
      <c r="Q952" s="837">
        <v>0.4</v>
      </c>
      <c r="R952" s="832">
        <v>2</v>
      </c>
      <c r="S952" s="837">
        <v>0.4</v>
      </c>
      <c r="T952" s="836">
        <v>1</v>
      </c>
      <c r="U952" s="838">
        <v>0.5</v>
      </c>
    </row>
    <row r="953" spans="1:21" ht="14.4" customHeight="1" x14ac:dyDescent="0.3">
      <c r="A953" s="831">
        <v>32</v>
      </c>
      <c r="B953" s="832" t="s">
        <v>2157</v>
      </c>
      <c r="C953" s="832" t="s">
        <v>2163</v>
      </c>
      <c r="D953" s="833" t="s">
        <v>3773</v>
      </c>
      <c r="E953" s="834" t="s">
        <v>2189</v>
      </c>
      <c r="F953" s="832" t="s">
        <v>2158</v>
      </c>
      <c r="G953" s="832" t="s">
        <v>2445</v>
      </c>
      <c r="H953" s="832" t="s">
        <v>651</v>
      </c>
      <c r="I953" s="832" t="s">
        <v>2033</v>
      </c>
      <c r="J953" s="832" t="s">
        <v>1440</v>
      </c>
      <c r="K953" s="832" t="s">
        <v>2034</v>
      </c>
      <c r="L953" s="835">
        <v>0</v>
      </c>
      <c r="M953" s="835">
        <v>0</v>
      </c>
      <c r="N953" s="832">
        <v>3</v>
      </c>
      <c r="O953" s="836">
        <v>2</v>
      </c>
      <c r="P953" s="835">
        <v>0</v>
      </c>
      <c r="Q953" s="837"/>
      <c r="R953" s="832">
        <v>2</v>
      </c>
      <c r="S953" s="837">
        <v>0.66666666666666663</v>
      </c>
      <c r="T953" s="836">
        <v>1.5</v>
      </c>
      <c r="U953" s="838">
        <v>0.75</v>
      </c>
    </row>
    <row r="954" spans="1:21" ht="14.4" customHeight="1" x14ac:dyDescent="0.3">
      <c r="A954" s="831">
        <v>32</v>
      </c>
      <c r="B954" s="832" t="s">
        <v>2157</v>
      </c>
      <c r="C954" s="832" t="s">
        <v>2163</v>
      </c>
      <c r="D954" s="833" t="s">
        <v>3773</v>
      </c>
      <c r="E954" s="834" t="s">
        <v>2189</v>
      </c>
      <c r="F954" s="832" t="s">
        <v>2158</v>
      </c>
      <c r="G954" s="832" t="s">
        <v>3100</v>
      </c>
      <c r="H954" s="832" t="s">
        <v>651</v>
      </c>
      <c r="I954" s="832" t="s">
        <v>3101</v>
      </c>
      <c r="J954" s="832" t="s">
        <v>3102</v>
      </c>
      <c r="K954" s="832" t="s">
        <v>3103</v>
      </c>
      <c r="L954" s="835">
        <v>802.48</v>
      </c>
      <c r="M954" s="835">
        <v>1604.96</v>
      </c>
      <c r="N954" s="832">
        <v>2</v>
      </c>
      <c r="O954" s="836">
        <v>0.5</v>
      </c>
      <c r="P954" s="835">
        <v>1604.96</v>
      </c>
      <c r="Q954" s="837">
        <v>1</v>
      </c>
      <c r="R954" s="832">
        <v>2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32</v>
      </c>
      <c r="B955" s="832" t="s">
        <v>2157</v>
      </c>
      <c r="C955" s="832" t="s">
        <v>2163</v>
      </c>
      <c r="D955" s="833" t="s">
        <v>3773</v>
      </c>
      <c r="E955" s="834" t="s">
        <v>2189</v>
      </c>
      <c r="F955" s="832" t="s">
        <v>2158</v>
      </c>
      <c r="G955" s="832" t="s">
        <v>2451</v>
      </c>
      <c r="H955" s="832" t="s">
        <v>595</v>
      </c>
      <c r="I955" s="832" t="s">
        <v>2452</v>
      </c>
      <c r="J955" s="832" t="s">
        <v>2453</v>
      </c>
      <c r="K955" s="832" t="s">
        <v>2454</v>
      </c>
      <c r="L955" s="835">
        <v>0</v>
      </c>
      <c r="M955" s="835">
        <v>0</v>
      </c>
      <c r="N955" s="832">
        <v>8</v>
      </c>
      <c r="O955" s="836">
        <v>2</v>
      </c>
      <c r="P955" s="835">
        <v>0</v>
      </c>
      <c r="Q955" s="837"/>
      <c r="R955" s="832">
        <v>8</v>
      </c>
      <c r="S955" s="837">
        <v>1</v>
      </c>
      <c r="T955" s="836">
        <v>2</v>
      </c>
      <c r="U955" s="838">
        <v>1</v>
      </c>
    </row>
    <row r="956" spans="1:21" ht="14.4" customHeight="1" x14ac:dyDescent="0.3">
      <c r="A956" s="831">
        <v>32</v>
      </c>
      <c r="B956" s="832" t="s">
        <v>2157</v>
      </c>
      <c r="C956" s="832" t="s">
        <v>2163</v>
      </c>
      <c r="D956" s="833" t="s">
        <v>3773</v>
      </c>
      <c r="E956" s="834" t="s">
        <v>2189</v>
      </c>
      <c r="F956" s="832" t="s">
        <v>2158</v>
      </c>
      <c r="G956" s="832" t="s">
        <v>3316</v>
      </c>
      <c r="H956" s="832" t="s">
        <v>595</v>
      </c>
      <c r="I956" s="832" t="s">
        <v>3317</v>
      </c>
      <c r="J956" s="832" t="s">
        <v>3318</v>
      </c>
      <c r="K956" s="832" t="s">
        <v>3319</v>
      </c>
      <c r="L956" s="835">
        <v>823.27</v>
      </c>
      <c r="M956" s="835">
        <v>823.27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32</v>
      </c>
      <c r="B957" s="832" t="s">
        <v>2157</v>
      </c>
      <c r="C957" s="832" t="s">
        <v>2163</v>
      </c>
      <c r="D957" s="833" t="s">
        <v>3773</v>
      </c>
      <c r="E957" s="834" t="s">
        <v>2189</v>
      </c>
      <c r="F957" s="832" t="s">
        <v>2158</v>
      </c>
      <c r="G957" s="832" t="s">
        <v>2455</v>
      </c>
      <c r="H957" s="832" t="s">
        <v>595</v>
      </c>
      <c r="I957" s="832" t="s">
        <v>2784</v>
      </c>
      <c r="J957" s="832" t="s">
        <v>2785</v>
      </c>
      <c r="K957" s="832" t="s">
        <v>2786</v>
      </c>
      <c r="L957" s="835">
        <v>99.94</v>
      </c>
      <c r="M957" s="835">
        <v>99.94</v>
      </c>
      <c r="N957" s="832">
        <v>1</v>
      </c>
      <c r="O957" s="836">
        <v>0.5</v>
      </c>
      <c r="P957" s="835">
        <v>99.94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32</v>
      </c>
      <c r="B958" s="832" t="s">
        <v>2157</v>
      </c>
      <c r="C958" s="832" t="s">
        <v>2163</v>
      </c>
      <c r="D958" s="833" t="s">
        <v>3773</v>
      </c>
      <c r="E958" s="834" t="s">
        <v>2189</v>
      </c>
      <c r="F958" s="832" t="s">
        <v>2158</v>
      </c>
      <c r="G958" s="832" t="s">
        <v>2455</v>
      </c>
      <c r="H958" s="832" t="s">
        <v>595</v>
      </c>
      <c r="I958" s="832" t="s">
        <v>3320</v>
      </c>
      <c r="J958" s="832" t="s">
        <v>2785</v>
      </c>
      <c r="K958" s="832" t="s">
        <v>3321</v>
      </c>
      <c r="L958" s="835">
        <v>150.94</v>
      </c>
      <c r="M958" s="835">
        <v>150.94</v>
      </c>
      <c r="N958" s="832">
        <v>1</v>
      </c>
      <c r="O958" s="836">
        <v>1</v>
      </c>
      <c r="P958" s="835">
        <v>150.94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32</v>
      </c>
      <c r="B959" s="832" t="s">
        <v>2157</v>
      </c>
      <c r="C959" s="832" t="s">
        <v>2163</v>
      </c>
      <c r="D959" s="833" t="s">
        <v>3773</v>
      </c>
      <c r="E959" s="834" t="s">
        <v>2189</v>
      </c>
      <c r="F959" s="832" t="s">
        <v>2158</v>
      </c>
      <c r="G959" s="832" t="s">
        <v>2455</v>
      </c>
      <c r="H959" s="832" t="s">
        <v>595</v>
      </c>
      <c r="I959" s="832" t="s">
        <v>3322</v>
      </c>
      <c r="J959" s="832" t="s">
        <v>3323</v>
      </c>
      <c r="K959" s="832" t="s">
        <v>3324</v>
      </c>
      <c r="L959" s="835">
        <v>99.94</v>
      </c>
      <c r="M959" s="835">
        <v>199.88</v>
      </c>
      <c r="N959" s="832">
        <v>2</v>
      </c>
      <c r="O959" s="836">
        <v>1</v>
      </c>
      <c r="P959" s="835">
        <v>199.88</v>
      </c>
      <c r="Q959" s="837">
        <v>1</v>
      </c>
      <c r="R959" s="832">
        <v>2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32</v>
      </c>
      <c r="B960" s="832" t="s">
        <v>2157</v>
      </c>
      <c r="C960" s="832" t="s">
        <v>2163</v>
      </c>
      <c r="D960" s="833" t="s">
        <v>3773</v>
      </c>
      <c r="E960" s="834" t="s">
        <v>2189</v>
      </c>
      <c r="F960" s="832" t="s">
        <v>2158</v>
      </c>
      <c r="G960" s="832" t="s">
        <v>2458</v>
      </c>
      <c r="H960" s="832" t="s">
        <v>651</v>
      </c>
      <c r="I960" s="832" t="s">
        <v>1814</v>
      </c>
      <c r="J960" s="832" t="s">
        <v>1119</v>
      </c>
      <c r="K960" s="832" t="s">
        <v>1815</v>
      </c>
      <c r="L960" s="835">
        <v>154.36000000000001</v>
      </c>
      <c r="M960" s="835">
        <v>154.36000000000001</v>
      </c>
      <c r="N960" s="832">
        <v>1</v>
      </c>
      <c r="O960" s="836">
        <v>1</v>
      </c>
      <c r="P960" s="835">
        <v>154.36000000000001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32</v>
      </c>
      <c r="B961" s="832" t="s">
        <v>2157</v>
      </c>
      <c r="C961" s="832" t="s">
        <v>2163</v>
      </c>
      <c r="D961" s="833" t="s">
        <v>3773</v>
      </c>
      <c r="E961" s="834" t="s">
        <v>2189</v>
      </c>
      <c r="F961" s="832" t="s">
        <v>2158</v>
      </c>
      <c r="G961" s="832" t="s">
        <v>3325</v>
      </c>
      <c r="H961" s="832" t="s">
        <v>595</v>
      </c>
      <c r="I961" s="832" t="s">
        <v>3326</v>
      </c>
      <c r="J961" s="832" t="s">
        <v>3327</v>
      </c>
      <c r="K961" s="832" t="s">
        <v>3328</v>
      </c>
      <c r="L961" s="835">
        <v>0</v>
      </c>
      <c r="M961" s="835">
        <v>0</v>
      </c>
      <c r="N961" s="832">
        <v>2</v>
      </c>
      <c r="O961" s="836">
        <v>1.5</v>
      </c>
      <c r="P961" s="835">
        <v>0</v>
      </c>
      <c r="Q961" s="837"/>
      <c r="R961" s="832">
        <v>1</v>
      </c>
      <c r="S961" s="837">
        <v>0.5</v>
      </c>
      <c r="T961" s="836">
        <v>0.5</v>
      </c>
      <c r="U961" s="838">
        <v>0.33333333333333331</v>
      </c>
    </row>
    <row r="962" spans="1:21" ht="14.4" customHeight="1" x14ac:dyDescent="0.3">
      <c r="A962" s="831">
        <v>32</v>
      </c>
      <c r="B962" s="832" t="s">
        <v>2157</v>
      </c>
      <c r="C962" s="832" t="s">
        <v>2163</v>
      </c>
      <c r="D962" s="833" t="s">
        <v>3773</v>
      </c>
      <c r="E962" s="834" t="s">
        <v>2189</v>
      </c>
      <c r="F962" s="832" t="s">
        <v>2158</v>
      </c>
      <c r="G962" s="832" t="s">
        <v>2794</v>
      </c>
      <c r="H962" s="832" t="s">
        <v>651</v>
      </c>
      <c r="I962" s="832" t="s">
        <v>1988</v>
      </c>
      <c r="J962" s="832" t="s">
        <v>1809</v>
      </c>
      <c r="K962" s="832" t="s">
        <v>1989</v>
      </c>
      <c r="L962" s="835">
        <v>74.08</v>
      </c>
      <c r="M962" s="835">
        <v>74.08</v>
      </c>
      <c r="N962" s="832">
        <v>1</v>
      </c>
      <c r="O962" s="836">
        <v>0.5</v>
      </c>
      <c r="P962" s="835">
        <v>74.08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32</v>
      </c>
      <c r="B963" s="832" t="s">
        <v>2157</v>
      </c>
      <c r="C963" s="832" t="s">
        <v>2163</v>
      </c>
      <c r="D963" s="833" t="s">
        <v>3773</v>
      </c>
      <c r="E963" s="834" t="s">
        <v>2189</v>
      </c>
      <c r="F963" s="832" t="s">
        <v>2158</v>
      </c>
      <c r="G963" s="832" t="s">
        <v>2794</v>
      </c>
      <c r="H963" s="832" t="s">
        <v>595</v>
      </c>
      <c r="I963" s="832" t="s">
        <v>3216</v>
      </c>
      <c r="J963" s="832" t="s">
        <v>1809</v>
      </c>
      <c r="K963" s="832" t="s">
        <v>3217</v>
      </c>
      <c r="L963" s="835">
        <v>84.18</v>
      </c>
      <c r="M963" s="835">
        <v>84.18</v>
      </c>
      <c r="N963" s="832">
        <v>1</v>
      </c>
      <c r="O963" s="836">
        <v>0.5</v>
      </c>
      <c r="P963" s="835">
        <v>84.18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32</v>
      </c>
      <c r="B964" s="832" t="s">
        <v>2157</v>
      </c>
      <c r="C964" s="832" t="s">
        <v>2163</v>
      </c>
      <c r="D964" s="833" t="s">
        <v>3773</v>
      </c>
      <c r="E964" s="834" t="s">
        <v>2189</v>
      </c>
      <c r="F964" s="832" t="s">
        <v>2158</v>
      </c>
      <c r="G964" s="832" t="s">
        <v>3329</v>
      </c>
      <c r="H964" s="832" t="s">
        <v>595</v>
      </c>
      <c r="I964" s="832" t="s">
        <v>3330</v>
      </c>
      <c r="J964" s="832" t="s">
        <v>3331</v>
      </c>
      <c r="K964" s="832" t="s">
        <v>3332</v>
      </c>
      <c r="L964" s="835">
        <v>248.55</v>
      </c>
      <c r="M964" s="835">
        <v>248.55</v>
      </c>
      <c r="N964" s="832">
        <v>1</v>
      </c>
      <c r="O964" s="836">
        <v>1</v>
      </c>
      <c r="P964" s="835">
        <v>248.55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32</v>
      </c>
      <c r="B965" s="832" t="s">
        <v>2157</v>
      </c>
      <c r="C965" s="832" t="s">
        <v>2163</v>
      </c>
      <c r="D965" s="833" t="s">
        <v>3773</v>
      </c>
      <c r="E965" s="834" t="s">
        <v>2189</v>
      </c>
      <c r="F965" s="832" t="s">
        <v>2158</v>
      </c>
      <c r="G965" s="832" t="s">
        <v>2459</v>
      </c>
      <c r="H965" s="832" t="s">
        <v>595</v>
      </c>
      <c r="I965" s="832" t="s">
        <v>2460</v>
      </c>
      <c r="J965" s="832" t="s">
        <v>1363</v>
      </c>
      <c r="K965" s="832" t="s">
        <v>2461</v>
      </c>
      <c r="L965" s="835">
        <v>421.79</v>
      </c>
      <c r="M965" s="835">
        <v>843.58</v>
      </c>
      <c r="N965" s="832">
        <v>2</v>
      </c>
      <c r="O965" s="836">
        <v>1</v>
      </c>
      <c r="P965" s="835">
        <v>843.58</v>
      </c>
      <c r="Q965" s="837">
        <v>1</v>
      </c>
      <c r="R965" s="832">
        <v>2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32</v>
      </c>
      <c r="B966" s="832" t="s">
        <v>2157</v>
      </c>
      <c r="C966" s="832" t="s">
        <v>2163</v>
      </c>
      <c r="D966" s="833" t="s">
        <v>3773</v>
      </c>
      <c r="E966" s="834" t="s">
        <v>2189</v>
      </c>
      <c r="F966" s="832" t="s">
        <v>2158</v>
      </c>
      <c r="G966" s="832" t="s">
        <v>2210</v>
      </c>
      <c r="H966" s="832" t="s">
        <v>651</v>
      </c>
      <c r="I966" s="832" t="s">
        <v>2277</v>
      </c>
      <c r="J966" s="832" t="s">
        <v>1449</v>
      </c>
      <c r="K966" s="832" t="s">
        <v>1450</v>
      </c>
      <c r="L966" s="835">
        <v>194.26</v>
      </c>
      <c r="M966" s="835">
        <v>3690.94</v>
      </c>
      <c r="N966" s="832">
        <v>19</v>
      </c>
      <c r="O966" s="836">
        <v>3</v>
      </c>
      <c r="P966" s="835">
        <v>2525.38</v>
      </c>
      <c r="Q966" s="837">
        <v>0.68421052631578949</v>
      </c>
      <c r="R966" s="832">
        <v>13</v>
      </c>
      <c r="S966" s="837">
        <v>0.68421052631578949</v>
      </c>
      <c r="T966" s="836">
        <v>2</v>
      </c>
      <c r="U966" s="838">
        <v>0.66666666666666663</v>
      </c>
    </row>
    <row r="967" spans="1:21" ht="14.4" customHeight="1" x14ac:dyDescent="0.3">
      <c r="A967" s="831">
        <v>32</v>
      </c>
      <c r="B967" s="832" t="s">
        <v>2157</v>
      </c>
      <c r="C967" s="832" t="s">
        <v>2163</v>
      </c>
      <c r="D967" s="833" t="s">
        <v>3773</v>
      </c>
      <c r="E967" s="834" t="s">
        <v>2189</v>
      </c>
      <c r="F967" s="832" t="s">
        <v>2158</v>
      </c>
      <c r="G967" s="832" t="s">
        <v>2210</v>
      </c>
      <c r="H967" s="832" t="s">
        <v>651</v>
      </c>
      <c r="I967" s="832" t="s">
        <v>2050</v>
      </c>
      <c r="J967" s="832" t="s">
        <v>1456</v>
      </c>
      <c r="K967" s="832" t="s">
        <v>2049</v>
      </c>
      <c r="L967" s="835">
        <v>84.89</v>
      </c>
      <c r="M967" s="835">
        <v>169.78</v>
      </c>
      <c r="N967" s="832">
        <v>2</v>
      </c>
      <c r="O967" s="836">
        <v>1</v>
      </c>
      <c r="P967" s="835">
        <v>169.78</v>
      </c>
      <c r="Q967" s="837">
        <v>1</v>
      </c>
      <c r="R967" s="832">
        <v>2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32</v>
      </c>
      <c r="B968" s="832" t="s">
        <v>2157</v>
      </c>
      <c r="C968" s="832" t="s">
        <v>2163</v>
      </c>
      <c r="D968" s="833" t="s">
        <v>3773</v>
      </c>
      <c r="E968" s="834" t="s">
        <v>2189</v>
      </c>
      <c r="F968" s="832" t="s">
        <v>2158</v>
      </c>
      <c r="G968" s="832" t="s">
        <v>2210</v>
      </c>
      <c r="H968" s="832" t="s">
        <v>651</v>
      </c>
      <c r="I968" s="832" t="s">
        <v>2053</v>
      </c>
      <c r="J968" s="832" t="s">
        <v>2054</v>
      </c>
      <c r="K968" s="832" t="s">
        <v>1450</v>
      </c>
      <c r="L968" s="835">
        <v>194.26</v>
      </c>
      <c r="M968" s="835">
        <v>4662.24</v>
      </c>
      <c r="N968" s="832">
        <v>24</v>
      </c>
      <c r="O968" s="836">
        <v>5.5</v>
      </c>
      <c r="P968" s="835">
        <v>3885.2</v>
      </c>
      <c r="Q968" s="837">
        <v>0.83333333333333337</v>
      </c>
      <c r="R968" s="832">
        <v>20</v>
      </c>
      <c r="S968" s="837">
        <v>0.83333333333333337</v>
      </c>
      <c r="T968" s="836">
        <v>4.5</v>
      </c>
      <c r="U968" s="838">
        <v>0.81818181818181823</v>
      </c>
    </row>
    <row r="969" spans="1:21" ht="14.4" customHeight="1" x14ac:dyDescent="0.3">
      <c r="A969" s="831">
        <v>32</v>
      </c>
      <c r="B969" s="832" t="s">
        <v>2157</v>
      </c>
      <c r="C969" s="832" t="s">
        <v>2163</v>
      </c>
      <c r="D969" s="833" t="s">
        <v>3773</v>
      </c>
      <c r="E969" s="834" t="s">
        <v>2189</v>
      </c>
      <c r="F969" s="832" t="s">
        <v>2158</v>
      </c>
      <c r="G969" s="832" t="s">
        <v>2462</v>
      </c>
      <c r="H969" s="832" t="s">
        <v>595</v>
      </c>
      <c r="I969" s="832" t="s">
        <v>2463</v>
      </c>
      <c r="J969" s="832" t="s">
        <v>913</v>
      </c>
      <c r="K969" s="832" t="s">
        <v>2464</v>
      </c>
      <c r="L969" s="835">
        <v>107.27</v>
      </c>
      <c r="M969" s="835">
        <v>2252.67</v>
      </c>
      <c r="N969" s="832">
        <v>21</v>
      </c>
      <c r="O969" s="836">
        <v>6</v>
      </c>
      <c r="P969" s="835">
        <v>1394.51</v>
      </c>
      <c r="Q969" s="837">
        <v>0.61904761904761907</v>
      </c>
      <c r="R969" s="832">
        <v>13</v>
      </c>
      <c r="S969" s="837">
        <v>0.61904761904761907</v>
      </c>
      <c r="T969" s="836">
        <v>4</v>
      </c>
      <c r="U969" s="838">
        <v>0.66666666666666663</v>
      </c>
    </row>
    <row r="970" spans="1:21" ht="14.4" customHeight="1" x14ac:dyDescent="0.3">
      <c r="A970" s="831">
        <v>32</v>
      </c>
      <c r="B970" s="832" t="s">
        <v>2157</v>
      </c>
      <c r="C970" s="832" t="s">
        <v>2163</v>
      </c>
      <c r="D970" s="833" t="s">
        <v>3773</v>
      </c>
      <c r="E970" s="834" t="s">
        <v>2190</v>
      </c>
      <c r="F970" s="832" t="s">
        <v>2158</v>
      </c>
      <c r="G970" s="832" t="s">
        <v>2215</v>
      </c>
      <c r="H970" s="832" t="s">
        <v>595</v>
      </c>
      <c r="I970" s="832" t="s">
        <v>2216</v>
      </c>
      <c r="J970" s="832" t="s">
        <v>2217</v>
      </c>
      <c r="K970" s="832" t="s">
        <v>2218</v>
      </c>
      <c r="L970" s="835">
        <v>1295.6400000000001</v>
      </c>
      <c r="M970" s="835">
        <v>7773.84</v>
      </c>
      <c r="N970" s="832">
        <v>6</v>
      </c>
      <c r="O970" s="836">
        <v>5</v>
      </c>
      <c r="P970" s="835">
        <v>3886.92</v>
      </c>
      <c r="Q970" s="837">
        <v>0.5</v>
      </c>
      <c r="R970" s="832">
        <v>3</v>
      </c>
      <c r="S970" s="837">
        <v>0.5</v>
      </c>
      <c r="T970" s="836">
        <v>2.5</v>
      </c>
      <c r="U970" s="838">
        <v>0.5</v>
      </c>
    </row>
    <row r="971" spans="1:21" ht="14.4" customHeight="1" x14ac:dyDescent="0.3">
      <c r="A971" s="831">
        <v>32</v>
      </c>
      <c r="B971" s="832" t="s">
        <v>2157</v>
      </c>
      <c r="C971" s="832" t="s">
        <v>2163</v>
      </c>
      <c r="D971" s="833" t="s">
        <v>3773</v>
      </c>
      <c r="E971" s="834" t="s">
        <v>2190</v>
      </c>
      <c r="F971" s="832" t="s">
        <v>2158</v>
      </c>
      <c r="G971" s="832" t="s">
        <v>2215</v>
      </c>
      <c r="H971" s="832" t="s">
        <v>595</v>
      </c>
      <c r="I971" s="832" t="s">
        <v>2676</v>
      </c>
      <c r="J971" s="832" t="s">
        <v>850</v>
      </c>
      <c r="K971" s="832" t="s">
        <v>2677</v>
      </c>
      <c r="L971" s="835">
        <v>462.73</v>
      </c>
      <c r="M971" s="835">
        <v>18046.47</v>
      </c>
      <c r="N971" s="832">
        <v>39</v>
      </c>
      <c r="O971" s="836">
        <v>10.5</v>
      </c>
      <c r="P971" s="835">
        <v>12956.440000000002</v>
      </c>
      <c r="Q971" s="837">
        <v>0.71794871794871806</v>
      </c>
      <c r="R971" s="832">
        <v>28</v>
      </c>
      <c r="S971" s="837">
        <v>0.71794871794871795</v>
      </c>
      <c r="T971" s="836">
        <v>7</v>
      </c>
      <c r="U971" s="838">
        <v>0.66666666666666663</v>
      </c>
    </row>
    <row r="972" spans="1:21" ht="14.4" customHeight="1" x14ac:dyDescent="0.3">
      <c r="A972" s="831">
        <v>32</v>
      </c>
      <c r="B972" s="832" t="s">
        <v>2157</v>
      </c>
      <c r="C972" s="832" t="s">
        <v>2163</v>
      </c>
      <c r="D972" s="833" t="s">
        <v>3773</v>
      </c>
      <c r="E972" s="834" t="s">
        <v>2190</v>
      </c>
      <c r="F972" s="832" t="s">
        <v>2158</v>
      </c>
      <c r="G972" s="832" t="s">
        <v>2245</v>
      </c>
      <c r="H972" s="832" t="s">
        <v>651</v>
      </c>
      <c r="I972" s="832" t="s">
        <v>1874</v>
      </c>
      <c r="J972" s="832" t="s">
        <v>675</v>
      </c>
      <c r="K972" s="832" t="s">
        <v>676</v>
      </c>
      <c r="L972" s="835">
        <v>72.55</v>
      </c>
      <c r="M972" s="835">
        <v>580.4</v>
      </c>
      <c r="N972" s="832">
        <v>8</v>
      </c>
      <c r="O972" s="836">
        <v>7</v>
      </c>
      <c r="P972" s="835">
        <v>507.85</v>
      </c>
      <c r="Q972" s="837">
        <v>0.87500000000000011</v>
      </c>
      <c r="R972" s="832">
        <v>7</v>
      </c>
      <c r="S972" s="837">
        <v>0.875</v>
      </c>
      <c r="T972" s="836">
        <v>6</v>
      </c>
      <c r="U972" s="838">
        <v>0.8571428571428571</v>
      </c>
    </row>
    <row r="973" spans="1:21" ht="14.4" customHeight="1" x14ac:dyDescent="0.3">
      <c r="A973" s="831">
        <v>32</v>
      </c>
      <c r="B973" s="832" t="s">
        <v>2157</v>
      </c>
      <c r="C973" s="832" t="s">
        <v>2163</v>
      </c>
      <c r="D973" s="833" t="s">
        <v>3773</v>
      </c>
      <c r="E973" s="834" t="s">
        <v>2190</v>
      </c>
      <c r="F973" s="832" t="s">
        <v>2158</v>
      </c>
      <c r="G973" s="832" t="s">
        <v>2245</v>
      </c>
      <c r="H973" s="832" t="s">
        <v>651</v>
      </c>
      <c r="I973" s="832" t="s">
        <v>1875</v>
      </c>
      <c r="J973" s="832" t="s">
        <v>675</v>
      </c>
      <c r="K973" s="832" t="s">
        <v>677</v>
      </c>
      <c r="L973" s="835">
        <v>65.28</v>
      </c>
      <c r="M973" s="835">
        <v>391.68</v>
      </c>
      <c r="N973" s="832">
        <v>6</v>
      </c>
      <c r="O973" s="836">
        <v>3</v>
      </c>
      <c r="P973" s="835">
        <v>261.12</v>
      </c>
      <c r="Q973" s="837">
        <v>0.66666666666666663</v>
      </c>
      <c r="R973" s="832">
        <v>4</v>
      </c>
      <c r="S973" s="837">
        <v>0.66666666666666663</v>
      </c>
      <c r="T973" s="836">
        <v>2.5</v>
      </c>
      <c r="U973" s="838">
        <v>0.83333333333333337</v>
      </c>
    </row>
    <row r="974" spans="1:21" ht="14.4" customHeight="1" x14ac:dyDescent="0.3">
      <c r="A974" s="831">
        <v>32</v>
      </c>
      <c r="B974" s="832" t="s">
        <v>2157</v>
      </c>
      <c r="C974" s="832" t="s">
        <v>2163</v>
      </c>
      <c r="D974" s="833" t="s">
        <v>3773</v>
      </c>
      <c r="E974" s="834" t="s">
        <v>2190</v>
      </c>
      <c r="F974" s="832" t="s">
        <v>2158</v>
      </c>
      <c r="G974" s="832" t="s">
        <v>2470</v>
      </c>
      <c r="H974" s="832" t="s">
        <v>651</v>
      </c>
      <c r="I974" s="832" t="s">
        <v>3333</v>
      </c>
      <c r="J974" s="832" t="s">
        <v>1770</v>
      </c>
      <c r="K974" s="832" t="s">
        <v>3334</v>
      </c>
      <c r="L974" s="835">
        <v>93.27</v>
      </c>
      <c r="M974" s="835">
        <v>93.27</v>
      </c>
      <c r="N974" s="832">
        <v>1</v>
      </c>
      <c r="O974" s="836">
        <v>0.5</v>
      </c>
      <c r="P974" s="835">
        <v>93.27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32</v>
      </c>
      <c r="B975" s="832" t="s">
        <v>2157</v>
      </c>
      <c r="C975" s="832" t="s">
        <v>2163</v>
      </c>
      <c r="D975" s="833" t="s">
        <v>3773</v>
      </c>
      <c r="E975" s="834" t="s">
        <v>2190</v>
      </c>
      <c r="F975" s="832" t="s">
        <v>2158</v>
      </c>
      <c r="G975" s="832" t="s">
        <v>2701</v>
      </c>
      <c r="H975" s="832" t="s">
        <v>651</v>
      </c>
      <c r="I975" s="832" t="s">
        <v>1984</v>
      </c>
      <c r="J975" s="832" t="s">
        <v>1797</v>
      </c>
      <c r="K975" s="832" t="s">
        <v>1985</v>
      </c>
      <c r="L975" s="835">
        <v>430.05</v>
      </c>
      <c r="M975" s="835">
        <v>430.05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32</v>
      </c>
      <c r="B976" s="832" t="s">
        <v>2157</v>
      </c>
      <c r="C976" s="832" t="s">
        <v>2163</v>
      </c>
      <c r="D976" s="833" t="s">
        <v>3773</v>
      </c>
      <c r="E976" s="834" t="s">
        <v>2190</v>
      </c>
      <c r="F976" s="832" t="s">
        <v>2158</v>
      </c>
      <c r="G976" s="832" t="s">
        <v>2476</v>
      </c>
      <c r="H976" s="832" t="s">
        <v>651</v>
      </c>
      <c r="I976" s="832" t="s">
        <v>2077</v>
      </c>
      <c r="J976" s="832" t="s">
        <v>2005</v>
      </c>
      <c r="K976" s="832" t="s">
        <v>2078</v>
      </c>
      <c r="L976" s="835">
        <v>119.7</v>
      </c>
      <c r="M976" s="835">
        <v>119.7</v>
      </c>
      <c r="N976" s="832">
        <v>1</v>
      </c>
      <c r="O976" s="836">
        <v>1</v>
      </c>
      <c r="P976" s="835">
        <v>119.7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32</v>
      </c>
      <c r="B977" s="832" t="s">
        <v>2157</v>
      </c>
      <c r="C977" s="832" t="s">
        <v>2163</v>
      </c>
      <c r="D977" s="833" t="s">
        <v>3773</v>
      </c>
      <c r="E977" s="834" t="s">
        <v>2190</v>
      </c>
      <c r="F977" s="832" t="s">
        <v>2158</v>
      </c>
      <c r="G977" s="832" t="s">
        <v>2476</v>
      </c>
      <c r="H977" s="832" t="s">
        <v>595</v>
      </c>
      <c r="I977" s="832" t="s">
        <v>3069</v>
      </c>
      <c r="J977" s="832" t="s">
        <v>3070</v>
      </c>
      <c r="K977" s="832" t="s">
        <v>2078</v>
      </c>
      <c r="L977" s="835">
        <v>119.69</v>
      </c>
      <c r="M977" s="835">
        <v>119.69</v>
      </c>
      <c r="N977" s="832">
        <v>1</v>
      </c>
      <c r="O977" s="836">
        <v>0.5</v>
      </c>
      <c r="P977" s="835">
        <v>119.69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32</v>
      </c>
      <c r="B978" s="832" t="s">
        <v>2157</v>
      </c>
      <c r="C978" s="832" t="s">
        <v>2163</v>
      </c>
      <c r="D978" s="833" t="s">
        <v>3773</v>
      </c>
      <c r="E978" s="834" t="s">
        <v>2190</v>
      </c>
      <c r="F978" s="832" t="s">
        <v>2158</v>
      </c>
      <c r="G978" s="832" t="s">
        <v>3335</v>
      </c>
      <c r="H978" s="832" t="s">
        <v>595</v>
      </c>
      <c r="I978" s="832" t="s">
        <v>3336</v>
      </c>
      <c r="J978" s="832" t="s">
        <v>3337</v>
      </c>
      <c r="K978" s="832" t="s">
        <v>1467</v>
      </c>
      <c r="L978" s="835">
        <v>170.52</v>
      </c>
      <c r="M978" s="835">
        <v>170.52</v>
      </c>
      <c r="N978" s="832">
        <v>1</v>
      </c>
      <c r="O978" s="836">
        <v>1</v>
      </c>
      <c r="P978" s="835">
        <v>170.52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2157</v>
      </c>
      <c r="C979" s="832" t="s">
        <v>2163</v>
      </c>
      <c r="D979" s="833" t="s">
        <v>3773</v>
      </c>
      <c r="E979" s="834" t="s">
        <v>2190</v>
      </c>
      <c r="F979" s="832" t="s">
        <v>2158</v>
      </c>
      <c r="G979" s="832" t="s">
        <v>2248</v>
      </c>
      <c r="H979" s="832" t="s">
        <v>651</v>
      </c>
      <c r="I979" s="832" t="s">
        <v>1821</v>
      </c>
      <c r="J979" s="832" t="s">
        <v>1822</v>
      </c>
      <c r="K979" s="832" t="s">
        <v>1467</v>
      </c>
      <c r="L979" s="835">
        <v>170.52</v>
      </c>
      <c r="M979" s="835">
        <v>170.52</v>
      </c>
      <c r="N979" s="832">
        <v>1</v>
      </c>
      <c r="O979" s="836">
        <v>1</v>
      </c>
      <c r="P979" s="835">
        <v>170.52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32</v>
      </c>
      <c r="B980" s="832" t="s">
        <v>2157</v>
      </c>
      <c r="C980" s="832" t="s">
        <v>2163</v>
      </c>
      <c r="D980" s="833" t="s">
        <v>3773</v>
      </c>
      <c r="E980" s="834" t="s">
        <v>2190</v>
      </c>
      <c r="F980" s="832" t="s">
        <v>2158</v>
      </c>
      <c r="G980" s="832" t="s">
        <v>2309</v>
      </c>
      <c r="H980" s="832" t="s">
        <v>651</v>
      </c>
      <c r="I980" s="832" t="s">
        <v>1946</v>
      </c>
      <c r="J980" s="832" t="s">
        <v>1221</v>
      </c>
      <c r="K980" s="832" t="s">
        <v>1483</v>
      </c>
      <c r="L980" s="835">
        <v>58.77</v>
      </c>
      <c r="M980" s="835">
        <v>58.77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32</v>
      </c>
      <c r="B981" s="832" t="s">
        <v>2157</v>
      </c>
      <c r="C981" s="832" t="s">
        <v>2163</v>
      </c>
      <c r="D981" s="833" t="s">
        <v>3773</v>
      </c>
      <c r="E981" s="834" t="s">
        <v>2190</v>
      </c>
      <c r="F981" s="832" t="s">
        <v>2158</v>
      </c>
      <c r="G981" s="832" t="s">
        <v>2485</v>
      </c>
      <c r="H981" s="832" t="s">
        <v>595</v>
      </c>
      <c r="I981" s="832" t="s">
        <v>2486</v>
      </c>
      <c r="J981" s="832" t="s">
        <v>2487</v>
      </c>
      <c r="K981" s="832" t="s">
        <v>1467</v>
      </c>
      <c r="L981" s="835">
        <v>78.33</v>
      </c>
      <c r="M981" s="835">
        <v>78.33</v>
      </c>
      <c r="N981" s="832">
        <v>1</v>
      </c>
      <c r="O981" s="836">
        <v>1</v>
      </c>
      <c r="P981" s="835">
        <v>78.33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32</v>
      </c>
      <c r="B982" s="832" t="s">
        <v>2157</v>
      </c>
      <c r="C982" s="832" t="s">
        <v>2163</v>
      </c>
      <c r="D982" s="833" t="s">
        <v>3773</v>
      </c>
      <c r="E982" s="834" t="s">
        <v>2190</v>
      </c>
      <c r="F982" s="832" t="s">
        <v>2158</v>
      </c>
      <c r="G982" s="832" t="s">
        <v>2310</v>
      </c>
      <c r="H982" s="832" t="s">
        <v>651</v>
      </c>
      <c r="I982" s="832" t="s">
        <v>2796</v>
      </c>
      <c r="J982" s="832" t="s">
        <v>2680</v>
      </c>
      <c r="K982" s="832" t="s">
        <v>2117</v>
      </c>
      <c r="L982" s="835">
        <v>264</v>
      </c>
      <c r="M982" s="835">
        <v>264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32</v>
      </c>
      <c r="B983" s="832" t="s">
        <v>2157</v>
      </c>
      <c r="C983" s="832" t="s">
        <v>2163</v>
      </c>
      <c r="D983" s="833" t="s">
        <v>3773</v>
      </c>
      <c r="E983" s="834" t="s">
        <v>2190</v>
      </c>
      <c r="F983" s="832" t="s">
        <v>2158</v>
      </c>
      <c r="G983" s="832" t="s">
        <v>3076</v>
      </c>
      <c r="H983" s="832" t="s">
        <v>595</v>
      </c>
      <c r="I983" s="832" t="s">
        <v>3145</v>
      </c>
      <c r="J983" s="832" t="s">
        <v>3146</v>
      </c>
      <c r="K983" s="832" t="s">
        <v>3144</v>
      </c>
      <c r="L983" s="835">
        <v>176.32</v>
      </c>
      <c r="M983" s="835">
        <v>176.32</v>
      </c>
      <c r="N983" s="832">
        <v>1</v>
      </c>
      <c r="O983" s="836">
        <v>1</v>
      </c>
      <c r="P983" s="835">
        <v>176.32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32</v>
      </c>
      <c r="B984" s="832" t="s">
        <v>2157</v>
      </c>
      <c r="C984" s="832" t="s">
        <v>2163</v>
      </c>
      <c r="D984" s="833" t="s">
        <v>3773</v>
      </c>
      <c r="E984" s="834" t="s">
        <v>2190</v>
      </c>
      <c r="F984" s="832" t="s">
        <v>2158</v>
      </c>
      <c r="G984" s="832" t="s">
        <v>3153</v>
      </c>
      <c r="H984" s="832" t="s">
        <v>595</v>
      </c>
      <c r="I984" s="832" t="s">
        <v>3157</v>
      </c>
      <c r="J984" s="832" t="s">
        <v>3158</v>
      </c>
      <c r="K984" s="832" t="s">
        <v>2552</v>
      </c>
      <c r="L984" s="835">
        <v>234.94</v>
      </c>
      <c r="M984" s="835">
        <v>234.94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32</v>
      </c>
      <c r="B985" s="832" t="s">
        <v>2157</v>
      </c>
      <c r="C985" s="832" t="s">
        <v>2163</v>
      </c>
      <c r="D985" s="833" t="s">
        <v>3773</v>
      </c>
      <c r="E985" s="834" t="s">
        <v>2190</v>
      </c>
      <c r="F985" s="832" t="s">
        <v>2158</v>
      </c>
      <c r="G985" s="832" t="s">
        <v>3163</v>
      </c>
      <c r="H985" s="832" t="s">
        <v>595</v>
      </c>
      <c r="I985" s="832" t="s">
        <v>3164</v>
      </c>
      <c r="J985" s="832" t="s">
        <v>3165</v>
      </c>
      <c r="K985" s="832" t="s">
        <v>3166</v>
      </c>
      <c r="L985" s="835">
        <v>923.74</v>
      </c>
      <c r="M985" s="835">
        <v>2771.2200000000003</v>
      </c>
      <c r="N985" s="832">
        <v>3</v>
      </c>
      <c r="O985" s="836">
        <v>0.5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32</v>
      </c>
      <c r="B986" s="832" t="s">
        <v>2157</v>
      </c>
      <c r="C986" s="832" t="s">
        <v>2163</v>
      </c>
      <c r="D986" s="833" t="s">
        <v>3773</v>
      </c>
      <c r="E986" s="834" t="s">
        <v>2190</v>
      </c>
      <c r="F986" s="832" t="s">
        <v>2158</v>
      </c>
      <c r="G986" s="832" t="s">
        <v>2489</v>
      </c>
      <c r="H986" s="832" t="s">
        <v>595</v>
      </c>
      <c r="I986" s="832" t="s">
        <v>2490</v>
      </c>
      <c r="J986" s="832" t="s">
        <v>794</v>
      </c>
      <c r="K986" s="832" t="s">
        <v>2491</v>
      </c>
      <c r="L986" s="835">
        <v>159.16999999999999</v>
      </c>
      <c r="M986" s="835">
        <v>159.16999999999999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32</v>
      </c>
      <c r="B987" s="832" t="s">
        <v>2157</v>
      </c>
      <c r="C987" s="832" t="s">
        <v>2163</v>
      </c>
      <c r="D987" s="833" t="s">
        <v>3773</v>
      </c>
      <c r="E987" s="834" t="s">
        <v>2190</v>
      </c>
      <c r="F987" s="832" t="s">
        <v>2158</v>
      </c>
      <c r="G987" s="832" t="s">
        <v>3338</v>
      </c>
      <c r="H987" s="832" t="s">
        <v>595</v>
      </c>
      <c r="I987" s="832" t="s">
        <v>3339</v>
      </c>
      <c r="J987" s="832" t="s">
        <v>3340</v>
      </c>
      <c r="K987" s="832" t="s">
        <v>2042</v>
      </c>
      <c r="L987" s="835">
        <v>395.98</v>
      </c>
      <c r="M987" s="835">
        <v>395.98</v>
      </c>
      <c r="N987" s="832">
        <v>1</v>
      </c>
      <c r="O987" s="836">
        <v>1</v>
      </c>
      <c r="P987" s="835">
        <v>395.98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32</v>
      </c>
      <c r="B988" s="832" t="s">
        <v>2157</v>
      </c>
      <c r="C988" s="832" t="s">
        <v>2163</v>
      </c>
      <c r="D988" s="833" t="s">
        <v>3773</v>
      </c>
      <c r="E988" s="834" t="s">
        <v>2190</v>
      </c>
      <c r="F988" s="832" t="s">
        <v>2158</v>
      </c>
      <c r="G988" s="832" t="s">
        <v>2225</v>
      </c>
      <c r="H988" s="832" t="s">
        <v>651</v>
      </c>
      <c r="I988" s="832" t="s">
        <v>1835</v>
      </c>
      <c r="J988" s="832" t="s">
        <v>1836</v>
      </c>
      <c r="K988" s="832" t="s">
        <v>1837</v>
      </c>
      <c r="L988" s="835">
        <v>3231.81</v>
      </c>
      <c r="M988" s="835">
        <v>9695.43</v>
      </c>
      <c r="N988" s="832">
        <v>3</v>
      </c>
      <c r="O988" s="836">
        <v>2</v>
      </c>
      <c r="P988" s="835">
        <v>9695.43</v>
      </c>
      <c r="Q988" s="837">
        <v>1</v>
      </c>
      <c r="R988" s="832">
        <v>3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32</v>
      </c>
      <c r="B989" s="832" t="s">
        <v>2157</v>
      </c>
      <c r="C989" s="832" t="s">
        <v>2163</v>
      </c>
      <c r="D989" s="833" t="s">
        <v>3773</v>
      </c>
      <c r="E989" s="834" t="s">
        <v>2190</v>
      </c>
      <c r="F989" s="832" t="s">
        <v>2158</v>
      </c>
      <c r="G989" s="832" t="s">
        <v>3341</v>
      </c>
      <c r="H989" s="832" t="s">
        <v>595</v>
      </c>
      <c r="I989" s="832" t="s">
        <v>3342</v>
      </c>
      <c r="J989" s="832" t="s">
        <v>3343</v>
      </c>
      <c r="K989" s="832" t="s">
        <v>3344</v>
      </c>
      <c r="L989" s="835">
        <v>121.07</v>
      </c>
      <c r="M989" s="835">
        <v>121.07</v>
      </c>
      <c r="N989" s="832">
        <v>1</v>
      </c>
      <c r="O989" s="836">
        <v>1</v>
      </c>
      <c r="P989" s="835">
        <v>121.07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32</v>
      </c>
      <c r="B990" s="832" t="s">
        <v>2157</v>
      </c>
      <c r="C990" s="832" t="s">
        <v>2163</v>
      </c>
      <c r="D990" s="833" t="s">
        <v>3773</v>
      </c>
      <c r="E990" s="834" t="s">
        <v>2190</v>
      </c>
      <c r="F990" s="832" t="s">
        <v>2158</v>
      </c>
      <c r="G990" s="832" t="s">
        <v>2501</v>
      </c>
      <c r="H990" s="832" t="s">
        <v>595</v>
      </c>
      <c r="I990" s="832" t="s">
        <v>3112</v>
      </c>
      <c r="J990" s="832" t="s">
        <v>881</v>
      </c>
      <c r="K990" s="832" t="s">
        <v>882</v>
      </c>
      <c r="L990" s="835">
        <v>105.63</v>
      </c>
      <c r="M990" s="835">
        <v>105.63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32</v>
      </c>
      <c r="B991" s="832" t="s">
        <v>2157</v>
      </c>
      <c r="C991" s="832" t="s">
        <v>2163</v>
      </c>
      <c r="D991" s="833" t="s">
        <v>3773</v>
      </c>
      <c r="E991" s="834" t="s">
        <v>2190</v>
      </c>
      <c r="F991" s="832" t="s">
        <v>2158</v>
      </c>
      <c r="G991" s="832" t="s">
        <v>3345</v>
      </c>
      <c r="H991" s="832" t="s">
        <v>595</v>
      </c>
      <c r="I991" s="832" t="s">
        <v>3346</v>
      </c>
      <c r="J991" s="832" t="s">
        <v>3347</v>
      </c>
      <c r="K991" s="832" t="s">
        <v>3348</v>
      </c>
      <c r="L991" s="835">
        <v>0</v>
      </c>
      <c r="M991" s="835">
        <v>0</v>
      </c>
      <c r="N991" s="832">
        <v>1</v>
      </c>
      <c r="O991" s="836">
        <v>1</v>
      </c>
      <c r="P991" s="835">
        <v>0</v>
      </c>
      <c r="Q991" s="837"/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32</v>
      </c>
      <c r="B992" s="832" t="s">
        <v>2157</v>
      </c>
      <c r="C992" s="832" t="s">
        <v>2163</v>
      </c>
      <c r="D992" s="833" t="s">
        <v>3773</v>
      </c>
      <c r="E992" s="834" t="s">
        <v>2190</v>
      </c>
      <c r="F992" s="832" t="s">
        <v>2158</v>
      </c>
      <c r="G992" s="832" t="s">
        <v>2507</v>
      </c>
      <c r="H992" s="832" t="s">
        <v>595</v>
      </c>
      <c r="I992" s="832" t="s">
        <v>2508</v>
      </c>
      <c r="J992" s="832" t="s">
        <v>2509</v>
      </c>
      <c r="K992" s="832" t="s">
        <v>2510</v>
      </c>
      <c r="L992" s="835">
        <v>50.64</v>
      </c>
      <c r="M992" s="835">
        <v>50.64</v>
      </c>
      <c r="N992" s="832">
        <v>1</v>
      </c>
      <c r="O992" s="836">
        <v>0.5</v>
      </c>
      <c r="P992" s="835">
        <v>50.64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32</v>
      </c>
      <c r="B993" s="832" t="s">
        <v>2157</v>
      </c>
      <c r="C993" s="832" t="s">
        <v>2163</v>
      </c>
      <c r="D993" s="833" t="s">
        <v>3773</v>
      </c>
      <c r="E993" s="834" t="s">
        <v>2190</v>
      </c>
      <c r="F993" s="832" t="s">
        <v>2158</v>
      </c>
      <c r="G993" s="832" t="s">
        <v>2339</v>
      </c>
      <c r="H993" s="832" t="s">
        <v>595</v>
      </c>
      <c r="I993" s="832" t="s">
        <v>2340</v>
      </c>
      <c r="J993" s="832" t="s">
        <v>2341</v>
      </c>
      <c r="K993" s="832" t="s">
        <v>2342</v>
      </c>
      <c r="L993" s="835">
        <v>94.7</v>
      </c>
      <c r="M993" s="835">
        <v>94.7</v>
      </c>
      <c r="N993" s="832">
        <v>1</v>
      </c>
      <c r="O993" s="836">
        <v>0.5</v>
      </c>
      <c r="P993" s="835">
        <v>94.7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32</v>
      </c>
      <c r="B994" s="832" t="s">
        <v>2157</v>
      </c>
      <c r="C994" s="832" t="s">
        <v>2163</v>
      </c>
      <c r="D994" s="833" t="s">
        <v>3773</v>
      </c>
      <c r="E994" s="834" t="s">
        <v>2190</v>
      </c>
      <c r="F994" s="832" t="s">
        <v>2158</v>
      </c>
      <c r="G994" s="832" t="s">
        <v>2522</v>
      </c>
      <c r="H994" s="832" t="s">
        <v>595</v>
      </c>
      <c r="I994" s="832" t="s">
        <v>2624</v>
      </c>
      <c r="J994" s="832" t="s">
        <v>2524</v>
      </c>
      <c r="K994" s="832" t="s">
        <v>2625</v>
      </c>
      <c r="L994" s="835">
        <v>4359.8599999999997</v>
      </c>
      <c r="M994" s="835">
        <v>17439.439999999999</v>
      </c>
      <c r="N994" s="832">
        <v>4</v>
      </c>
      <c r="O994" s="836">
        <v>1</v>
      </c>
      <c r="P994" s="835">
        <v>17439.439999999999</v>
      </c>
      <c r="Q994" s="837">
        <v>1</v>
      </c>
      <c r="R994" s="832">
        <v>4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32</v>
      </c>
      <c r="B995" s="832" t="s">
        <v>2157</v>
      </c>
      <c r="C995" s="832" t="s">
        <v>2163</v>
      </c>
      <c r="D995" s="833" t="s">
        <v>3773</v>
      </c>
      <c r="E995" s="834" t="s">
        <v>2190</v>
      </c>
      <c r="F995" s="832" t="s">
        <v>2158</v>
      </c>
      <c r="G995" s="832" t="s">
        <v>2842</v>
      </c>
      <c r="H995" s="832" t="s">
        <v>595</v>
      </c>
      <c r="I995" s="832" t="s">
        <v>3349</v>
      </c>
      <c r="J995" s="832" t="s">
        <v>2844</v>
      </c>
      <c r="K995" s="832"/>
      <c r="L995" s="835">
        <v>318.07</v>
      </c>
      <c r="M995" s="835">
        <v>636.14</v>
      </c>
      <c r="N995" s="832">
        <v>2</v>
      </c>
      <c r="O995" s="836">
        <v>1</v>
      </c>
      <c r="P995" s="835">
        <v>636.14</v>
      </c>
      <c r="Q995" s="837">
        <v>1</v>
      </c>
      <c r="R995" s="832">
        <v>2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32</v>
      </c>
      <c r="B996" s="832" t="s">
        <v>2157</v>
      </c>
      <c r="C996" s="832" t="s">
        <v>2163</v>
      </c>
      <c r="D996" s="833" t="s">
        <v>3773</v>
      </c>
      <c r="E996" s="834" t="s">
        <v>2190</v>
      </c>
      <c r="F996" s="832" t="s">
        <v>2158</v>
      </c>
      <c r="G996" s="832" t="s">
        <v>2358</v>
      </c>
      <c r="H996" s="832" t="s">
        <v>595</v>
      </c>
      <c r="I996" s="832" t="s">
        <v>2359</v>
      </c>
      <c r="J996" s="832" t="s">
        <v>1369</v>
      </c>
      <c r="K996" s="832" t="s">
        <v>2360</v>
      </c>
      <c r="L996" s="835">
        <v>0</v>
      </c>
      <c r="M996" s="835">
        <v>0</v>
      </c>
      <c r="N996" s="832">
        <v>2</v>
      </c>
      <c r="O996" s="836">
        <v>1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32</v>
      </c>
      <c r="B997" s="832" t="s">
        <v>2157</v>
      </c>
      <c r="C997" s="832" t="s">
        <v>2163</v>
      </c>
      <c r="D997" s="833" t="s">
        <v>3773</v>
      </c>
      <c r="E997" s="834" t="s">
        <v>2190</v>
      </c>
      <c r="F997" s="832" t="s">
        <v>2158</v>
      </c>
      <c r="G997" s="832" t="s">
        <v>2365</v>
      </c>
      <c r="H997" s="832" t="s">
        <v>595</v>
      </c>
      <c r="I997" s="832" t="s">
        <v>2631</v>
      </c>
      <c r="J997" s="832" t="s">
        <v>844</v>
      </c>
      <c r="K997" s="832" t="s">
        <v>2632</v>
      </c>
      <c r="L997" s="835">
        <v>26.37</v>
      </c>
      <c r="M997" s="835">
        <v>26.37</v>
      </c>
      <c r="N997" s="832">
        <v>1</v>
      </c>
      <c r="O997" s="836">
        <v>0.5</v>
      </c>
      <c r="P997" s="835">
        <v>26.37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32</v>
      </c>
      <c r="B998" s="832" t="s">
        <v>2157</v>
      </c>
      <c r="C998" s="832" t="s">
        <v>2163</v>
      </c>
      <c r="D998" s="833" t="s">
        <v>3773</v>
      </c>
      <c r="E998" s="834" t="s">
        <v>2190</v>
      </c>
      <c r="F998" s="832" t="s">
        <v>2158</v>
      </c>
      <c r="G998" s="832" t="s">
        <v>2365</v>
      </c>
      <c r="H998" s="832" t="s">
        <v>595</v>
      </c>
      <c r="I998" s="832" t="s">
        <v>2541</v>
      </c>
      <c r="J998" s="832" t="s">
        <v>844</v>
      </c>
      <c r="K998" s="832" t="s">
        <v>2542</v>
      </c>
      <c r="L998" s="835">
        <v>52.75</v>
      </c>
      <c r="M998" s="835">
        <v>52.75</v>
      </c>
      <c r="N998" s="832">
        <v>1</v>
      </c>
      <c r="O998" s="836">
        <v>1</v>
      </c>
      <c r="P998" s="835">
        <v>52.75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32</v>
      </c>
      <c r="B999" s="832" t="s">
        <v>2157</v>
      </c>
      <c r="C999" s="832" t="s">
        <v>2163</v>
      </c>
      <c r="D999" s="833" t="s">
        <v>3773</v>
      </c>
      <c r="E999" s="834" t="s">
        <v>2190</v>
      </c>
      <c r="F999" s="832" t="s">
        <v>2158</v>
      </c>
      <c r="G999" s="832" t="s">
        <v>2365</v>
      </c>
      <c r="H999" s="832" t="s">
        <v>595</v>
      </c>
      <c r="I999" s="832" t="s">
        <v>2366</v>
      </c>
      <c r="J999" s="832" t="s">
        <v>2367</v>
      </c>
      <c r="K999" s="832" t="s">
        <v>676</v>
      </c>
      <c r="L999" s="835">
        <v>58.62</v>
      </c>
      <c r="M999" s="835">
        <v>58.62</v>
      </c>
      <c r="N999" s="832">
        <v>1</v>
      </c>
      <c r="O999" s="836">
        <v>0.5</v>
      </c>
      <c r="P999" s="835">
        <v>58.62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32</v>
      </c>
      <c r="B1000" s="832" t="s">
        <v>2157</v>
      </c>
      <c r="C1000" s="832" t="s">
        <v>2163</v>
      </c>
      <c r="D1000" s="833" t="s">
        <v>3773</v>
      </c>
      <c r="E1000" s="834" t="s">
        <v>2190</v>
      </c>
      <c r="F1000" s="832" t="s">
        <v>2158</v>
      </c>
      <c r="G1000" s="832" t="s">
        <v>2368</v>
      </c>
      <c r="H1000" s="832" t="s">
        <v>595</v>
      </c>
      <c r="I1000" s="832" t="s">
        <v>2369</v>
      </c>
      <c r="J1000" s="832" t="s">
        <v>2370</v>
      </c>
      <c r="K1000" s="832" t="s">
        <v>2371</v>
      </c>
      <c r="L1000" s="835">
        <v>3161.19</v>
      </c>
      <c r="M1000" s="835">
        <v>3161.19</v>
      </c>
      <c r="N1000" s="832">
        <v>1</v>
      </c>
      <c r="O1000" s="836">
        <v>1</v>
      </c>
      <c r="P1000" s="835">
        <v>3161.19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32</v>
      </c>
      <c r="B1001" s="832" t="s">
        <v>2157</v>
      </c>
      <c r="C1001" s="832" t="s">
        <v>2163</v>
      </c>
      <c r="D1001" s="833" t="s">
        <v>3773</v>
      </c>
      <c r="E1001" s="834" t="s">
        <v>2190</v>
      </c>
      <c r="F1001" s="832" t="s">
        <v>2158</v>
      </c>
      <c r="G1001" s="832" t="s">
        <v>2233</v>
      </c>
      <c r="H1001" s="832" t="s">
        <v>595</v>
      </c>
      <c r="I1001" s="832" t="s">
        <v>2234</v>
      </c>
      <c r="J1001" s="832" t="s">
        <v>2235</v>
      </c>
      <c r="K1001" s="832" t="s">
        <v>2236</v>
      </c>
      <c r="L1001" s="835">
        <v>88.76</v>
      </c>
      <c r="M1001" s="835">
        <v>532.56000000000006</v>
      </c>
      <c r="N1001" s="832">
        <v>6</v>
      </c>
      <c r="O1001" s="836">
        <v>2</v>
      </c>
      <c r="P1001" s="835">
        <v>532.56000000000006</v>
      </c>
      <c r="Q1001" s="837">
        <v>1</v>
      </c>
      <c r="R1001" s="832">
        <v>6</v>
      </c>
      <c r="S1001" s="837">
        <v>1</v>
      </c>
      <c r="T1001" s="836">
        <v>2</v>
      </c>
      <c r="U1001" s="838">
        <v>1</v>
      </c>
    </row>
    <row r="1002" spans="1:21" ht="14.4" customHeight="1" x14ac:dyDescent="0.3">
      <c r="A1002" s="831">
        <v>32</v>
      </c>
      <c r="B1002" s="832" t="s">
        <v>2157</v>
      </c>
      <c r="C1002" s="832" t="s">
        <v>2163</v>
      </c>
      <c r="D1002" s="833" t="s">
        <v>3773</v>
      </c>
      <c r="E1002" s="834" t="s">
        <v>2190</v>
      </c>
      <c r="F1002" s="832" t="s">
        <v>2158</v>
      </c>
      <c r="G1002" s="832" t="s">
        <v>2253</v>
      </c>
      <c r="H1002" s="832" t="s">
        <v>595</v>
      </c>
      <c r="I1002" s="832" t="s">
        <v>3000</v>
      </c>
      <c r="J1002" s="832" t="s">
        <v>798</v>
      </c>
      <c r="K1002" s="832" t="s">
        <v>2719</v>
      </c>
      <c r="L1002" s="835">
        <v>0</v>
      </c>
      <c r="M1002" s="835">
        <v>0</v>
      </c>
      <c r="N1002" s="832">
        <v>1</v>
      </c>
      <c r="O1002" s="836">
        <v>0.5</v>
      </c>
      <c r="P1002" s="835">
        <v>0</v>
      </c>
      <c r="Q1002" s="837"/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32</v>
      </c>
      <c r="B1003" s="832" t="s">
        <v>2157</v>
      </c>
      <c r="C1003" s="832" t="s">
        <v>2163</v>
      </c>
      <c r="D1003" s="833" t="s">
        <v>3773</v>
      </c>
      <c r="E1003" s="834" t="s">
        <v>2190</v>
      </c>
      <c r="F1003" s="832" t="s">
        <v>2158</v>
      </c>
      <c r="G1003" s="832" t="s">
        <v>2892</v>
      </c>
      <c r="H1003" s="832" t="s">
        <v>595</v>
      </c>
      <c r="I1003" s="832" t="s">
        <v>3350</v>
      </c>
      <c r="J1003" s="832" t="s">
        <v>2894</v>
      </c>
      <c r="K1003" s="832" t="s">
        <v>2046</v>
      </c>
      <c r="L1003" s="835">
        <v>58.77</v>
      </c>
      <c r="M1003" s="835">
        <v>58.77</v>
      </c>
      <c r="N1003" s="832">
        <v>1</v>
      </c>
      <c r="O1003" s="836">
        <v>0.5</v>
      </c>
      <c r="P1003" s="835">
        <v>58.77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32</v>
      </c>
      <c r="B1004" s="832" t="s">
        <v>2157</v>
      </c>
      <c r="C1004" s="832" t="s">
        <v>2163</v>
      </c>
      <c r="D1004" s="833" t="s">
        <v>3773</v>
      </c>
      <c r="E1004" s="834" t="s">
        <v>2190</v>
      </c>
      <c r="F1004" s="832" t="s">
        <v>2158</v>
      </c>
      <c r="G1004" s="832" t="s">
        <v>2257</v>
      </c>
      <c r="H1004" s="832" t="s">
        <v>651</v>
      </c>
      <c r="I1004" s="832" t="s">
        <v>1738</v>
      </c>
      <c r="J1004" s="832" t="s">
        <v>827</v>
      </c>
      <c r="K1004" s="832" t="s">
        <v>1739</v>
      </c>
      <c r="L1004" s="835">
        <v>1385.62</v>
      </c>
      <c r="M1004" s="835">
        <v>1385.62</v>
      </c>
      <c r="N1004" s="832">
        <v>1</v>
      </c>
      <c r="O1004" s="836">
        <v>0.5</v>
      </c>
      <c r="P1004" s="835">
        <v>1385.62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32</v>
      </c>
      <c r="B1005" s="832" t="s">
        <v>2157</v>
      </c>
      <c r="C1005" s="832" t="s">
        <v>2163</v>
      </c>
      <c r="D1005" s="833" t="s">
        <v>3773</v>
      </c>
      <c r="E1005" s="834" t="s">
        <v>2190</v>
      </c>
      <c r="F1005" s="832" t="s">
        <v>2158</v>
      </c>
      <c r="G1005" s="832" t="s">
        <v>2257</v>
      </c>
      <c r="H1005" s="832" t="s">
        <v>651</v>
      </c>
      <c r="I1005" s="832" t="s">
        <v>1746</v>
      </c>
      <c r="J1005" s="832" t="s">
        <v>822</v>
      </c>
      <c r="K1005" s="832" t="s">
        <v>1747</v>
      </c>
      <c r="L1005" s="835">
        <v>736.33</v>
      </c>
      <c r="M1005" s="835">
        <v>2945.32</v>
      </c>
      <c r="N1005" s="832">
        <v>4</v>
      </c>
      <c r="O1005" s="836">
        <v>3</v>
      </c>
      <c r="P1005" s="835">
        <v>2945.32</v>
      </c>
      <c r="Q1005" s="837">
        <v>1</v>
      </c>
      <c r="R1005" s="832">
        <v>4</v>
      </c>
      <c r="S1005" s="837">
        <v>1</v>
      </c>
      <c r="T1005" s="836">
        <v>3</v>
      </c>
      <c r="U1005" s="838">
        <v>1</v>
      </c>
    </row>
    <row r="1006" spans="1:21" ht="14.4" customHeight="1" x14ac:dyDescent="0.3">
      <c r="A1006" s="831">
        <v>32</v>
      </c>
      <c r="B1006" s="832" t="s">
        <v>2157</v>
      </c>
      <c r="C1006" s="832" t="s">
        <v>2163</v>
      </c>
      <c r="D1006" s="833" t="s">
        <v>3773</v>
      </c>
      <c r="E1006" s="834" t="s">
        <v>2190</v>
      </c>
      <c r="F1006" s="832" t="s">
        <v>2158</v>
      </c>
      <c r="G1006" s="832" t="s">
        <v>2257</v>
      </c>
      <c r="H1006" s="832" t="s">
        <v>651</v>
      </c>
      <c r="I1006" s="832" t="s">
        <v>1748</v>
      </c>
      <c r="J1006" s="832" t="s">
        <v>822</v>
      </c>
      <c r="K1006" s="832" t="s">
        <v>1749</v>
      </c>
      <c r="L1006" s="835">
        <v>490.89</v>
      </c>
      <c r="M1006" s="835">
        <v>4418.01</v>
      </c>
      <c r="N1006" s="832">
        <v>9</v>
      </c>
      <c r="O1006" s="836">
        <v>3</v>
      </c>
      <c r="P1006" s="835">
        <v>1963.56</v>
      </c>
      <c r="Q1006" s="837">
        <v>0.44444444444444442</v>
      </c>
      <c r="R1006" s="832">
        <v>4</v>
      </c>
      <c r="S1006" s="837">
        <v>0.44444444444444442</v>
      </c>
      <c r="T1006" s="836">
        <v>1</v>
      </c>
      <c r="U1006" s="838">
        <v>0.33333333333333331</v>
      </c>
    </row>
    <row r="1007" spans="1:21" ht="14.4" customHeight="1" x14ac:dyDescent="0.3">
      <c r="A1007" s="831">
        <v>32</v>
      </c>
      <c r="B1007" s="832" t="s">
        <v>2157</v>
      </c>
      <c r="C1007" s="832" t="s">
        <v>2163</v>
      </c>
      <c r="D1007" s="833" t="s">
        <v>3773</v>
      </c>
      <c r="E1007" s="834" t="s">
        <v>2190</v>
      </c>
      <c r="F1007" s="832" t="s">
        <v>2158</v>
      </c>
      <c r="G1007" s="832" t="s">
        <v>2257</v>
      </c>
      <c r="H1007" s="832" t="s">
        <v>651</v>
      </c>
      <c r="I1007" s="832" t="s">
        <v>1740</v>
      </c>
      <c r="J1007" s="832" t="s">
        <v>827</v>
      </c>
      <c r="K1007" s="832" t="s">
        <v>1741</v>
      </c>
      <c r="L1007" s="835">
        <v>1847.49</v>
      </c>
      <c r="M1007" s="835">
        <v>1847.49</v>
      </c>
      <c r="N1007" s="832">
        <v>1</v>
      </c>
      <c r="O1007" s="836">
        <v>1</v>
      </c>
      <c r="P1007" s="835">
        <v>1847.49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32</v>
      </c>
      <c r="B1008" s="832" t="s">
        <v>2157</v>
      </c>
      <c r="C1008" s="832" t="s">
        <v>2163</v>
      </c>
      <c r="D1008" s="833" t="s">
        <v>3773</v>
      </c>
      <c r="E1008" s="834" t="s">
        <v>2190</v>
      </c>
      <c r="F1008" s="832" t="s">
        <v>2158</v>
      </c>
      <c r="G1008" s="832" t="s">
        <v>2380</v>
      </c>
      <c r="H1008" s="832" t="s">
        <v>595</v>
      </c>
      <c r="I1008" s="832" t="s">
        <v>2381</v>
      </c>
      <c r="J1008" s="832" t="s">
        <v>2382</v>
      </c>
      <c r="K1008" s="832" t="s">
        <v>2383</v>
      </c>
      <c r="L1008" s="835">
        <v>78.33</v>
      </c>
      <c r="M1008" s="835">
        <v>156.66</v>
      </c>
      <c r="N1008" s="832">
        <v>2</v>
      </c>
      <c r="O1008" s="836">
        <v>1.5</v>
      </c>
      <c r="P1008" s="835">
        <v>156.66</v>
      </c>
      <c r="Q1008" s="837">
        <v>1</v>
      </c>
      <c r="R1008" s="832">
        <v>2</v>
      </c>
      <c r="S1008" s="837">
        <v>1</v>
      </c>
      <c r="T1008" s="836">
        <v>1.5</v>
      </c>
      <c r="U1008" s="838">
        <v>1</v>
      </c>
    </row>
    <row r="1009" spans="1:21" ht="14.4" customHeight="1" x14ac:dyDescent="0.3">
      <c r="A1009" s="831">
        <v>32</v>
      </c>
      <c r="B1009" s="832" t="s">
        <v>2157</v>
      </c>
      <c r="C1009" s="832" t="s">
        <v>2163</v>
      </c>
      <c r="D1009" s="833" t="s">
        <v>3773</v>
      </c>
      <c r="E1009" s="834" t="s">
        <v>2190</v>
      </c>
      <c r="F1009" s="832" t="s">
        <v>2158</v>
      </c>
      <c r="G1009" s="832" t="s">
        <v>2384</v>
      </c>
      <c r="H1009" s="832" t="s">
        <v>595</v>
      </c>
      <c r="I1009" s="832" t="s">
        <v>2647</v>
      </c>
      <c r="J1009" s="832" t="s">
        <v>846</v>
      </c>
      <c r="K1009" s="832" t="s">
        <v>2646</v>
      </c>
      <c r="L1009" s="835">
        <v>103.67</v>
      </c>
      <c r="M1009" s="835">
        <v>103.67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32</v>
      </c>
      <c r="B1010" s="832" t="s">
        <v>2157</v>
      </c>
      <c r="C1010" s="832" t="s">
        <v>2163</v>
      </c>
      <c r="D1010" s="833" t="s">
        <v>3773</v>
      </c>
      <c r="E1010" s="834" t="s">
        <v>2190</v>
      </c>
      <c r="F1010" s="832" t="s">
        <v>2158</v>
      </c>
      <c r="G1010" s="832" t="s">
        <v>2909</v>
      </c>
      <c r="H1010" s="832" t="s">
        <v>651</v>
      </c>
      <c r="I1010" s="832" t="s">
        <v>3035</v>
      </c>
      <c r="J1010" s="832" t="s">
        <v>2911</v>
      </c>
      <c r="K1010" s="832" t="s">
        <v>2912</v>
      </c>
      <c r="L1010" s="835">
        <v>453.18</v>
      </c>
      <c r="M1010" s="835">
        <v>453.18</v>
      </c>
      <c r="N1010" s="832">
        <v>1</v>
      </c>
      <c r="O1010" s="836">
        <v>1</v>
      </c>
      <c r="P1010" s="835">
        <v>453.18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32</v>
      </c>
      <c r="B1011" s="832" t="s">
        <v>2157</v>
      </c>
      <c r="C1011" s="832" t="s">
        <v>2163</v>
      </c>
      <c r="D1011" s="833" t="s">
        <v>3773</v>
      </c>
      <c r="E1011" s="834" t="s">
        <v>2190</v>
      </c>
      <c r="F1011" s="832" t="s">
        <v>2158</v>
      </c>
      <c r="G1011" s="832" t="s">
        <v>2909</v>
      </c>
      <c r="H1011" s="832" t="s">
        <v>595</v>
      </c>
      <c r="I1011" s="832" t="s">
        <v>2910</v>
      </c>
      <c r="J1011" s="832" t="s">
        <v>2911</v>
      </c>
      <c r="K1011" s="832" t="s">
        <v>2912</v>
      </c>
      <c r="L1011" s="835">
        <v>453.18</v>
      </c>
      <c r="M1011" s="835">
        <v>453.18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32</v>
      </c>
      <c r="B1012" s="832" t="s">
        <v>2157</v>
      </c>
      <c r="C1012" s="832" t="s">
        <v>2163</v>
      </c>
      <c r="D1012" s="833" t="s">
        <v>3773</v>
      </c>
      <c r="E1012" s="834" t="s">
        <v>2190</v>
      </c>
      <c r="F1012" s="832" t="s">
        <v>2158</v>
      </c>
      <c r="G1012" s="832" t="s">
        <v>2202</v>
      </c>
      <c r="H1012" s="832" t="s">
        <v>595</v>
      </c>
      <c r="I1012" s="832" t="s">
        <v>2286</v>
      </c>
      <c r="J1012" s="832" t="s">
        <v>2057</v>
      </c>
      <c r="K1012" s="832" t="s">
        <v>2287</v>
      </c>
      <c r="L1012" s="835">
        <v>51.84</v>
      </c>
      <c r="M1012" s="835">
        <v>103.68</v>
      </c>
      <c r="N1012" s="832">
        <v>2</v>
      </c>
      <c r="O1012" s="836">
        <v>1</v>
      </c>
      <c r="P1012" s="835">
        <v>103.68</v>
      </c>
      <c r="Q1012" s="837">
        <v>1</v>
      </c>
      <c r="R1012" s="832">
        <v>2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32</v>
      </c>
      <c r="B1013" s="832" t="s">
        <v>2157</v>
      </c>
      <c r="C1013" s="832" t="s">
        <v>2163</v>
      </c>
      <c r="D1013" s="833" t="s">
        <v>3773</v>
      </c>
      <c r="E1013" s="834" t="s">
        <v>2190</v>
      </c>
      <c r="F1013" s="832" t="s">
        <v>2158</v>
      </c>
      <c r="G1013" s="832" t="s">
        <v>2202</v>
      </c>
      <c r="H1013" s="832" t="s">
        <v>595</v>
      </c>
      <c r="I1013" s="832" t="s">
        <v>2689</v>
      </c>
      <c r="J1013" s="832" t="s">
        <v>2057</v>
      </c>
      <c r="K1013" s="832" t="s">
        <v>2690</v>
      </c>
      <c r="L1013" s="835">
        <v>103.67</v>
      </c>
      <c r="M1013" s="835">
        <v>103.67</v>
      </c>
      <c r="N1013" s="832">
        <v>1</v>
      </c>
      <c r="O1013" s="836">
        <v>1</v>
      </c>
      <c r="P1013" s="835">
        <v>103.67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32</v>
      </c>
      <c r="B1014" s="832" t="s">
        <v>2157</v>
      </c>
      <c r="C1014" s="832" t="s">
        <v>2163</v>
      </c>
      <c r="D1014" s="833" t="s">
        <v>3773</v>
      </c>
      <c r="E1014" s="834" t="s">
        <v>2190</v>
      </c>
      <c r="F1014" s="832" t="s">
        <v>2158</v>
      </c>
      <c r="G1014" s="832" t="s">
        <v>2559</v>
      </c>
      <c r="H1014" s="832" t="s">
        <v>595</v>
      </c>
      <c r="I1014" s="832" t="s">
        <v>2560</v>
      </c>
      <c r="J1014" s="832" t="s">
        <v>2561</v>
      </c>
      <c r="K1014" s="832" t="s">
        <v>2562</v>
      </c>
      <c r="L1014" s="835">
        <v>218.62</v>
      </c>
      <c r="M1014" s="835">
        <v>218.62</v>
      </c>
      <c r="N1014" s="832">
        <v>1</v>
      </c>
      <c r="O1014" s="836">
        <v>0.5</v>
      </c>
      <c r="P1014" s="835">
        <v>218.62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32</v>
      </c>
      <c r="B1015" s="832" t="s">
        <v>2157</v>
      </c>
      <c r="C1015" s="832" t="s">
        <v>2163</v>
      </c>
      <c r="D1015" s="833" t="s">
        <v>3773</v>
      </c>
      <c r="E1015" s="834" t="s">
        <v>2190</v>
      </c>
      <c r="F1015" s="832" t="s">
        <v>2158</v>
      </c>
      <c r="G1015" s="832" t="s">
        <v>2288</v>
      </c>
      <c r="H1015" s="832" t="s">
        <v>595</v>
      </c>
      <c r="I1015" s="832" t="s">
        <v>2289</v>
      </c>
      <c r="J1015" s="832" t="s">
        <v>2290</v>
      </c>
      <c r="K1015" s="832" t="s">
        <v>2291</v>
      </c>
      <c r="L1015" s="835">
        <v>87.67</v>
      </c>
      <c r="M1015" s="835">
        <v>526.02</v>
      </c>
      <c r="N1015" s="832">
        <v>6</v>
      </c>
      <c r="O1015" s="836">
        <v>2</v>
      </c>
      <c r="P1015" s="835">
        <v>175.34</v>
      </c>
      <c r="Q1015" s="837">
        <v>0.33333333333333337</v>
      </c>
      <c r="R1015" s="832">
        <v>2</v>
      </c>
      <c r="S1015" s="837">
        <v>0.33333333333333331</v>
      </c>
      <c r="T1015" s="836">
        <v>0.5</v>
      </c>
      <c r="U1015" s="838">
        <v>0.25</v>
      </c>
    </row>
    <row r="1016" spans="1:21" ht="14.4" customHeight="1" x14ac:dyDescent="0.3">
      <c r="A1016" s="831">
        <v>32</v>
      </c>
      <c r="B1016" s="832" t="s">
        <v>2157</v>
      </c>
      <c r="C1016" s="832" t="s">
        <v>2163</v>
      </c>
      <c r="D1016" s="833" t="s">
        <v>3773</v>
      </c>
      <c r="E1016" s="834" t="s">
        <v>2190</v>
      </c>
      <c r="F1016" s="832" t="s">
        <v>2158</v>
      </c>
      <c r="G1016" s="832" t="s">
        <v>3351</v>
      </c>
      <c r="H1016" s="832" t="s">
        <v>595</v>
      </c>
      <c r="I1016" s="832" t="s">
        <v>3352</v>
      </c>
      <c r="J1016" s="832" t="s">
        <v>3353</v>
      </c>
      <c r="K1016" s="832" t="s">
        <v>3354</v>
      </c>
      <c r="L1016" s="835">
        <v>170.77</v>
      </c>
      <c r="M1016" s="835">
        <v>170.77</v>
      </c>
      <c r="N1016" s="832">
        <v>1</v>
      </c>
      <c r="O1016" s="836">
        <v>1</v>
      </c>
      <c r="P1016" s="835">
        <v>170.77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32</v>
      </c>
      <c r="B1017" s="832" t="s">
        <v>2157</v>
      </c>
      <c r="C1017" s="832" t="s">
        <v>2163</v>
      </c>
      <c r="D1017" s="833" t="s">
        <v>3773</v>
      </c>
      <c r="E1017" s="834" t="s">
        <v>2190</v>
      </c>
      <c r="F1017" s="832" t="s">
        <v>2158</v>
      </c>
      <c r="G1017" s="832" t="s">
        <v>2568</v>
      </c>
      <c r="H1017" s="832" t="s">
        <v>595</v>
      </c>
      <c r="I1017" s="832" t="s">
        <v>3355</v>
      </c>
      <c r="J1017" s="832" t="s">
        <v>2570</v>
      </c>
      <c r="K1017" s="832" t="s">
        <v>3356</v>
      </c>
      <c r="L1017" s="835">
        <v>1765.08</v>
      </c>
      <c r="M1017" s="835">
        <v>1765.08</v>
      </c>
      <c r="N1017" s="832">
        <v>1</v>
      </c>
      <c r="O1017" s="836">
        <v>0.5</v>
      </c>
      <c r="P1017" s="835">
        <v>1765.08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32</v>
      </c>
      <c r="B1018" s="832" t="s">
        <v>2157</v>
      </c>
      <c r="C1018" s="832" t="s">
        <v>2163</v>
      </c>
      <c r="D1018" s="833" t="s">
        <v>3773</v>
      </c>
      <c r="E1018" s="834" t="s">
        <v>2190</v>
      </c>
      <c r="F1018" s="832" t="s">
        <v>2158</v>
      </c>
      <c r="G1018" s="832" t="s">
        <v>2568</v>
      </c>
      <c r="H1018" s="832" t="s">
        <v>595</v>
      </c>
      <c r="I1018" s="832" t="s">
        <v>3355</v>
      </c>
      <c r="J1018" s="832" t="s">
        <v>2570</v>
      </c>
      <c r="K1018" s="832" t="s">
        <v>3356</v>
      </c>
      <c r="L1018" s="835">
        <v>1762.05</v>
      </c>
      <c r="M1018" s="835">
        <v>1762.05</v>
      </c>
      <c r="N1018" s="832">
        <v>1</v>
      </c>
      <c r="O1018" s="836">
        <v>1</v>
      </c>
      <c r="P1018" s="835">
        <v>1762.05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32</v>
      </c>
      <c r="B1019" s="832" t="s">
        <v>2157</v>
      </c>
      <c r="C1019" s="832" t="s">
        <v>2163</v>
      </c>
      <c r="D1019" s="833" t="s">
        <v>3773</v>
      </c>
      <c r="E1019" s="834" t="s">
        <v>2190</v>
      </c>
      <c r="F1019" s="832" t="s">
        <v>2158</v>
      </c>
      <c r="G1019" s="832" t="s">
        <v>2568</v>
      </c>
      <c r="H1019" s="832" t="s">
        <v>595</v>
      </c>
      <c r="I1019" s="832" t="s">
        <v>2569</v>
      </c>
      <c r="J1019" s="832" t="s">
        <v>2570</v>
      </c>
      <c r="K1019" s="832" t="s">
        <v>2571</v>
      </c>
      <c r="L1019" s="835">
        <v>4625.3500000000004</v>
      </c>
      <c r="M1019" s="835">
        <v>4625.3500000000004</v>
      </c>
      <c r="N1019" s="832">
        <v>1</v>
      </c>
      <c r="O1019" s="836">
        <v>1</v>
      </c>
      <c r="P1019" s="835">
        <v>4625.3500000000004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32</v>
      </c>
      <c r="B1020" s="832" t="s">
        <v>2157</v>
      </c>
      <c r="C1020" s="832" t="s">
        <v>2163</v>
      </c>
      <c r="D1020" s="833" t="s">
        <v>3773</v>
      </c>
      <c r="E1020" s="834" t="s">
        <v>2190</v>
      </c>
      <c r="F1020" s="832" t="s">
        <v>2158</v>
      </c>
      <c r="G1020" s="832" t="s">
        <v>2264</v>
      </c>
      <c r="H1020" s="832" t="s">
        <v>595</v>
      </c>
      <c r="I1020" s="832" t="s">
        <v>2265</v>
      </c>
      <c r="J1020" s="832" t="s">
        <v>2266</v>
      </c>
      <c r="K1020" s="832" t="s">
        <v>2267</v>
      </c>
      <c r="L1020" s="835">
        <v>128.69999999999999</v>
      </c>
      <c r="M1020" s="835">
        <v>128.69999999999999</v>
      </c>
      <c r="N1020" s="832">
        <v>1</v>
      </c>
      <c r="O1020" s="836">
        <v>0.5</v>
      </c>
      <c r="P1020" s="835">
        <v>128.69999999999999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32</v>
      </c>
      <c r="B1021" s="832" t="s">
        <v>2157</v>
      </c>
      <c r="C1021" s="832" t="s">
        <v>2163</v>
      </c>
      <c r="D1021" s="833" t="s">
        <v>3773</v>
      </c>
      <c r="E1021" s="834" t="s">
        <v>2190</v>
      </c>
      <c r="F1021" s="832" t="s">
        <v>2158</v>
      </c>
      <c r="G1021" s="832" t="s">
        <v>2264</v>
      </c>
      <c r="H1021" s="832" t="s">
        <v>595</v>
      </c>
      <c r="I1021" s="832" t="s">
        <v>2572</v>
      </c>
      <c r="J1021" s="832" t="s">
        <v>2266</v>
      </c>
      <c r="K1021" s="832" t="s">
        <v>2573</v>
      </c>
      <c r="L1021" s="835">
        <v>181.04</v>
      </c>
      <c r="M1021" s="835">
        <v>181.04</v>
      </c>
      <c r="N1021" s="832">
        <v>1</v>
      </c>
      <c r="O1021" s="836">
        <v>1</v>
      </c>
      <c r="P1021" s="835">
        <v>181.04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32</v>
      </c>
      <c r="B1022" s="832" t="s">
        <v>2157</v>
      </c>
      <c r="C1022" s="832" t="s">
        <v>2163</v>
      </c>
      <c r="D1022" s="833" t="s">
        <v>3773</v>
      </c>
      <c r="E1022" s="834" t="s">
        <v>2190</v>
      </c>
      <c r="F1022" s="832" t="s">
        <v>2158</v>
      </c>
      <c r="G1022" s="832" t="s">
        <v>2412</v>
      </c>
      <c r="H1022" s="832" t="s">
        <v>595</v>
      </c>
      <c r="I1022" s="832" t="s">
        <v>2413</v>
      </c>
      <c r="J1022" s="832" t="s">
        <v>1431</v>
      </c>
      <c r="K1022" s="832" t="s">
        <v>2414</v>
      </c>
      <c r="L1022" s="835">
        <v>210.38</v>
      </c>
      <c r="M1022" s="835">
        <v>210.38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32</v>
      </c>
      <c r="B1023" s="832" t="s">
        <v>2157</v>
      </c>
      <c r="C1023" s="832" t="s">
        <v>2163</v>
      </c>
      <c r="D1023" s="833" t="s">
        <v>3773</v>
      </c>
      <c r="E1023" s="834" t="s">
        <v>2190</v>
      </c>
      <c r="F1023" s="832" t="s">
        <v>2158</v>
      </c>
      <c r="G1023" s="832" t="s">
        <v>2241</v>
      </c>
      <c r="H1023" s="832" t="s">
        <v>595</v>
      </c>
      <c r="I1023" s="832" t="s">
        <v>2415</v>
      </c>
      <c r="J1023" s="832" t="s">
        <v>2416</v>
      </c>
      <c r="K1023" s="832" t="s">
        <v>2417</v>
      </c>
      <c r="L1023" s="835">
        <v>42.54</v>
      </c>
      <c r="M1023" s="835">
        <v>85.08</v>
      </c>
      <c r="N1023" s="832">
        <v>2</v>
      </c>
      <c r="O1023" s="836">
        <v>1</v>
      </c>
      <c r="P1023" s="835">
        <v>85.08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32</v>
      </c>
      <c r="B1024" s="832" t="s">
        <v>2157</v>
      </c>
      <c r="C1024" s="832" t="s">
        <v>2163</v>
      </c>
      <c r="D1024" s="833" t="s">
        <v>3773</v>
      </c>
      <c r="E1024" s="834" t="s">
        <v>2190</v>
      </c>
      <c r="F1024" s="832" t="s">
        <v>2158</v>
      </c>
      <c r="G1024" s="832" t="s">
        <v>2241</v>
      </c>
      <c r="H1024" s="832" t="s">
        <v>595</v>
      </c>
      <c r="I1024" s="832" t="s">
        <v>2242</v>
      </c>
      <c r="J1024" s="832" t="s">
        <v>2243</v>
      </c>
      <c r="K1024" s="832" t="s">
        <v>2244</v>
      </c>
      <c r="L1024" s="835">
        <v>66.88</v>
      </c>
      <c r="M1024" s="835">
        <v>802.56</v>
      </c>
      <c r="N1024" s="832">
        <v>12</v>
      </c>
      <c r="O1024" s="836">
        <v>2</v>
      </c>
      <c r="P1024" s="835">
        <v>601.91999999999996</v>
      </c>
      <c r="Q1024" s="837">
        <v>0.75</v>
      </c>
      <c r="R1024" s="832">
        <v>9</v>
      </c>
      <c r="S1024" s="837">
        <v>0.75</v>
      </c>
      <c r="T1024" s="836">
        <v>1.5</v>
      </c>
      <c r="U1024" s="838">
        <v>0.75</v>
      </c>
    </row>
    <row r="1025" spans="1:21" ht="14.4" customHeight="1" x14ac:dyDescent="0.3">
      <c r="A1025" s="831">
        <v>32</v>
      </c>
      <c r="B1025" s="832" t="s">
        <v>2157</v>
      </c>
      <c r="C1025" s="832" t="s">
        <v>2163</v>
      </c>
      <c r="D1025" s="833" t="s">
        <v>3773</v>
      </c>
      <c r="E1025" s="834" t="s">
        <v>2190</v>
      </c>
      <c r="F1025" s="832" t="s">
        <v>2158</v>
      </c>
      <c r="G1025" s="832" t="s">
        <v>2268</v>
      </c>
      <c r="H1025" s="832" t="s">
        <v>595</v>
      </c>
      <c r="I1025" s="832" t="s">
        <v>2269</v>
      </c>
      <c r="J1025" s="832" t="s">
        <v>2017</v>
      </c>
      <c r="K1025" s="832" t="s">
        <v>2018</v>
      </c>
      <c r="L1025" s="835">
        <v>902.57</v>
      </c>
      <c r="M1025" s="835">
        <v>902.57</v>
      </c>
      <c r="N1025" s="832">
        <v>1</v>
      </c>
      <c r="O1025" s="836">
        <v>1</v>
      </c>
      <c r="P1025" s="835">
        <v>902.57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32</v>
      </c>
      <c r="B1026" s="832" t="s">
        <v>2157</v>
      </c>
      <c r="C1026" s="832" t="s">
        <v>2163</v>
      </c>
      <c r="D1026" s="833" t="s">
        <v>3773</v>
      </c>
      <c r="E1026" s="834" t="s">
        <v>2190</v>
      </c>
      <c r="F1026" s="832" t="s">
        <v>2158</v>
      </c>
      <c r="G1026" s="832" t="s">
        <v>3357</v>
      </c>
      <c r="H1026" s="832" t="s">
        <v>651</v>
      </c>
      <c r="I1026" s="832" t="s">
        <v>3358</v>
      </c>
      <c r="J1026" s="832" t="s">
        <v>3359</v>
      </c>
      <c r="K1026" s="832" t="s">
        <v>2379</v>
      </c>
      <c r="L1026" s="835">
        <v>0</v>
      </c>
      <c r="M1026" s="835">
        <v>0</v>
      </c>
      <c r="N1026" s="832">
        <v>1</v>
      </c>
      <c r="O1026" s="836">
        <v>1</v>
      </c>
      <c r="P1026" s="835">
        <v>0</v>
      </c>
      <c r="Q1026" s="837"/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32</v>
      </c>
      <c r="B1027" s="832" t="s">
        <v>2157</v>
      </c>
      <c r="C1027" s="832" t="s">
        <v>2163</v>
      </c>
      <c r="D1027" s="833" t="s">
        <v>3773</v>
      </c>
      <c r="E1027" s="834" t="s">
        <v>2190</v>
      </c>
      <c r="F1027" s="832" t="s">
        <v>2158</v>
      </c>
      <c r="G1027" s="832" t="s">
        <v>2270</v>
      </c>
      <c r="H1027" s="832" t="s">
        <v>595</v>
      </c>
      <c r="I1027" s="832" t="s">
        <v>2694</v>
      </c>
      <c r="J1027" s="832" t="s">
        <v>2695</v>
      </c>
      <c r="K1027" s="832" t="s">
        <v>2696</v>
      </c>
      <c r="L1027" s="835">
        <v>10252.75</v>
      </c>
      <c r="M1027" s="835">
        <v>10252.75</v>
      </c>
      <c r="N1027" s="832">
        <v>1</v>
      </c>
      <c r="O1027" s="836">
        <v>1</v>
      </c>
      <c r="P1027" s="835">
        <v>10252.75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32</v>
      </c>
      <c r="B1028" s="832" t="s">
        <v>2157</v>
      </c>
      <c r="C1028" s="832" t="s">
        <v>2163</v>
      </c>
      <c r="D1028" s="833" t="s">
        <v>3773</v>
      </c>
      <c r="E1028" s="834" t="s">
        <v>2190</v>
      </c>
      <c r="F1028" s="832" t="s">
        <v>2158</v>
      </c>
      <c r="G1028" s="832" t="s">
        <v>2445</v>
      </c>
      <c r="H1028" s="832" t="s">
        <v>651</v>
      </c>
      <c r="I1028" s="832" t="s">
        <v>2598</v>
      </c>
      <c r="J1028" s="832" t="s">
        <v>1440</v>
      </c>
      <c r="K1028" s="832" t="s">
        <v>2232</v>
      </c>
      <c r="L1028" s="835">
        <v>0</v>
      </c>
      <c r="M1028" s="835">
        <v>0</v>
      </c>
      <c r="N1028" s="832">
        <v>1</v>
      </c>
      <c r="O1028" s="836">
        <v>0.5</v>
      </c>
      <c r="P1028" s="835">
        <v>0</v>
      </c>
      <c r="Q1028" s="837"/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32</v>
      </c>
      <c r="B1029" s="832" t="s">
        <v>2157</v>
      </c>
      <c r="C1029" s="832" t="s">
        <v>2163</v>
      </c>
      <c r="D1029" s="833" t="s">
        <v>3773</v>
      </c>
      <c r="E1029" s="834" t="s">
        <v>2190</v>
      </c>
      <c r="F1029" s="832" t="s">
        <v>2158</v>
      </c>
      <c r="G1029" s="832" t="s">
        <v>2445</v>
      </c>
      <c r="H1029" s="832" t="s">
        <v>651</v>
      </c>
      <c r="I1029" s="832" t="s">
        <v>2033</v>
      </c>
      <c r="J1029" s="832" t="s">
        <v>1440</v>
      </c>
      <c r="K1029" s="832" t="s">
        <v>2034</v>
      </c>
      <c r="L1029" s="835">
        <v>0</v>
      </c>
      <c r="M1029" s="835">
        <v>0</v>
      </c>
      <c r="N1029" s="832">
        <v>2</v>
      </c>
      <c r="O1029" s="836">
        <v>2</v>
      </c>
      <c r="P1029" s="835">
        <v>0</v>
      </c>
      <c r="Q1029" s="837"/>
      <c r="R1029" s="832">
        <v>2</v>
      </c>
      <c r="S1029" s="837">
        <v>1</v>
      </c>
      <c r="T1029" s="836">
        <v>2</v>
      </c>
      <c r="U1029" s="838">
        <v>1</v>
      </c>
    </row>
    <row r="1030" spans="1:21" ht="14.4" customHeight="1" x14ac:dyDescent="0.3">
      <c r="A1030" s="831">
        <v>32</v>
      </c>
      <c r="B1030" s="832" t="s">
        <v>2157</v>
      </c>
      <c r="C1030" s="832" t="s">
        <v>2163</v>
      </c>
      <c r="D1030" s="833" t="s">
        <v>3773</v>
      </c>
      <c r="E1030" s="834" t="s">
        <v>2190</v>
      </c>
      <c r="F1030" s="832" t="s">
        <v>2158</v>
      </c>
      <c r="G1030" s="832" t="s">
        <v>2455</v>
      </c>
      <c r="H1030" s="832" t="s">
        <v>595</v>
      </c>
      <c r="I1030" s="832" t="s">
        <v>3061</v>
      </c>
      <c r="J1030" s="832" t="s">
        <v>2785</v>
      </c>
      <c r="K1030" s="832" t="s">
        <v>3062</v>
      </c>
      <c r="L1030" s="835">
        <v>299.83999999999997</v>
      </c>
      <c r="M1030" s="835">
        <v>599.67999999999995</v>
      </c>
      <c r="N1030" s="832">
        <v>2</v>
      </c>
      <c r="O1030" s="836">
        <v>1</v>
      </c>
      <c r="P1030" s="835">
        <v>599.67999999999995</v>
      </c>
      <c r="Q1030" s="837">
        <v>1</v>
      </c>
      <c r="R1030" s="832">
        <v>2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32</v>
      </c>
      <c r="B1031" s="832" t="s">
        <v>2157</v>
      </c>
      <c r="C1031" s="832" t="s">
        <v>2163</v>
      </c>
      <c r="D1031" s="833" t="s">
        <v>3773</v>
      </c>
      <c r="E1031" s="834" t="s">
        <v>2190</v>
      </c>
      <c r="F1031" s="832" t="s">
        <v>2158</v>
      </c>
      <c r="G1031" s="832" t="s">
        <v>2794</v>
      </c>
      <c r="H1031" s="832" t="s">
        <v>651</v>
      </c>
      <c r="I1031" s="832" t="s">
        <v>1808</v>
      </c>
      <c r="J1031" s="832" t="s">
        <v>1809</v>
      </c>
      <c r="K1031" s="832" t="s">
        <v>1810</v>
      </c>
      <c r="L1031" s="835">
        <v>63.14</v>
      </c>
      <c r="M1031" s="835">
        <v>63.14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32</v>
      </c>
      <c r="B1032" s="832" t="s">
        <v>2157</v>
      </c>
      <c r="C1032" s="832" t="s">
        <v>2163</v>
      </c>
      <c r="D1032" s="833" t="s">
        <v>3773</v>
      </c>
      <c r="E1032" s="834" t="s">
        <v>2190</v>
      </c>
      <c r="F1032" s="832" t="s">
        <v>2158</v>
      </c>
      <c r="G1032" s="832" t="s">
        <v>3360</v>
      </c>
      <c r="H1032" s="832" t="s">
        <v>595</v>
      </c>
      <c r="I1032" s="832" t="s">
        <v>3361</v>
      </c>
      <c r="J1032" s="832" t="s">
        <v>3362</v>
      </c>
      <c r="K1032" s="832" t="s">
        <v>2440</v>
      </c>
      <c r="L1032" s="835">
        <v>0</v>
      </c>
      <c r="M1032" s="835">
        <v>0</v>
      </c>
      <c r="N1032" s="832">
        <v>1</v>
      </c>
      <c r="O1032" s="836">
        <v>1</v>
      </c>
      <c r="P1032" s="835">
        <v>0</v>
      </c>
      <c r="Q1032" s="837"/>
      <c r="R1032" s="832">
        <v>1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32</v>
      </c>
      <c r="B1033" s="832" t="s">
        <v>2157</v>
      </c>
      <c r="C1033" s="832" t="s">
        <v>2163</v>
      </c>
      <c r="D1033" s="833" t="s">
        <v>3773</v>
      </c>
      <c r="E1033" s="834" t="s">
        <v>2190</v>
      </c>
      <c r="F1033" s="832" t="s">
        <v>2158</v>
      </c>
      <c r="G1033" s="832" t="s">
        <v>2839</v>
      </c>
      <c r="H1033" s="832" t="s">
        <v>595</v>
      </c>
      <c r="I1033" s="832" t="s">
        <v>2840</v>
      </c>
      <c r="J1033" s="832" t="s">
        <v>808</v>
      </c>
      <c r="K1033" s="832" t="s">
        <v>2841</v>
      </c>
      <c r="L1033" s="835">
        <v>79.069999999999993</v>
      </c>
      <c r="M1033" s="835">
        <v>79.069999999999993</v>
      </c>
      <c r="N1033" s="832">
        <v>1</v>
      </c>
      <c r="O1033" s="836">
        <v>1</v>
      </c>
      <c r="P1033" s="835">
        <v>79.069999999999993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32</v>
      </c>
      <c r="B1034" s="832" t="s">
        <v>2157</v>
      </c>
      <c r="C1034" s="832" t="s">
        <v>2163</v>
      </c>
      <c r="D1034" s="833" t="s">
        <v>3773</v>
      </c>
      <c r="E1034" s="834" t="s">
        <v>2190</v>
      </c>
      <c r="F1034" s="832" t="s">
        <v>2158</v>
      </c>
      <c r="G1034" s="832" t="s">
        <v>2210</v>
      </c>
      <c r="H1034" s="832" t="s">
        <v>651</v>
      </c>
      <c r="I1034" s="832" t="s">
        <v>2277</v>
      </c>
      <c r="J1034" s="832" t="s">
        <v>1449</v>
      </c>
      <c r="K1034" s="832" t="s">
        <v>1450</v>
      </c>
      <c r="L1034" s="835">
        <v>194.26</v>
      </c>
      <c r="M1034" s="835">
        <v>1165.56</v>
      </c>
      <c r="N1034" s="832">
        <v>6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32</v>
      </c>
      <c r="B1035" s="832" t="s">
        <v>2157</v>
      </c>
      <c r="C1035" s="832" t="s">
        <v>2163</v>
      </c>
      <c r="D1035" s="833" t="s">
        <v>3773</v>
      </c>
      <c r="E1035" s="834" t="s">
        <v>2191</v>
      </c>
      <c r="F1035" s="832" t="s">
        <v>2158</v>
      </c>
      <c r="G1035" s="832" t="s">
        <v>2215</v>
      </c>
      <c r="H1035" s="832" t="s">
        <v>595</v>
      </c>
      <c r="I1035" s="832" t="s">
        <v>2216</v>
      </c>
      <c r="J1035" s="832" t="s">
        <v>2217</v>
      </c>
      <c r="K1035" s="832" t="s">
        <v>2218</v>
      </c>
      <c r="L1035" s="835">
        <v>1295.6400000000001</v>
      </c>
      <c r="M1035" s="835">
        <v>3886.92</v>
      </c>
      <c r="N1035" s="832">
        <v>3</v>
      </c>
      <c r="O1035" s="836">
        <v>1.5</v>
      </c>
      <c r="P1035" s="835">
        <v>3886.92</v>
      </c>
      <c r="Q1035" s="837">
        <v>1</v>
      </c>
      <c r="R1035" s="832">
        <v>3</v>
      </c>
      <c r="S1035" s="837">
        <v>1</v>
      </c>
      <c r="T1035" s="836">
        <v>1.5</v>
      </c>
      <c r="U1035" s="838">
        <v>1</v>
      </c>
    </row>
    <row r="1036" spans="1:21" ht="14.4" customHeight="1" x14ac:dyDescent="0.3">
      <c r="A1036" s="831">
        <v>32</v>
      </c>
      <c r="B1036" s="832" t="s">
        <v>2157</v>
      </c>
      <c r="C1036" s="832" t="s">
        <v>2163</v>
      </c>
      <c r="D1036" s="833" t="s">
        <v>3773</v>
      </c>
      <c r="E1036" s="834" t="s">
        <v>2191</v>
      </c>
      <c r="F1036" s="832" t="s">
        <v>2158</v>
      </c>
      <c r="G1036" s="832" t="s">
        <v>2215</v>
      </c>
      <c r="H1036" s="832" t="s">
        <v>595</v>
      </c>
      <c r="I1036" s="832" t="s">
        <v>2676</v>
      </c>
      <c r="J1036" s="832" t="s">
        <v>850</v>
      </c>
      <c r="K1036" s="832" t="s">
        <v>2677</v>
      </c>
      <c r="L1036" s="835">
        <v>462.73</v>
      </c>
      <c r="M1036" s="835">
        <v>2776.38</v>
      </c>
      <c r="N1036" s="832">
        <v>6</v>
      </c>
      <c r="O1036" s="836">
        <v>1.5</v>
      </c>
      <c r="P1036" s="835">
        <v>925.46</v>
      </c>
      <c r="Q1036" s="837">
        <v>0.33333333333333331</v>
      </c>
      <c r="R1036" s="832">
        <v>2</v>
      </c>
      <c r="S1036" s="837">
        <v>0.33333333333333331</v>
      </c>
      <c r="T1036" s="836">
        <v>0.5</v>
      </c>
      <c r="U1036" s="838">
        <v>0.33333333333333331</v>
      </c>
    </row>
    <row r="1037" spans="1:21" ht="14.4" customHeight="1" x14ac:dyDescent="0.3">
      <c r="A1037" s="831">
        <v>32</v>
      </c>
      <c r="B1037" s="832" t="s">
        <v>2157</v>
      </c>
      <c r="C1037" s="832" t="s">
        <v>2163</v>
      </c>
      <c r="D1037" s="833" t="s">
        <v>3773</v>
      </c>
      <c r="E1037" s="834" t="s">
        <v>2191</v>
      </c>
      <c r="F1037" s="832" t="s">
        <v>2158</v>
      </c>
      <c r="G1037" s="832" t="s">
        <v>2215</v>
      </c>
      <c r="H1037" s="832" t="s">
        <v>595</v>
      </c>
      <c r="I1037" s="832" t="s">
        <v>2849</v>
      </c>
      <c r="J1037" s="832" t="s">
        <v>2850</v>
      </c>
      <c r="K1037" s="832" t="s">
        <v>2297</v>
      </c>
      <c r="L1037" s="835">
        <v>263.26</v>
      </c>
      <c r="M1037" s="835">
        <v>1316.3</v>
      </c>
      <c r="N1037" s="832">
        <v>5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32</v>
      </c>
      <c r="B1038" s="832" t="s">
        <v>2157</v>
      </c>
      <c r="C1038" s="832" t="s">
        <v>2163</v>
      </c>
      <c r="D1038" s="833" t="s">
        <v>3773</v>
      </c>
      <c r="E1038" s="834" t="s">
        <v>2191</v>
      </c>
      <c r="F1038" s="832" t="s">
        <v>2158</v>
      </c>
      <c r="G1038" s="832" t="s">
        <v>2245</v>
      </c>
      <c r="H1038" s="832" t="s">
        <v>595</v>
      </c>
      <c r="I1038" s="832" t="s">
        <v>2953</v>
      </c>
      <c r="J1038" s="832" t="s">
        <v>2954</v>
      </c>
      <c r="K1038" s="832" t="s">
        <v>2955</v>
      </c>
      <c r="L1038" s="835">
        <v>121.75</v>
      </c>
      <c r="M1038" s="835">
        <v>121.75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32</v>
      </c>
      <c r="B1039" s="832" t="s">
        <v>2157</v>
      </c>
      <c r="C1039" s="832" t="s">
        <v>2163</v>
      </c>
      <c r="D1039" s="833" t="s">
        <v>3773</v>
      </c>
      <c r="E1039" s="834" t="s">
        <v>2191</v>
      </c>
      <c r="F1039" s="832" t="s">
        <v>2158</v>
      </c>
      <c r="G1039" s="832" t="s">
        <v>2245</v>
      </c>
      <c r="H1039" s="832" t="s">
        <v>651</v>
      </c>
      <c r="I1039" s="832" t="s">
        <v>1874</v>
      </c>
      <c r="J1039" s="832" t="s">
        <v>675</v>
      </c>
      <c r="K1039" s="832" t="s">
        <v>676</v>
      </c>
      <c r="L1039" s="835">
        <v>72.55</v>
      </c>
      <c r="M1039" s="835">
        <v>652.95000000000005</v>
      </c>
      <c r="N1039" s="832">
        <v>9</v>
      </c>
      <c r="O1039" s="836">
        <v>7</v>
      </c>
      <c r="P1039" s="835">
        <v>362.75</v>
      </c>
      <c r="Q1039" s="837">
        <v>0.55555555555555547</v>
      </c>
      <c r="R1039" s="832">
        <v>5</v>
      </c>
      <c r="S1039" s="837">
        <v>0.55555555555555558</v>
      </c>
      <c r="T1039" s="836">
        <v>4</v>
      </c>
      <c r="U1039" s="838">
        <v>0.5714285714285714</v>
      </c>
    </row>
    <row r="1040" spans="1:21" ht="14.4" customHeight="1" x14ac:dyDescent="0.3">
      <c r="A1040" s="831">
        <v>32</v>
      </c>
      <c r="B1040" s="832" t="s">
        <v>2157</v>
      </c>
      <c r="C1040" s="832" t="s">
        <v>2163</v>
      </c>
      <c r="D1040" s="833" t="s">
        <v>3773</v>
      </c>
      <c r="E1040" s="834" t="s">
        <v>2191</v>
      </c>
      <c r="F1040" s="832" t="s">
        <v>2158</v>
      </c>
      <c r="G1040" s="832" t="s">
        <v>2245</v>
      </c>
      <c r="H1040" s="832" t="s">
        <v>651</v>
      </c>
      <c r="I1040" s="832" t="s">
        <v>1875</v>
      </c>
      <c r="J1040" s="832" t="s">
        <v>675</v>
      </c>
      <c r="K1040" s="832" t="s">
        <v>677</v>
      </c>
      <c r="L1040" s="835">
        <v>65.28</v>
      </c>
      <c r="M1040" s="835">
        <v>130.56</v>
      </c>
      <c r="N1040" s="832">
        <v>2</v>
      </c>
      <c r="O1040" s="836">
        <v>1</v>
      </c>
      <c r="P1040" s="835">
        <v>65.28</v>
      </c>
      <c r="Q1040" s="837">
        <v>0.5</v>
      </c>
      <c r="R1040" s="832">
        <v>1</v>
      </c>
      <c r="S1040" s="837">
        <v>0.5</v>
      </c>
      <c r="T1040" s="836">
        <v>0.5</v>
      </c>
      <c r="U1040" s="838">
        <v>0.5</v>
      </c>
    </row>
    <row r="1041" spans="1:21" ht="14.4" customHeight="1" x14ac:dyDescent="0.3">
      <c r="A1041" s="831">
        <v>32</v>
      </c>
      <c r="B1041" s="832" t="s">
        <v>2157</v>
      </c>
      <c r="C1041" s="832" t="s">
        <v>2163</v>
      </c>
      <c r="D1041" s="833" t="s">
        <v>3773</v>
      </c>
      <c r="E1041" s="834" t="s">
        <v>2191</v>
      </c>
      <c r="F1041" s="832" t="s">
        <v>2158</v>
      </c>
      <c r="G1041" s="832" t="s">
        <v>2470</v>
      </c>
      <c r="H1041" s="832" t="s">
        <v>651</v>
      </c>
      <c r="I1041" s="832" t="s">
        <v>1769</v>
      </c>
      <c r="J1041" s="832" t="s">
        <v>1770</v>
      </c>
      <c r="K1041" s="832" t="s">
        <v>1771</v>
      </c>
      <c r="L1041" s="835">
        <v>31.09</v>
      </c>
      <c r="M1041" s="835">
        <v>31.09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32</v>
      </c>
      <c r="B1042" s="832" t="s">
        <v>2157</v>
      </c>
      <c r="C1042" s="832" t="s">
        <v>2163</v>
      </c>
      <c r="D1042" s="833" t="s">
        <v>3773</v>
      </c>
      <c r="E1042" s="834" t="s">
        <v>2191</v>
      </c>
      <c r="F1042" s="832" t="s">
        <v>2158</v>
      </c>
      <c r="G1042" s="832" t="s">
        <v>2305</v>
      </c>
      <c r="H1042" s="832" t="s">
        <v>651</v>
      </c>
      <c r="I1042" s="832" t="s">
        <v>2306</v>
      </c>
      <c r="J1042" s="832" t="s">
        <v>2307</v>
      </c>
      <c r="K1042" s="832" t="s">
        <v>2308</v>
      </c>
      <c r="L1042" s="835">
        <v>6696.51</v>
      </c>
      <c r="M1042" s="835">
        <v>13393.02</v>
      </c>
      <c r="N1042" s="832">
        <v>2</v>
      </c>
      <c r="O1042" s="836">
        <v>1.5</v>
      </c>
      <c r="P1042" s="835">
        <v>13393.02</v>
      </c>
      <c r="Q1042" s="837">
        <v>1</v>
      </c>
      <c r="R1042" s="832">
        <v>2</v>
      </c>
      <c r="S1042" s="837">
        <v>1</v>
      </c>
      <c r="T1042" s="836">
        <v>1.5</v>
      </c>
      <c r="U1042" s="838">
        <v>1</v>
      </c>
    </row>
    <row r="1043" spans="1:21" ht="14.4" customHeight="1" x14ac:dyDescent="0.3">
      <c r="A1043" s="831">
        <v>32</v>
      </c>
      <c r="B1043" s="832" t="s">
        <v>2157</v>
      </c>
      <c r="C1043" s="832" t="s">
        <v>2163</v>
      </c>
      <c r="D1043" s="833" t="s">
        <v>3773</v>
      </c>
      <c r="E1043" s="834" t="s">
        <v>2191</v>
      </c>
      <c r="F1043" s="832" t="s">
        <v>2158</v>
      </c>
      <c r="G1043" s="832" t="s">
        <v>2614</v>
      </c>
      <c r="H1043" s="832" t="s">
        <v>595</v>
      </c>
      <c r="I1043" s="832" t="s">
        <v>2615</v>
      </c>
      <c r="J1043" s="832" t="s">
        <v>2616</v>
      </c>
      <c r="K1043" s="832" t="s">
        <v>2617</v>
      </c>
      <c r="L1043" s="835">
        <v>318.16000000000003</v>
      </c>
      <c r="M1043" s="835">
        <v>636.32000000000005</v>
      </c>
      <c r="N1043" s="832">
        <v>2</v>
      </c>
      <c r="O1043" s="836">
        <v>0.5</v>
      </c>
      <c r="P1043" s="835">
        <v>636.32000000000005</v>
      </c>
      <c r="Q1043" s="837">
        <v>1</v>
      </c>
      <c r="R1043" s="832">
        <v>2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32</v>
      </c>
      <c r="B1044" s="832" t="s">
        <v>2157</v>
      </c>
      <c r="C1044" s="832" t="s">
        <v>2163</v>
      </c>
      <c r="D1044" s="833" t="s">
        <v>3773</v>
      </c>
      <c r="E1044" s="834" t="s">
        <v>2191</v>
      </c>
      <c r="F1044" s="832" t="s">
        <v>2158</v>
      </c>
      <c r="G1044" s="832" t="s">
        <v>2476</v>
      </c>
      <c r="H1044" s="832" t="s">
        <v>651</v>
      </c>
      <c r="I1044" s="832" t="s">
        <v>2077</v>
      </c>
      <c r="J1044" s="832" t="s">
        <v>2005</v>
      </c>
      <c r="K1044" s="832" t="s">
        <v>2078</v>
      </c>
      <c r="L1044" s="835">
        <v>119.7</v>
      </c>
      <c r="M1044" s="835">
        <v>239.4</v>
      </c>
      <c r="N1044" s="832">
        <v>2</v>
      </c>
      <c r="O1044" s="836">
        <v>1.5</v>
      </c>
      <c r="P1044" s="835">
        <v>239.4</v>
      </c>
      <c r="Q1044" s="837">
        <v>1</v>
      </c>
      <c r="R1044" s="832">
        <v>2</v>
      </c>
      <c r="S1044" s="837">
        <v>1</v>
      </c>
      <c r="T1044" s="836">
        <v>1.5</v>
      </c>
      <c r="U1044" s="838">
        <v>1</v>
      </c>
    </row>
    <row r="1045" spans="1:21" ht="14.4" customHeight="1" x14ac:dyDescent="0.3">
      <c r="A1045" s="831">
        <v>32</v>
      </c>
      <c r="B1045" s="832" t="s">
        <v>2157</v>
      </c>
      <c r="C1045" s="832" t="s">
        <v>2163</v>
      </c>
      <c r="D1045" s="833" t="s">
        <v>3773</v>
      </c>
      <c r="E1045" s="834" t="s">
        <v>2191</v>
      </c>
      <c r="F1045" s="832" t="s">
        <v>2158</v>
      </c>
      <c r="G1045" s="832" t="s">
        <v>2477</v>
      </c>
      <c r="H1045" s="832" t="s">
        <v>595</v>
      </c>
      <c r="I1045" s="832" t="s">
        <v>2478</v>
      </c>
      <c r="J1045" s="832" t="s">
        <v>2479</v>
      </c>
      <c r="K1045" s="832" t="s">
        <v>2480</v>
      </c>
      <c r="L1045" s="835">
        <v>0</v>
      </c>
      <c r="M1045" s="835">
        <v>0</v>
      </c>
      <c r="N1045" s="832">
        <v>1</v>
      </c>
      <c r="O1045" s="836">
        <v>0.5</v>
      </c>
      <c r="P1045" s="835">
        <v>0</v>
      </c>
      <c r="Q1045" s="837"/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32</v>
      </c>
      <c r="B1046" s="832" t="s">
        <v>2157</v>
      </c>
      <c r="C1046" s="832" t="s">
        <v>2163</v>
      </c>
      <c r="D1046" s="833" t="s">
        <v>3773</v>
      </c>
      <c r="E1046" s="834" t="s">
        <v>2191</v>
      </c>
      <c r="F1046" s="832" t="s">
        <v>2158</v>
      </c>
      <c r="G1046" s="832" t="s">
        <v>2248</v>
      </c>
      <c r="H1046" s="832" t="s">
        <v>651</v>
      </c>
      <c r="I1046" s="832" t="s">
        <v>2249</v>
      </c>
      <c r="J1046" s="832" t="s">
        <v>1822</v>
      </c>
      <c r="K1046" s="832" t="s">
        <v>2250</v>
      </c>
      <c r="L1046" s="835">
        <v>85.27</v>
      </c>
      <c r="M1046" s="835">
        <v>85.27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32</v>
      </c>
      <c r="B1047" s="832" t="s">
        <v>2157</v>
      </c>
      <c r="C1047" s="832" t="s">
        <v>2163</v>
      </c>
      <c r="D1047" s="833" t="s">
        <v>3773</v>
      </c>
      <c r="E1047" s="834" t="s">
        <v>2191</v>
      </c>
      <c r="F1047" s="832" t="s">
        <v>2158</v>
      </c>
      <c r="G1047" s="832" t="s">
        <v>2248</v>
      </c>
      <c r="H1047" s="832" t="s">
        <v>595</v>
      </c>
      <c r="I1047" s="832" t="s">
        <v>2481</v>
      </c>
      <c r="J1047" s="832" t="s">
        <v>2482</v>
      </c>
      <c r="K1047" s="832" t="s">
        <v>2483</v>
      </c>
      <c r="L1047" s="835">
        <v>238.72</v>
      </c>
      <c r="M1047" s="835">
        <v>238.72</v>
      </c>
      <c r="N1047" s="832">
        <v>1</v>
      </c>
      <c r="O1047" s="836">
        <v>0.5</v>
      </c>
      <c r="P1047" s="835">
        <v>238.72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32</v>
      </c>
      <c r="B1048" s="832" t="s">
        <v>2157</v>
      </c>
      <c r="C1048" s="832" t="s">
        <v>2163</v>
      </c>
      <c r="D1048" s="833" t="s">
        <v>3773</v>
      </c>
      <c r="E1048" s="834" t="s">
        <v>2191</v>
      </c>
      <c r="F1048" s="832" t="s">
        <v>2158</v>
      </c>
      <c r="G1048" s="832" t="s">
        <v>2248</v>
      </c>
      <c r="H1048" s="832" t="s">
        <v>595</v>
      </c>
      <c r="I1048" s="832" t="s">
        <v>3363</v>
      </c>
      <c r="J1048" s="832" t="s">
        <v>2482</v>
      </c>
      <c r="K1048" s="832" t="s">
        <v>3364</v>
      </c>
      <c r="L1048" s="835">
        <v>119.37</v>
      </c>
      <c r="M1048" s="835">
        <v>119.37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32</v>
      </c>
      <c r="B1049" s="832" t="s">
        <v>2157</v>
      </c>
      <c r="C1049" s="832" t="s">
        <v>2163</v>
      </c>
      <c r="D1049" s="833" t="s">
        <v>3773</v>
      </c>
      <c r="E1049" s="834" t="s">
        <v>2191</v>
      </c>
      <c r="F1049" s="832" t="s">
        <v>2158</v>
      </c>
      <c r="G1049" s="832" t="s">
        <v>2309</v>
      </c>
      <c r="H1049" s="832" t="s">
        <v>651</v>
      </c>
      <c r="I1049" s="832" t="s">
        <v>1946</v>
      </c>
      <c r="J1049" s="832" t="s">
        <v>1221</v>
      </c>
      <c r="K1049" s="832" t="s">
        <v>1483</v>
      </c>
      <c r="L1049" s="835">
        <v>58.77</v>
      </c>
      <c r="M1049" s="835">
        <v>58.77</v>
      </c>
      <c r="N1049" s="832">
        <v>1</v>
      </c>
      <c r="O1049" s="836">
        <v>1</v>
      </c>
      <c r="P1049" s="835">
        <v>58.77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32</v>
      </c>
      <c r="B1050" s="832" t="s">
        <v>2157</v>
      </c>
      <c r="C1050" s="832" t="s">
        <v>2163</v>
      </c>
      <c r="D1050" s="833" t="s">
        <v>3773</v>
      </c>
      <c r="E1050" s="834" t="s">
        <v>2191</v>
      </c>
      <c r="F1050" s="832" t="s">
        <v>2158</v>
      </c>
      <c r="G1050" s="832" t="s">
        <v>2310</v>
      </c>
      <c r="H1050" s="832" t="s">
        <v>651</v>
      </c>
      <c r="I1050" s="832" t="s">
        <v>2976</v>
      </c>
      <c r="J1050" s="832" t="s">
        <v>2680</v>
      </c>
      <c r="K1050" s="832" t="s">
        <v>2117</v>
      </c>
      <c r="L1050" s="835">
        <v>264</v>
      </c>
      <c r="M1050" s="835">
        <v>264</v>
      </c>
      <c r="N1050" s="832">
        <v>1</v>
      </c>
      <c r="O1050" s="836">
        <v>1</v>
      </c>
      <c r="P1050" s="835">
        <v>264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32</v>
      </c>
      <c r="B1051" s="832" t="s">
        <v>2157</v>
      </c>
      <c r="C1051" s="832" t="s">
        <v>2163</v>
      </c>
      <c r="D1051" s="833" t="s">
        <v>3773</v>
      </c>
      <c r="E1051" s="834" t="s">
        <v>2191</v>
      </c>
      <c r="F1051" s="832" t="s">
        <v>2158</v>
      </c>
      <c r="G1051" s="832" t="s">
        <v>2310</v>
      </c>
      <c r="H1051" s="832" t="s">
        <v>651</v>
      </c>
      <c r="I1051" s="832" t="s">
        <v>2679</v>
      </c>
      <c r="J1051" s="832" t="s">
        <v>2680</v>
      </c>
      <c r="K1051" s="832" t="s">
        <v>2263</v>
      </c>
      <c r="L1051" s="835">
        <v>132</v>
      </c>
      <c r="M1051" s="835">
        <v>132</v>
      </c>
      <c r="N1051" s="832">
        <v>1</v>
      </c>
      <c r="O1051" s="836">
        <v>0.5</v>
      </c>
      <c r="P1051" s="835">
        <v>132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32</v>
      </c>
      <c r="B1052" s="832" t="s">
        <v>2157</v>
      </c>
      <c r="C1052" s="832" t="s">
        <v>2163</v>
      </c>
      <c r="D1052" s="833" t="s">
        <v>3773</v>
      </c>
      <c r="E1052" s="834" t="s">
        <v>2191</v>
      </c>
      <c r="F1052" s="832" t="s">
        <v>2158</v>
      </c>
      <c r="G1052" s="832" t="s">
        <v>3365</v>
      </c>
      <c r="H1052" s="832" t="s">
        <v>595</v>
      </c>
      <c r="I1052" s="832" t="s">
        <v>3366</v>
      </c>
      <c r="J1052" s="832" t="s">
        <v>3367</v>
      </c>
      <c r="K1052" s="832" t="s">
        <v>3368</v>
      </c>
      <c r="L1052" s="835">
        <v>1544.99</v>
      </c>
      <c r="M1052" s="835">
        <v>1544.99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32</v>
      </c>
      <c r="B1053" s="832" t="s">
        <v>2157</v>
      </c>
      <c r="C1053" s="832" t="s">
        <v>2163</v>
      </c>
      <c r="D1053" s="833" t="s">
        <v>3773</v>
      </c>
      <c r="E1053" s="834" t="s">
        <v>2191</v>
      </c>
      <c r="F1053" s="832" t="s">
        <v>2158</v>
      </c>
      <c r="G1053" s="832" t="s">
        <v>3369</v>
      </c>
      <c r="H1053" s="832" t="s">
        <v>595</v>
      </c>
      <c r="I1053" s="832" t="s">
        <v>3370</v>
      </c>
      <c r="J1053" s="832" t="s">
        <v>3371</v>
      </c>
      <c r="K1053" s="832" t="s">
        <v>3372</v>
      </c>
      <c r="L1053" s="835">
        <v>4909.76</v>
      </c>
      <c r="M1053" s="835">
        <v>29458.560000000001</v>
      </c>
      <c r="N1053" s="832">
        <v>6</v>
      </c>
      <c r="O1053" s="836">
        <v>2</v>
      </c>
      <c r="P1053" s="835">
        <v>14729.28</v>
      </c>
      <c r="Q1053" s="837">
        <v>0.5</v>
      </c>
      <c r="R1053" s="832">
        <v>3</v>
      </c>
      <c r="S1053" s="837">
        <v>0.5</v>
      </c>
      <c r="T1053" s="836">
        <v>0.5</v>
      </c>
      <c r="U1053" s="838">
        <v>0.25</v>
      </c>
    </row>
    <row r="1054" spans="1:21" ht="14.4" customHeight="1" x14ac:dyDescent="0.3">
      <c r="A1054" s="831">
        <v>32</v>
      </c>
      <c r="B1054" s="832" t="s">
        <v>2157</v>
      </c>
      <c r="C1054" s="832" t="s">
        <v>2163</v>
      </c>
      <c r="D1054" s="833" t="s">
        <v>3773</v>
      </c>
      <c r="E1054" s="834" t="s">
        <v>2191</v>
      </c>
      <c r="F1054" s="832" t="s">
        <v>2158</v>
      </c>
      <c r="G1054" s="832" t="s">
        <v>3373</v>
      </c>
      <c r="H1054" s="832" t="s">
        <v>595</v>
      </c>
      <c r="I1054" s="832" t="s">
        <v>3374</v>
      </c>
      <c r="J1054" s="832" t="s">
        <v>3375</v>
      </c>
      <c r="K1054" s="832" t="s">
        <v>3376</v>
      </c>
      <c r="L1054" s="835">
        <v>23.72</v>
      </c>
      <c r="M1054" s="835">
        <v>47.44</v>
      </c>
      <c r="N1054" s="832">
        <v>2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32</v>
      </c>
      <c r="B1055" s="832" t="s">
        <v>2157</v>
      </c>
      <c r="C1055" s="832" t="s">
        <v>2163</v>
      </c>
      <c r="D1055" s="833" t="s">
        <v>3773</v>
      </c>
      <c r="E1055" s="834" t="s">
        <v>2191</v>
      </c>
      <c r="F1055" s="832" t="s">
        <v>2158</v>
      </c>
      <c r="G1055" s="832" t="s">
        <v>2327</v>
      </c>
      <c r="H1055" s="832" t="s">
        <v>595</v>
      </c>
      <c r="I1055" s="832" t="s">
        <v>2328</v>
      </c>
      <c r="J1055" s="832" t="s">
        <v>743</v>
      </c>
      <c r="K1055" s="832" t="s">
        <v>2329</v>
      </c>
      <c r="L1055" s="835">
        <v>91.11</v>
      </c>
      <c r="M1055" s="835">
        <v>91.11</v>
      </c>
      <c r="N1055" s="832">
        <v>1</v>
      </c>
      <c r="O1055" s="836">
        <v>1</v>
      </c>
      <c r="P1055" s="835">
        <v>91.11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32</v>
      </c>
      <c r="B1056" s="832" t="s">
        <v>2157</v>
      </c>
      <c r="C1056" s="832" t="s">
        <v>2163</v>
      </c>
      <c r="D1056" s="833" t="s">
        <v>3773</v>
      </c>
      <c r="E1056" s="834" t="s">
        <v>2191</v>
      </c>
      <c r="F1056" s="832" t="s">
        <v>2158</v>
      </c>
      <c r="G1056" s="832" t="s">
        <v>3377</v>
      </c>
      <c r="H1056" s="832" t="s">
        <v>595</v>
      </c>
      <c r="I1056" s="832" t="s">
        <v>3378</v>
      </c>
      <c r="J1056" s="832" t="s">
        <v>3379</v>
      </c>
      <c r="K1056" s="832" t="s">
        <v>2663</v>
      </c>
      <c r="L1056" s="835">
        <v>25.97</v>
      </c>
      <c r="M1056" s="835">
        <v>25.97</v>
      </c>
      <c r="N1056" s="832">
        <v>1</v>
      </c>
      <c r="O1056" s="836">
        <v>0.5</v>
      </c>
      <c r="P1056" s="835">
        <v>25.97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32</v>
      </c>
      <c r="B1057" s="832" t="s">
        <v>2157</v>
      </c>
      <c r="C1057" s="832" t="s">
        <v>2163</v>
      </c>
      <c r="D1057" s="833" t="s">
        <v>3773</v>
      </c>
      <c r="E1057" s="834" t="s">
        <v>2191</v>
      </c>
      <c r="F1057" s="832" t="s">
        <v>2158</v>
      </c>
      <c r="G1057" s="832" t="s">
        <v>3163</v>
      </c>
      <c r="H1057" s="832" t="s">
        <v>595</v>
      </c>
      <c r="I1057" s="832" t="s">
        <v>3164</v>
      </c>
      <c r="J1057" s="832" t="s">
        <v>3165</v>
      </c>
      <c r="K1057" s="832" t="s">
        <v>3166</v>
      </c>
      <c r="L1057" s="835">
        <v>923.74</v>
      </c>
      <c r="M1057" s="835">
        <v>1847.48</v>
      </c>
      <c r="N1057" s="832">
        <v>2</v>
      </c>
      <c r="O1057" s="836">
        <v>1</v>
      </c>
      <c r="P1057" s="835">
        <v>1847.48</v>
      </c>
      <c r="Q1057" s="837">
        <v>1</v>
      </c>
      <c r="R1057" s="832">
        <v>2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32</v>
      </c>
      <c r="B1058" s="832" t="s">
        <v>2157</v>
      </c>
      <c r="C1058" s="832" t="s">
        <v>2163</v>
      </c>
      <c r="D1058" s="833" t="s">
        <v>3773</v>
      </c>
      <c r="E1058" s="834" t="s">
        <v>2191</v>
      </c>
      <c r="F1058" s="832" t="s">
        <v>2158</v>
      </c>
      <c r="G1058" s="832" t="s">
        <v>3163</v>
      </c>
      <c r="H1058" s="832" t="s">
        <v>595</v>
      </c>
      <c r="I1058" s="832" t="s">
        <v>3380</v>
      </c>
      <c r="J1058" s="832" t="s">
        <v>3381</v>
      </c>
      <c r="K1058" s="832" t="s">
        <v>3382</v>
      </c>
      <c r="L1058" s="835">
        <v>2309.36</v>
      </c>
      <c r="M1058" s="835">
        <v>11546.800000000001</v>
      </c>
      <c r="N1058" s="832">
        <v>5</v>
      </c>
      <c r="O1058" s="836">
        <v>2</v>
      </c>
      <c r="P1058" s="835">
        <v>11546.800000000001</v>
      </c>
      <c r="Q1058" s="837">
        <v>1</v>
      </c>
      <c r="R1058" s="832">
        <v>5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32</v>
      </c>
      <c r="B1059" s="832" t="s">
        <v>2157</v>
      </c>
      <c r="C1059" s="832" t="s">
        <v>2163</v>
      </c>
      <c r="D1059" s="833" t="s">
        <v>3773</v>
      </c>
      <c r="E1059" s="834" t="s">
        <v>2191</v>
      </c>
      <c r="F1059" s="832" t="s">
        <v>2158</v>
      </c>
      <c r="G1059" s="832" t="s">
        <v>3250</v>
      </c>
      <c r="H1059" s="832" t="s">
        <v>651</v>
      </c>
      <c r="I1059" s="832" t="s">
        <v>3383</v>
      </c>
      <c r="J1059" s="832" t="s">
        <v>3384</v>
      </c>
      <c r="K1059" s="832" t="s">
        <v>3385</v>
      </c>
      <c r="L1059" s="835">
        <v>621.88</v>
      </c>
      <c r="M1059" s="835">
        <v>621.88</v>
      </c>
      <c r="N1059" s="832">
        <v>1</v>
      </c>
      <c r="O1059" s="836">
        <v>0.5</v>
      </c>
      <c r="P1059" s="835">
        <v>621.88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32</v>
      </c>
      <c r="B1060" s="832" t="s">
        <v>2157</v>
      </c>
      <c r="C1060" s="832" t="s">
        <v>2163</v>
      </c>
      <c r="D1060" s="833" t="s">
        <v>3773</v>
      </c>
      <c r="E1060" s="834" t="s">
        <v>2191</v>
      </c>
      <c r="F1060" s="832" t="s">
        <v>2158</v>
      </c>
      <c r="G1060" s="832" t="s">
        <v>2225</v>
      </c>
      <c r="H1060" s="832" t="s">
        <v>651</v>
      </c>
      <c r="I1060" s="832" t="s">
        <v>1835</v>
      </c>
      <c r="J1060" s="832" t="s">
        <v>1836</v>
      </c>
      <c r="K1060" s="832" t="s">
        <v>1837</v>
      </c>
      <c r="L1060" s="835">
        <v>3231.81</v>
      </c>
      <c r="M1060" s="835">
        <v>35549.910000000003</v>
      </c>
      <c r="N1060" s="832">
        <v>11</v>
      </c>
      <c r="O1060" s="836">
        <v>6</v>
      </c>
      <c r="P1060" s="835">
        <v>29086.29</v>
      </c>
      <c r="Q1060" s="837">
        <v>0.81818181818181812</v>
      </c>
      <c r="R1060" s="832">
        <v>9</v>
      </c>
      <c r="S1060" s="837">
        <v>0.81818181818181823</v>
      </c>
      <c r="T1060" s="836">
        <v>5</v>
      </c>
      <c r="U1060" s="838">
        <v>0.83333333333333337</v>
      </c>
    </row>
    <row r="1061" spans="1:21" ht="14.4" customHeight="1" x14ac:dyDescent="0.3">
      <c r="A1061" s="831">
        <v>32</v>
      </c>
      <c r="B1061" s="832" t="s">
        <v>2157</v>
      </c>
      <c r="C1061" s="832" t="s">
        <v>2163</v>
      </c>
      <c r="D1061" s="833" t="s">
        <v>3773</v>
      </c>
      <c r="E1061" s="834" t="s">
        <v>2191</v>
      </c>
      <c r="F1061" s="832" t="s">
        <v>2158</v>
      </c>
      <c r="G1061" s="832" t="s">
        <v>2501</v>
      </c>
      <c r="H1061" s="832" t="s">
        <v>595</v>
      </c>
      <c r="I1061" s="832" t="s">
        <v>3112</v>
      </c>
      <c r="J1061" s="832" t="s">
        <v>881</v>
      </c>
      <c r="K1061" s="832" t="s">
        <v>882</v>
      </c>
      <c r="L1061" s="835">
        <v>105.63</v>
      </c>
      <c r="M1061" s="835">
        <v>105.63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32</v>
      </c>
      <c r="B1062" s="832" t="s">
        <v>2157</v>
      </c>
      <c r="C1062" s="832" t="s">
        <v>2163</v>
      </c>
      <c r="D1062" s="833" t="s">
        <v>3773</v>
      </c>
      <c r="E1062" s="834" t="s">
        <v>2191</v>
      </c>
      <c r="F1062" s="832" t="s">
        <v>2158</v>
      </c>
      <c r="G1062" s="832" t="s">
        <v>2507</v>
      </c>
      <c r="H1062" s="832" t="s">
        <v>595</v>
      </c>
      <c r="I1062" s="832" t="s">
        <v>3386</v>
      </c>
      <c r="J1062" s="832" t="s">
        <v>3387</v>
      </c>
      <c r="K1062" s="832" t="s">
        <v>3388</v>
      </c>
      <c r="L1062" s="835">
        <v>84.39</v>
      </c>
      <c r="M1062" s="835">
        <v>84.39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32</v>
      </c>
      <c r="B1063" s="832" t="s">
        <v>2157</v>
      </c>
      <c r="C1063" s="832" t="s">
        <v>2163</v>
      </c>
      <c r="D1063" s="833" t="s">
        <v>3773</v>
      </c>
      <c r="E1063" s="834" t="s">
        <v>2191</v>
      </c>
      <c r="F1063" s="832" t="s">
        <v>2158</v>
      </c>
      <c r="G1063" s="832" t="s">
        <v>2278</v>
      </c>
      <c r="H1063" s="832" t="s">
        <v>595</v>
      </c>
      <c r="I1063" s="832" t="s">
        <v>2279</v>
      </c>
      <c r="J1063" s="832" t="s">
        <v>2280</v>
      </c>
      <c r="K1063" s="832" t="s">
        <v>2281</v>
      </c>
      <c r="L1063" s="835">
        <v>75.05</v>
      </c>
      <c r="M1063" s="835">
        <v>75.05</v>
      </c>
      <c r="N1063" s="832">
        <v>1</v>
      </c>
      <c r="O1063" s="836">
        <v>0.5</v>
      </c>
      <c r="P1063" s="835">
        <v>75.05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32</v>
      </c>
      <c r="B1064" s="832" t="s">
        <v>2157</v>
      </c>
      <c r="C1064" s="832" t="s">
        <v>2163</v>
      </c>
      <c r="D1064" s="833" t="s">
        <v>3773</v>
      </c>
      <c r="E1064" s="834" t="s">
        <v>2191</v>
      </c>
      <c r="F1064" s="832" t="s">
        <v>2158</v>
      </c>
      <c r="G1064" s="832" t="s">
        <v>2278</v>
      </c>
      <c r="H1064" s="832" t="s">
        <v>595</v>
      </c>
      <c r="I1064" s="832" t="s">
        <v>2519</v>
      </c>
      <c r="J1064" s="832" t="s">
        <v>2520</v>
      </c>
      <c r="K1064" s="832" t="s">
        <v>2521</v>
      </c>
      <c r="L1064" s="835">
        <v>45.03</v>
      </c>
      <c r="M1064" s="835">
        <v>90.06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32</v>
      </c>
      <c r="B1065" s="832" t="s">
        <v>2157</v>
      </c>
      <c r="C1065" s="832" t="s">
        <v>2163</v>
      </c>
      <c r="D1065" s="833" t="s">
        <v>3773</v>
      </c>
      <c r="E1065" s="834" t="s">
        <v>2191</v>
      </c>
      <c r="F1065" s="832" t="s">
        <v>2158</v>
      </c>
      <c r="G1065" s="832" t="s">
        <v>2339</v>
      </c>
      <c r="H1065" s="832" t="s">
        <v>595</v>
      </c>
      <c r="I1065" s="832" t="s">
        <v>2340</v>
      </c>
      <c r="J1065" s="832" t="s">
        <v>2341</v>
      </c>
      <c r="K1065" s="832" t="s">
        <v>2342</v>
      </c>
      <c r="L1065" s="835">
        <v>94.7</v>
      </c>
      <c r="M1065" s="835">
        <v>94.7</v>
      </c>
      <c r="N1065" s="832">
        <v>1</v>
      </c>
      <c r="O1065" s="836">
        <v>1</v>
      </c>
      <c r="P1065" s="835">
        <v>94.7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32</v>
      </c>
      <c r="B1066" s="832" t="s">
        <v>2157</v>
      </c>
      <c r="C1066" s="832" t="s">
        <v>2163</v>
      </c>
      <c r="D1066" s="833" t="s">
        <v>3773</v>
      </c>
      <c r="E1066" s="834" t="s">
        <v>2191</v>
      </c>
      <c r="F1066" s="832" t="s">
        <v>2158</v>
      </c>
      <c r="G1066" s="832" t="s">
        <v>2522</v>
      </c>
      <c r="H1066" s="832" t="s">
        <v>595</v>
      </c>
      <c r="I1066" s="832" t="s">
        <v>2523</v>
      </c>
      <c r="J1066" s="832" t="s">
        <v>2524</v>
      </c>
      <c r="K1066" s="832" t="s">
        <v>2525</v>
      </c>
      <c r="L1066" s="835">
        <v>2615.92</v>
      </c>
      <c r="M1066" s="835">
        <v>7847.76</v>
      </c>
      <c r="N1066" s="832">
        <v>3</v>
      </c>
      <c r="O1066" s="836">
        <v>1</v>
      </c>
      <c r="P1066" s="835">
        <v>7847.76</v>
      </c>
      <c r="Q1066" s="837">
        <v>1</v>
      </c>
      <c r="R1066" s="832">
        <v>3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32</v>
      </c>
      <c r="B1067" s="832" t="s">
        <v>2157</v>
      </c>
      <c r="C1067" s="832" t="s">
        <v>2163</v>
      </c>
      <c r="D1067" s="833" t="s">
        <v>3773</v>
      </c>
      <c r="E1067" s="834" t="s">
        <v>2191</v>
      </c>
      <c r="F1067" s="832" t="s">
        <v>2158</v>
      </c>
      <c r="G1067" s="832" t="s">
        <v>2530</v>
      </c>
      <c r="H1067" s="832" t="s">
        <v>595</v>
      </c>
      <c r="I1067" s="832" t="s">
        <v>2531</v>
      </c>
      <c r="J1067" s="832" t="s">
        <v>2532</v>
      </c>
      <c r="K1067" s="832" t="s">
        <v>2483</v>
      </c>
      <c r="L1067" s="835">
        <v>111.72</v>
      </c>
      <c r="M1067" s="835">
        <v>111.72</v>
      </c>
      <c r="N1067" s="832">
        <v>1</v>
      </c>
      <c r="O1067" s="836">
        <v>0.5</v>
      </c>
      <c r="P1067" s="835">
        <v>111.72</v>
      </c>
      <c r="Q1067" s="837">
        <v>1</v>
      </c>
      <c r="R1067" s="832">
        <v>1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32</v>
      </c>
      <c r="B1068" s="832" t="s">
        <v>2157</v>
      </c>
      <c r="C1068" s="832" t="s">
        <v>2163</v>
      </c>
      <c r="D1068" s="833" t="s">
        <v>3773</v>
      </c>
      <c r="E1068" s="834" t="s">
        <v>2191</v>
      </c>
      <c r="F1068" s="832" t="s">
        <v>2158</v>
      </c>
      <c r="G1068" s="832" t="s">
        <v>2350</v>
      </c>
      <c r="H1068" s="832" t="s">
        <v>595</v>
      </c>
      <c r="I1068" s="832" t="s">
        <v>3085</v>
      </c>
      <c r="J1068" s="832" t="s">
        <v>2352</v>
      </c>
      <c r="K1068" s="832" t="s">
        <v>3086</v>
      </c>
      <c r="L1068" s="835">
        <v>38.5</v>
      </c>
      <c r="M1068" s="835">
        <v>38.5</v>
      </c>
      <c r="N1068" s="832">
        <v>1</v>
      </c>
      <c r="O1068" s="836">
        <v>0.5</v>
      </c>
      <c r="P1068" s="835">
        <v>38.5</v>
      </c>
      <c r="Q1068" s="837">
        <v>1</v>
      </c>
      <c r="R1068" s="832">
        <v>1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32</v>
      </c>
      <c r="B1069" s="832" t="s">
        <v>2157</v>
      </c>
      <c r="C1069" s="832" t="s">
        <v>2163</v>
      </c>
      <c r="D1069" s="833" t="s">
        <v>3773</v>
      </c>
      <c r="E1069" s="834" t="s">
        <v>2191</v>
      </c>
      <c r="F1069" s="832" t="s">
        <v>2158</v>
      </c>
      <c r="G1069" s="832" t="s">
        <v>2354</v>
      </c>
      <c r="H1069" s="832" t="s">
        <v>595</v>
      </c>
      <c r="I1069" s="832" t="s">
        <v>2355</v>
      </c>
      <c r="J1069" s="832" t="s">
        <v>2356</v>
      </c>
      <c r="K1069" s="832" t="s">
        <v>2357</v>
      </c>
      <c r="L1069" s="835">
        <v>73.09</v>
      </c>
      <c r="M1069" s="835">
        <v>219.27</v>
      </c>
      <c r="N1069" s="832">
        <v>3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32</v>
      </c>
      <c r="B1070" s="832" t="s">
        <v>2157</v>
      </c>
      <c r="C1070" s="832" t="s">
        <v>2163</v>
      </c>
      <c r="D1070" s="833" t="s">
        <v>3773</v>
      </c>
      <c r="E1070" s="834" t="s">
        <v>2191</v>
      </c>
      <c r="F1070" s="832" t="s">
        <v>2158</v>
      </c>
      <c r="G1070" s="832" t="s">
        <v>2365</v>
      </c>
      <c r="H1070" s="832" t="s">
        <v>595</v>
      </c>
      <c r="I1070" s="832" t="s">
        <v>2541</v>
      </c>
      <c r="J1070" s="832" t="s">
        <v>844</v>
      </c>
      <c r="K1070" s="832" t="s">
        <v>2542</v>
      </c>
      <c r="L1070" s="835">
        <v>52.75</v>
      </c>
      <c r="M1070" s="835">
        <v>158.25</v>
      </c>
      <c r="N1070" s="832">
        <v>3</v>
      </c>
      <c r="O1070" s="836">
        <v>1.5</v>
      </c>
      <c r="P1070" s="835">
        <v>105.5</v>
      </c>
      <c r="Q1070" s="837">
        <v>0.66666666666666663</v>
      </c>
      <c r="R1070" s="832">
        <v>2</v>
      </c>
      <c r="S1070" s="837">
        <v>0.66666666666666663</v>
      </c>
      <c r="T1070" s="836">
        <v>1</v>
      </c>
      <c r="U1070" s="838">
        <v>0.66666666666666663</v>
      </c>
    </row>
    <row r="1071" spans="1:21" ht="14.4" customHeight="1" x14ac:dyDescent="0.3">
      <c r="A1071" s="831">
        <v>32</v>
      </c>
      <c r="B1071" s="832" t="s">
        <v>2157</v>
      </c>
      <c r="C1071" s="832" t="s">
        <v>2163</v>
      </c>
      <c r="D1071" s="833" t="s">
        <v>3773</v>
      </c>
      <c r="E1071" s="834" t="s">
        <v>2191</v>
      </c>
      <c r="F1071" s="832" t="s">
        <v>2158</v>
      </c>
      <c r="G1071" s="832" t="s">
        <v>2365</v>
      </c>
      <c r="H1071" s="832" t="s">
        <v>595</v>
      </c>
      <c r="I1071" s="832" t="s">
        <v>2633</v>
      </c>
      <c r="J1071" s="832" t="s">
        <v>2634</v>
      </c>
      <c r="K1071" s="832" t="s">
        <v>2635</v>
      </c>
      <c r="L1071" s="835">
        <v>52.75</v>
      </c>
      <c r="M1071" s="835">
        <v>52.75</v>
      </c>
      <c r="N1071" s="832">
        <v>1</v>
      </c>
      <c r="O1071" s="836">
        <v>1</v>
      </c>
      <c r="P1071" s="835">
        <v>52.75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32</v>
      </c>
      <c r="B1072" s="832" t="s">
        <v>2157</v>
      </c>
      <c r="C1072" s="832" t="s">
        <v>2163</v>
      </c>
      <c r="D1072" s="833" t="s">
        <v>3773</v>
      </c>
      <c r="E1072" s="834" t="s">
        <v>2191</v>
      </c>
      <c r="F1072" s="832" t="s">
        <v>2158</v>
      </c>
      <c r="G1072" s="832" t="s">
        <v>2365</v>
      </c>
      <c r="H1072" s="832" t="s">
        <v>595</v>
      </c>
      <c r="I1072" s="832" t="s">
        <v>2366</v>
      </c>
      <c r="J1072" s="832" t="s">
        <v>2367</v>
      </c>
      <c r="K1072" s="832" t="s">
        <v>676</v>
      </c>
      <c r="L1072" s="835">
        <v>58.62</v>
      </c>
      <c r="M1072" s="835">
        <v>293.09999999999997</v>
      </c>
      <c r="N1072" s="832">
        <v>5</v>
      </c>
      <c r="O1072" s="836">
        <v>3</v>
      </c>
      <c r="P1072" s="835">
        <v>234.48</v>
      </c>
      <c r="Q1072" s="837">
        <v>0.8</v>
      </c>
      <c r="R1072" s="832">
        <v>4</v>
      </c>
      <c r="S1072" s="837">
        <v>0.8</v>
      </c>
      <c r="T1072" s="836">
        <v>2</v>
      </c>
      <c r="U1072" s="838">
        <v>0.66666666666666663</v>
      </c>
    </row>
    <row r="1073" spans="1:21" ht="14.4" customHeight="1" x14ac:dyDescent="0.3">
      <c r="A1073" s="831">
        <v>32</v>
      </c>
      <c r="B1073" s="832" t="s">
        <v>2157</v>
      </c>
      <c r="C1073" s="832" t="s">
        <v>2163</v>
      </c>
      <c r="D1073" s="833" t="s">
        <v>3773</v>
      </c>
      <c r="E1073" s="834" t="s">
        <v>2191</v>
      </c>
      <c r="F1073" s="832" t="s">
        <v>2158</v>
      </c>
      <c r="G1073" s="832" t="s">
        <v>2365</v>
      </c>
      <c r="H1073" s="832" t="s">
        <v>595</v>
      </c>
      <c r="I1073" s="832" t="s">
        <v>3389</v>
      </c>
      <c r="J1073" s="832" t="s">
        <v>2634</v>
      </c>
      <c r="K1073" s="832" t="s">
        <v>3390</v>
      </c>
      <c r="L1073" s="835">
        <v>31.65</v>
      </c>
      <c r="M1073" s="835">
        <v>31.65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32</v>
      </c>
      <c r="B1074" s="832" t="s">
        <v>2157</v>
      </c>
      <c r="C1074" s="832" t="s">
        <v>2163</v>
      </c>
      <c r="D1074" s="833" t="s">
        <v>3773</v>
      </c>
      <c r="E1074" s="834" t="s">
        <v>2191</v>
      </c>
      <c r="F1074" s="832" t="s">
        <v>2158</v>
      </c>
      <c r="G1074" s="832" t="s">
        <v>2368</v>
      </c>
      <c r="H1074" s="832" t="s">
        <v>595</v>
      </c>
      <c r="I1074" s="832" t="s">
        <v>2369</v>
      </c>
      <c r="J1074" s="832" t="s">
        <v>2370</v>
      </c>
      <c r="K1074" s="832" t="s">
        <v>2371</v>
      </c>
      <c r="L1074" s="835">
        <v>3161.19</v>
      </c>
      <c r="M1074" s="835">
        <v>9483.57</v>
      </c>
      <c r="N1074" s="832">
        <v>3</v>
      </c>
      <c r="O1074" s="836">
        <v>1</v>
      </c>
      <c r="P1074" s="835">
        <v>9483.57</v>
      </c>
      <c r="Q1074" s="837">
        <v>1</v>
      </c>
      <c r="R1074" s="832">
        <v>3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32</v>
      </c>
      <c r="B1075" s="832" t="s">
        <v>2157</v>
      </c>
      <c r="C1075" s="832" t="s">
        <v>2163</v>
      </c>
      <c r="D1075" s="833" t="s">
        <v>3773</v>
      </c>
      <c r="E1075" s="834" t="s">
        <v>2191</v>
      </c>
      <c r="F1075" s="832" t="s">
        <v>2158</v>
      </c>
      <c r="G1075" s="832" t="s">
        <v>2233</v>
      </c>
      <c r="H1075" s="832" t="s">
        <v>595</v>
      </c>
      <c r="I1075" s="832" t="s">
        <v>2234</v>
      </c>
      <c r="J1075" s="832" t="s">
        <v>2235</v>
      </c>
      <c r="K1075" s="832" t="s">
        <v>2236</v>
      </c>
      <c r="L1075" s="835">
        <v>88.76</v>
      </c>
      <c r="M1075" s="835">
        <v>2130.2400000000002</v>
      </c>
      <c r="N1075" s="832">
        <v>24</v>
      </c>
      <c r="O1075" s="836">
        <v>7</v>
      </c>
      <c r="P1075" s="835">
        <v>1242.6400000000001</v>
      </c>
      <c r="Q1075" s="837">
        <v>0.58333333333333337</v>
      </c>
      <c r="R1075" s="832">
        <v>14</v>
      </c>
      <c r="S1075" s="837">
        <v>0.58333333333333337</v>
      </c>
      <c r="T1075" s="836">
        <v>4.5</v>
      </c>
      <c r="U1075" s="838">
        <v>0.6428571428571429</v>
      </c>
    </row>
    <row r="1076" spans="1:21" ht="14.4" customHeight="1" x14ac:dyDescent="0.3">
      <c r="A1076" s="831">
        <v>32</v>
      </c>
      <c r="B1076" s="832" t="s">
        <v>2157</v>
      </c>
      <c r="C1076" s="832" t="s">
        <v>2163</v>
      </c>
      <c r="D1076" s="833" t="s">
        <v>3773</v>
      </c>
      <c r="E1076" s="834" t="s">
        <v>2191</v>
      </c>
      <c r="F1076" s="832" t="s">
        <v>2158</v>
      </c>
      <c r="G1076" s="832" t="s">
        <v>3391</v>
      </c>
      <c r="H1076" s="832" t="s">
        <v>595</v>
      </c>
      <c r="I1076" s="832" t="s">
        <v>3392</v>
      </c>
      <c r="J1076" s="832" t="s">
        <v>3393</v>
      </c>
      <c r="K1076" s="832" t="s">
        <v>957</v>
      </c>
      <c r="L1076" s="835">
        <v>163.54</v>
      </c>
      <c r="M1076" s="835">
        <v>163.54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32</v>
      </c>
      <c r="B1077" s="832" t="s">
        <v>2157</v>
      </c>
      <c r="C1077" s="832" t="s">
        <v>2163</v>
      </c>
      <c r="D1077" s="833" t="s">
        <v>3773</v>
      </c>
      <c r="E1077" s="834" t="s">
        <v>2191</v>
      </c>
      <c r="F1077" s="832" t="s">
        <v>2158</v>
      </c>
      <c r="G1077" s="832" t="s">
        <v>2253</v>
      </c>
      <c r="H1077" s="832" t="s">
        <v>595</v>
      </c>
      <c r="I1077" s="832" t="s">
        <v>2254</v>
      </c>
      <c r="J1077" s="832" t="s">
        <v>2255</v>
      </c>
      <c r="K1077" s="832" t="s">
        <v>2256</v>
      </c>
      <c r="L1077" s="835">
        <v>0</v>
      </c>
      <c r="M1077" s="835">
        <v>0</v>
      </c>
      <c r="N1077" s="832">
        <v>1</v>
      </c>
      <c r="O1077" s="836">
        <v>0.5</v>
      </c>
      <c r="P1077" s="835">
        <v>0</v>
      </c>
      <c r="Q1077" s="837"/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32</v>
      </c>
      <c r="B1078" s="832" t="s">
        <v>2157</v>
      </c>
      <c r="C1078" s="832" t="s">
        <v>2163</v>
      </c>
      <c r="D1078" s="833" t="s">
        <v>3773</v>
      </c>
      <c r="E1078" s="834" t="s">
        <v>2191</v>
      </c>
      <c r="F1078" s="832" t="s">
        <v>2158</v>
      </c>
      <c r="G1078" s="832" t="s">
        <v>2892</v>
      </c>
      <c r="H1078" s="832" t="s">
        <v>595</v>
      </c>
      <c r="I1078" s="832" t="s">
        <v>2893</v>
      </c>
      <c r="J1078" s="832" t="s">
        <v>2894</v>
      </c>
      <c r="K1078" s="832" t="s">
        <v>2895</v>
      </c>
      <c r="L1078" s="835">
        <v>176.32</v>
      </c>
      <c r="M1078" s="835">
        <v>176.32</v>
      </c>
      <c r="N1078" s="832">
        <v>1</v>
      </c>
      <c r="O1078" s="836">
        <v>1</v>
      </c>
      <c r="P1078" s="835">
        <v>176.32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32</v>
      </c>
      <c r="B1079" s="832" t="s">
        <v>2157</v>
      </c>
      <c r="C1079" s="832" t="s">
        <v>2163</v>
      </c>
      <c r="D1079" s="833" t="s">
        <v>3773</v>
      </c>
      <c r="E1079" s="834" t="s">
        <v>2191</v>
      </c>
      <c r="F1079" s="832" t="s">
        <v>2158</v>
      </c>
      <c r="G1079" s="832" t="s">
        <v>2688</v>
      </c>
      <c r="H1079" s="832" t="s">
        <v>595</v>
      </c>
      <c r="I1079" s="832" t="s">
        <v>3394</v>
      </c>
      <c r="J1079" s="832" t="s">
        <v>3395</v>
      </c>
      <c r="K1079" s="832" t="s">
        <v>3023</v>
      </c>
      <c r="L1079" s="835">
        <v>80.53</v>
      </c>
      <c r="M1079" s="835">
        <v>241.59</v>
      </c>
      <c r="N1079" s="832">
        <v>3</v>
      </c>
      <c r="O1079" s="836">
        <v>0.5</v>
      </c>
      <c r="P1079" s="835">
        <v>241.59</v>
      </c>
      <c r="Q1079" s="837">
        <v>1</v>
      </c>
      <c r="R1079" s="832">
        <v>3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32</v>
      </c>
      <c r="B1080" s="832" t="s">
        <v>2157</v>
      </c>
      <c r="C1080" s="832" t="s">
        <v>2163</v>
      </c>
      <c r="D1080" s="833" t="s">
        <v>3773</v>
      </c>
      <c r="E1080" s="834" t="s">
        <v>2191</v>
      </c>
      <c r="F1080" s="832" t="s">
        <v>2158</v>
      </c>
      <c r="G1080" s="832" t="s">
        <v>2257</v>
      </c>
      <c r="H1080" s="832" t="s">
        <v>651</v>
      </c>
      <c r="I1080" s="832" t="s">
        <v>1744</v>
      </c>
      <c r="J1080" s="832" t="s">
        <v>822</v>
      </c>
      <c r="K1080" s="832" t="s">
        <v>1745</v>
      </c>
      <c r="L1080" s="835">
        <v>368.16</v>
      </c>
      <c r="M1080" s="835">
        <v>368.16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32</v>
      </c>
      <c r="B1081" s="832" t="s">
        <v>2157</v>
      </c>
      <c r="C1081" s="832" t="s">
        <v>2163</v>
      </c>
      <c r="D1081" s="833" t="s">
        <v>3773</v>
      </c>
      <c r="E1081" s="834" t="s">
        <v>2191</v>
      </c>
      <c r="F1081" s="832" t="s">
        <v>2158</v>
      </c>
      <c r="G1081" s="832" t="s">
        <v>2257</v>
      </c>
      <c r="H1081" s="832" t="s">
        <v>651</v>
      </c>
      <c r="I1081" s="832" t="s">
        <v>1738</v>
      </c>
      <c r="J1081" s="832" t="s">
        <v>827</v>
      </c>
      <c r="K1081" s="832" t="s">
        <v>1739</v>
      </c>
      <c r="L1081" s="835">
        <v>1385.62</v>
      </c>
      <c r="M1081" s="835">
        <v>42954.219999999994</v>
      </c>
      <c r="N1081" s="832">
        <v>31</v>
      </c>
      <c r="O1081" s="836">
        <v>8</v>
      </c>
      <c r="P1081" s="835">
        <v>24941.159999999996</v>
      </c>
      <c r="Q1081" s="837">
        <v>0.58064516129032262</v>
      </c>
      <c r="R1081" s="832">
        <v>18</v>
      </c>
      <c r="S1081" s="837">
        <v>0.58064516129032262</v>
      </c>
      <c r="T1081" s="836">
        <v>5</v>
      </c>
      <c r="U1081" s="838">
        <v>0.625</v>
      </c>
    </row>
    <row r="1082" spans="1:21" ht="14.4" customHeight="1" x14ac:dyDescent="0.3">
      <c r="A1082" s="831">
        <v>32</v>
      </c>
      <c r="B1082" s="832" t="s">
        <v>2157</v>
      </c>
      <c r="C1082" s="832" t="s">
        <v>2163</v>
      </c>
      <c r="D1082" s="833" t="s">
        <v>3773</v>
      </c>
      <c r="E1082" s="834" t="s">
        <v>2191</v>
      </c>
      <c r="F1082" s="832" t="s">
        <v>2158</v>
      </c>
      <c r="G1082" s="832" t="s">
        <v>2257</v>
      </c>
      <c r="H1082" s="832" t="s">
        <v>651</v>
      </c>
      <c r="I1082" s="832" t="s">
        <v>1746</v>
      </c>
      <c r="J1082" s="832" t="s">
        <v>822</v>
      </c>
      <c r="K1082" s="832" t="s">
        <v>1747</v>
      </c>
      <c r="L1082" s="835">
        <v>736.33</v>
      </c>
      <c r="M1082" s="835">
        <v>21353.57</v>
      </c>
      <c r="N1082" s="832">
        <v>29</v>
      </c>
      <c r="O1082" s="836">
        <v>9.5</v>
      </c>
      <c r="P1082" s="835">
        <v>12517.61</v>
      </c>
      <c r="Q1082" s="837">
        <v>0.5862068965517242</v>
      </c>
      <c r="R1082" s="832">
        <v>17</v>
      </c>
      <c r="S1082" s="837">
        <v>0.58620689655172409</v>
      </c>
      <c r="T1082" s="836">
        <v>5</v>
      </c>
      <c r="U1082" s="838">
        <v>0.52631578947368418</v>
      </c>
    </row>
    <row r="1083" spans="1:21" ht="14.4" customHeight="1" x14ac:dyDescent="0.3">
      <c r="A1083" s="831">
        <v>32</v>
      </c>
      <c r="B1083" s="832" t="s">
        <v>2157</v>
      </c>
      <c r="C1083" s="832" t="s">
        <v>2163</v>
      </c>
      <c r="D1083" s="833" t="s">
        <v>3773</v>
      </c>
      <c r="E1083" s="834" t="s">
        <v>2191</v>
      </c>
      <c r="F1083" s="832" t="s">
        <v>2158</v>
      </c>
      <c r="G1083" s="832" t="s">
        <v>2257</v>
      </c>
      <c r="H1083" s="832" t="s">
        <v>651</v>
      </c>
      <c r="I1083" s="832" t="s">
        <v>1748</v>
      </c>
      <c r="J1083" s="832" t="s">
        <v>822</v>
      </c>
      <c r="K1083" s="832" t="s">
        <v>1749</v>
      </c>
      <c r="L1083" s="835">
        <v>490.89</v>
      </c>
      <c r="M1083" s="835">
        <v>5890.68</v>
      </c>
      <c r="N1083" s="832">
        <v>12</v>
      </c>
      <c r="O1083" s="836">
        <v>4</v>
      </c>
      <c r="P1083" s="835">
        <v>5890.68</v>
      </c>
      <c r="Q1083" s="837">
        <v>1</v>
      </c>
      <c r="R1083" s="832">
        <v>12</v>
      </c>
      <c r="S1083" s="837">
        <v>1</v>
      </c>
      <c r="T1083" s="836">
        <v>4</v>
      </c>
      <c r="U1083" s="838">
        <v>1</v>
      </c>
    </row>
    <row r="1084" spans="1:21" ht="14.4" customHeight="1" x14ac:dyDescent="0.3">
      <c r="A1084" s="831">
        <v>32</v>
      </c>
      <c r="B1084" s="832" t="s">
        <v>2157</v>
      </c>
      <c r="C1084" s="832" t="s">
        <v>2163</v>
      </c>
      <c r="D1084" s="833" t="s">
        <v>3773</v>
      </c>
      <c r="E1084" s="834" t="s">
        <v>2191</v>
      </c>
      <c r="F1084" s="832" t="s">
        <v>2158</v>
      </c>
      <c r="G1084" s="832" t="s">
        <v>2257</v>
      </c>
      <c r="H1084" s="832" t="s">
        <v>651</v>
      </c>
      <c r="I1084" s="832" t="s">
        <v>1740</v>
      </c>
      <c r="J1084" s="832" t="s">
        <v>827</v>
      </c>
      <c r="K1084" s="832" t="s">
        <v>1741</v>
      </c>
      <c r="L1084" s="835">
        <v>1847.49</v>
      </c>
      <c r="M1084" s="835">
        <v>9237.4500000000007</v>
      </c>
      <c r="N1084" s="832">
        <v>5</v>
      </c>
      <c r="O1084" s="836">
        <v>2.5</v>
      </c>
      <c r="P1084" s="835">
        <v>7389.96</v>
      </c>
      <c r="Q1084" s="837">
        <v>0.79999999999999993</v>
      </c>
      <c r="R1084" s="832">
        <v>4</v>
      </c>
      <c r="S1084" s="837">
        <v>0.8</v>
      </c>
      <c r="T1084" s="836">
        <v>1.5</v>
      </c>
      <c r="U1084" s="838">
        <v>0.6</v>
      </c>
    </row>
    <row r="1085" spans="1:21" ht="14.4" customHeight="1" x14ac:dyDescent="0.3">
      <c r="A1085" s="831">
        <v>32</v>
      </c>
      <c r="B1085" s="832" t="s">
        <v>2157</v>
      </c>
      <c r="C1085" s="832" t="s">
        <v>2163</v>
      </c>
      <c r="D1085" s="833" t="s">
        <v>3773</v>
      </c>
      <c r="E1085" s="834" t="s">
        <v>2191</v>
      </c>
      <c r="F1085" s="832" t="s">
        <v>2158</v>
      </c>
      <c r="G1085" s="832" t="s">
        <v>2257</v>
      </c>
      <c r="H1085" s="832" t="s">
        <v>651</v>
      </c>
      <c r="I1085" s="832" t="s">
        <v>3030</v>
      </c>
      <c r="J1085" s="832" t="s">
        <v>822</v>
      </c>
      <c r="K1085" s="832" t="s">
        <v>3031</v>
      </c>
      <c r="L1085" s="835">
        <v>1154.68</v>
      </c>
      <c r="M1085" s="835">
        <v>4618.72</v>
      </c>
      <c r="N1085" s="832">
        <v>4</v>
      </c>
      <c r="O1085" s="836">
        <v>1.5</v>
      </c>
      <c r="P1085" s="835">
        <v>4618.72</v>
      </c>
      <c r="Q1085" s="837">
        <v>1</v>
      </c>
      <c r="R1085" s="832">
        <v>4</v>
      </c>
      <c r="S1085" s="837">
        <v>1</v>
      </c>
      <c r="T1085" s="836">
        <v>1.5</v>
      </c>
      <c r="U1085" s="838">
        <v>1</v>
      </c>
    </row>
    <row r="1086" spans="1:21" ht="14.4" customHeight="1" x14ac:dyDescent="0.3">
      <c r="A1086" s="831">
        <v>32</v>
      </c>
      <c r="B1086" s="832" t="s">
        <v>2157</v>
      </c>
      <c r="C1086" s="832" t="s">
        <v>2163</v>
      </c>
      <c r="D1086" s="833" t="s">
        <v>3773</v>
      </c>
      <c r="E1086" s="834" t="s">
        <v>2191</v>
      </c>
      <c r="F1086" s="832" t="s">
        <v>2158</v>
      </c>
      <c r="G1086" s="832" t="s">
        <v>2257</v>
      </c>
      <c r="H1086" s="832" t="s">
        <v>651</v>
      </c>
      <c r="I1086" s="832" t="s">
        <v>1742</v>
      </c>
      <c r="J1086" s="832" t="s">
        <v>822</v>
      </c>
      <c r="K1086" s="832" t="s">
        <v>1743</v>
      </c>
      <c r="L1086" s="835">
        <v>923.74</v>
      </c>
      <c r="M1086" s="835">
        <v>7389.92</v>
      </c>
      <c r="N1086" s="832">
        <v>8</v>
      </c>
      <c r="O1086" s="836">
        <v>1.5</v>
      </c>
      <c r="P1086" s="835">
        <v>7389.92</v>
      </c>
      <c r="Q1086" s="837">
        <v>1</v>
      </c>
      <c r="R1086" s="832">
        <v>8</v>
      </c>
      <c r="S1086" s="837">
        <v>1</v>
      </c>
      <c r="T1086" s="836">
        <v>1.5</v>
      </c>
      <c r="U1086" s="838">
        <v>1</v>
      </c>
    </row>
    <row r="1087" spans="1:21" ht="14.4" customHeight="1" x14ac:dyDescent="0.3">
      <c r="A1087" s="831">
        <v>32</v>
      </c>
      <c r="B1087" s="832" t="s">
        <v>2157</v>
      </c>
      <c r="C1087" s="832" t="s">
        <v>2163</v>
      </c>
      <c r="D1087" s="833" t="s">
        <v>3773</v>
      </c>
      <c r="E1087" s="834" t="s">
        <v>2191</v>
      </c>
      <c r="F1087" s="832" t="s">
        <v>2158</v>
      </c>
      <c r="G1087" s="832" t="s">
        <v>2549</v>
      </c>
      <c r="H1087" s="832" t="s">
        <v>595</v>
      </c>
      <c r="I1087" s="832" t="s">
        <v>2550</v>
      </c>
      <c r="J1087" s="832" t="s">
        <v>2551</v>
      </c>
      <c r="K1087" s="832" t="s">
        <v>2552</v>
      </c>
      <c r="L1087" s="835">
        <v>134.47999999999999</v>
      </c>
      <c r="M1087" s="835">
        <v>268.95999999999998</v>
      </c>
      <c r="N1087" s="832">
        <v>2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32</v>
      </c>
      <c r="B1088" s="832" t="s">
        <v>2157</v>
      </c>
      <c r="C1088" s="832" t="s">
        <v>2163</v>
      </c>
      <c r="D1088" s="833" t="s">
        <v>3773</v>
      </c>
      <c r="E1088" s="834" t="s">
        <v>2191</v>
      </c>
      <c r="F1088" s="832" t="s">
        <v>2158</v>
      </c>
      <c r="G1088" s="832" t="s">
        <v>2553</v>
      </c>
      <c r="H1088" s="832" t="s">
        <v>595</v>
      </c>
      <c r="I1088" s="832" t="s">
        <v>2644</v>
      </c>
      <c r="J1088" s="832" t="s">
        <v>691</v>
      </c>
      <c r="K1088" s="832" t="s">
        <v>2467</v>
      </c>
      <c r="L1088" s="835">
        <v>35.25</v>
      </c>
      <c r="M1088" s="835">
        <v>70.5</v>
      </c>
      <c r="N1088" s="832">
        <v>2</v>
      </c>
      <c r="O1088" s="836">
        <v>1</v>
      </c>
      <c r="P1088" s="835">
        <v>70.5</v>
      </c>
      <c r="Q1088" s="837">
        <v>1</v>
      </c>
      <c r="R1088" s="832">
        <v>2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32</v>
      </c>
      <c r="B1089" s="832" t="s">
        <v>2157</v>
      </c>
      <c r="C1089" s="832" t="s">
        <v>2163</v>
      </c>
      <c r="D1089" s="833" t="s">
        <v>3773</v>
      </c>
      <c r="E1089" s="834" t="s">
        <v>2191</v>
      </c>
      <c r="F1089" s="832" t="s">
        <v>2158</v>
      </c>
      <c r="G1089" s="832" t="s">
        <v>2553</v>
      </c>
      <c r="H1089" s="832" t="s">
        <v>595</v>
      </c>
      <c r="I1089" s="832" t="s">
        <v>3396</v>
      </c>
      <c r="J1089" s="832" t="s">
        <v>691</v>
      </c>
      <c r="K1089" s="832" t="s">
        <v>3397</v>
      </c>
      <c r="L1089" s="835">
        <v>35.25</v>
      </c>
      <c r="M1089" s="835">
        <v>35.25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32</v>
      </c>
      <c r="B1090" s="832" t="s">
        <v>2157</v>
      </c>
      <c r="C1090" s="832" t="s">
        <v>2163</v>
      </c>
      <c r="D1090" s="833" t="s">
        <v>3773</v>
      </c>
      <c r="E1090" s="834" t="s">
        <v>2191</v>
      </c>
      <c r="F1090" s="832" t="s">
        <v>2158</v>
      </c>
      <c r="G1090" s="832" t="s">
        <v>2380</v>
      </c>
      <c r="H1090" s="832" t="s">
        <v>595</v>
      </c>
      <c r="I1090" s="832" t="s">
        <v>2381</v>
      </c>
      <c r="J1090" s="832" t="s">
        <v>2382</v>
      </c>
      <c r="K1090" s="832" t="s">
        <v>2383</v>
      </c>
      <c r="L1090" s="835">
        <v>78.33</v>
      </c>
      <c r="M1090" s="835">
        <v>78.33</v>
      </c>
      <c r="N1090" s="832">
        <v>1</v>
      </c>
      <c r="O1090" s="836">
        <v>0.5</v>
      </c>
      <c r="P1090" s="835">
        <v>78.33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32</v>
      </c>
      <c r="B1091" s="832" t="s">
        <v>2157</v>
      </c>
      <c r="C1091" s="832" t="s">
        <v>2163</v>
      </c>
      <c r="D1091" s="833" t="s">
        <v>3773</v>
      </c>
      <c r="E1091" s="834" t="s">
        <v>2191</v>
      </c>
      <c r="F1091" s="832" t="s">
        <v>2158</v>
      </c>
      <c r="G1091" s="832" t="s">
        <v>2384</v>
      </c>
      <c r="H1091" s="832" t="s">
        <v>595</v>
      </c>
      <c r="I1091" s="832" t="s">
        <v>3398</v>
      </c>
      <c r="J1091" s="832" t="s">
        <v>846</v>
      </c>
      <c r="K1091" s="832" t="s">
        <v>3399</v>
      </c>
      <c r="L1091" s="835">
        <v>32.25</v>
      </c>
      <c r="M1091" s="835">
        <v>32.25</v>
      </c>
      <c r="N1091" s="832">
        <v>1</v>
      </c>
      <c r="O1091" s="836">
        <v>0.5</v>
      </c>
      <c r="P1091" s="835">
        <v>32.25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32</v>
      </c>
      <c r="B1092" s="832" t="s">
        <v>2157</v>
      </c>
      <c r="C1092" s="832" t="s">
        <v>2163</v>
      </c>
      <c r="D1092" s="833" t="s">
        <v>3773</v>
      </c>
      <c r="E1092" s="834" t="s">
        <v>2191</v>
      </c>
      <c r="F1092" s="832" t="s">
        <v>2158</v>
      </c>
      <c r="G1092" s="832" t="s">
        <v>2384</v>
      </c>
      <c r="H1092" s="832" t="s">
        <v>595</v>
      </c>
      <c r="I1092" s="832" t="s">
        <v>2385</v>
      </c>
      <c r="J1092" s="832" t="s">
        <v>846</v>
      </c>
      <c r="K1092" s="832" t="s">
        <v>2386</v>
      </c>
      <c r="L1092" s="835">
        <v>103.67</v>
      </c>
      <c r="M1092" s="835">
        <v>311.01</v>
      </c>
      <c r="N1092" s="832">
        <v>3</v>
      </c>
      <c r="O1092" s="836">
        <v>2</v>
      </c>
      <c r="P1092" s="835">
        <v>103.67</v>
      </c>
      <c r="Q1092" s="837">
        <v>0.33333333333333337</v>
      </c>
      <c r="R1092" s="832">
        <v>1</v>
      </c>
      <c r="S1092" s="837">
        <v>0.33333333333333331</v>
      </c>
      <c r="T1092" s="836">
        <v>1</v>
      </c>
      <c r="U1092" s="838">
        <v>0.5</v>
      </c>
    </row>
    <row r="1093" spans="1:21" ht="14.4" customHeight="1" x14ac:dyDescent="0.3">
      <c r="A1093" s="831">
        <v>32</v>
      </c>
      <c r="B1093" s="832" t="s">
        <v>2157</v>
      </c>
      <c r="C1093" s="832" t="s">
        <v>2163</v>
      </c>
      <c r="D1093" s="833" t="s">
        <v>3773</v>
      </c>
      <c r="E1093" s="834" t="s">
        <v>2191</v>
      </c>
      <c r="F1093" s="832" t="s">
        <v>2158</v>
      </c>
      <c r="G1093" s="832" t="s">
        <v>2384</v>
      </c>
      <c r="H1093" s="832" t="s">
        <v>595</v>
      </c>
      <c r="I1093" s="832" t="s">
        <v>2645</v>
      </c>
      <c r="J1093" s="832" t="s">
        <v>846</v>
      </c>
      <c r="K1093" s="832" t="s">
        <v>2646</v>
      </c>
      <c r="L1093" s="835">
        <v>103.67</v>
      </c>
      <c r="M1093" s="835">
        <v>518.35</v>
      </c>
      <c r="N1093" s="832">
        <v>5</v>
      </c>
      <c r="O1093" s="836">
        <v>2.5</v>
      </c>
      <c r="P1093" s="835">
        <v>518.35</v>
      </c>
      <c r="Q1093" s="837">
        <v>1</v>
      </c>
      <c r="R1093" s="832">
        <v>5</v>
      </c>
      <c r="S1093" s="837">
        <v>1</v>
      </c>
      <c r="T1093" s="836">
        <v>2.5</v>
      </c>
      <c r="U1093" s="838">
        <v>1</v>
      </c>
    </row>
    <row r="1094" spans="1:21" ht="14.4" customHeight="1" x14ac:dyDescent="0.3">
      <c r="A1094" s="831">
        <v>32</v>
      </c>
      <c r="B1094" s="832" t="s">
        <v>2157</v>
      </c>
      <c r="C1094" s="832" t="s">
        <v>2163</v>
      </c>
      <c r="D1094" s="833" t="s">
        <v>3773</v>
      </c>
      <c r="E1094" s="834" t="s">
        <v>2191</v>
      </c>
      <c r="F1094" s="832" t="s">
        <v>2158</v>
      </c>
      <c r="G1094" s="832" t="s">
        <v>2384</v>
      </c>
      <c r="H1094" s="832" t="s">
        <v>595</v>
      </c>
      <c r="I1094" s="832" t="s">
        <v>3400</v>
      </c>
      <c r="J1094" s="832" t="s">
        <v>846</v>
      </c>
      <c r="K1094" s="832" t="s">
        <v>3189</v>
      </c>
      <c r="L1094" s="835">
        <v>32.25</v>
      </c>
      <c r="M1094" s="835">
        <v>64.5</v>
      </c>
      <c r="N1094" s="832">
        <v>2</v>
      </c>
      <c r="O1094" s="836">
        <v>1.5</v>
      </c>
      <c r="P1094" s="835">
        <v>64.5</v>
      </c>
      <c r="Q1094" s="837">
        <v>1</v>
      </c>
      <c r="R1094" s="832">
        <v>2</v>
      </c>
      <c r="S1094" s="837">
        <v>1</v>
      </c>
      <c r="T1094" s="836">
        <v>1.5</v>
      </c>
      <c r="U1094" s="838">
        <v>1</v>
      </c>
    </row>
    <row r="1095" spans="1:21" ht="14.4" customHeight="1" x14ac:dyDescent="0.3">
      <c r="A1095" s="831">
        <v>32</v>
      </c>
      <c r="B1095" s="832" t="s">
        <v>2157</v>
      </c>
      <c r="C1095" s="832" t="s">
        <v>2163</v>
      </c>
      <c r="D1095" s="833" t="s">
        <v>3773</v>
      </c>
      <c r="E1095" s="834" t="s">
        <v>2191</v>
      </c>
      <c r="F1095" s="832" t="s">
        <v>2158</v>
      </c>
      <c r="G1095" s="832" t="s">
        <v>2384</v>
      </c>
      <c r="H1095" s="832" t="s">
        <v>595</v>
      </c>
      <c r="I1095" s="832" t="s">
        <v>3401</v>
      </c>
      <c r="J1095" s="832" t="s">
        <v>3402</v>
      </c>
      <c r="K1095" s="832" t="s">
        <v>2738</v>
      </c>
      <c r="L1095" s="835">
        <v>115.18</v>
      </c>
      <c r="M1095" s="835">
        <v>115.18</v>
      </c>
      <c r="N1095" s="832">
        <v>1</v>
      </c>
      <c r="O1095" s="836">
        <v>0.5</v>
      </c>
      <c r="P1095" s="835">
        <v>115.18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32</v>
      </c>
      <c r="B1096" s="832" t="s">
        <v>2157</v>
      </c>
      <c r="C1096" s="832" t="s">
        <v>2163</v>
      </c>
      <c r="D1096" s="833" t="s">
        <v>3773</v>
      </c>
      <c r="E1096" s="834" t="s">
        <v>2191</v>
      </c>
      <c r="F1096" s="832" t="s">
        <v>2158</v>
      </c>
      <c r="G1096" s="832" t="s">
        <v>2384</v>
      </c>
      <c r="H1096" s="832" t="s">
        <v>595</v>
      </c>
      <c r="I1096" s="832" t="s">
        <v>3403</v>
      </c>
      <c r="J1096" s="832" t="s">
        <v>3404</v>
      </c>
      <c r="K1096" s="832" t="s">
        <v>2738</v>
      </c>
      <c r="L1096" s="835">
        <v>115.18</v>
      </c>
      <c r="M1096" s="835">
        <v>115.18</v>
      </c>
      <c r="N1096" s="832">
        <v>1</v>
      </c>
      <c r="O1096" s="836">
        <v>0.5</v>
      </c>
      <c r="P1096" s="835">
        <v>115.18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32</v>
      </c>
      <c r="B1097" s="832" t="s">
        <v>2157</v>
      </c>
      <c r="C1097" s="832" t="s">
        <v>2163</v>
      </c>
      <c r="D1097" s="833" t="s">
        <v>3773</v>
      </c>
      <c r="E1097" s="834" t="s">
        <v>2191</v>
      </c>
      <c r="F1097" s="832" t="s">
        <v>2158</v>
      </c>
      <c r="G1097" s="832" t="s">
        <v>2202</v>
      </c>
      <c r="H1097" s="832" t="s">
        <v>651</v>
      </c>
      <c r="I1097" s="832" t="s">
        <v>2059</v>
      </c>
      <c r="J1097" s="832" t="s">
        <v>2057</v>
      </c>
      <c r="K1097" s="832" t="s">
        <v>2060</v>
      </c>
      <c r="L1097" s="835">
        <v>115.18</v>
      </c>
      <c r="M1097" s="835">
        <v>115.18</v>
      </c>
      <c r="N1097" s="832">
        <v>1</v>
      </c>
      <c r="O1097" s="836">
        <v>1</v>
      </c>
      <c r="P1097" s="835">
        <v>115.18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32</v>
      </c>
      <c r="B1098" s="832" t="s">
        <v>2157</v>
      </c>
      <c r="C1098" s="832" t="s">
        <v>2163</v>
      </c>
      <c r="D1098" s="833" t="s">
        <v>3773</v>
      </c>
      <c r="E1098" s="834" t="s">
        <v>2191</v>
      </c>
      <c r="F1098" s="832" t="s">
        <v>2158</v>
      </c>
      <c r="G1098" s="832" t="s">
        <v>2288</v>
      </c>
      <c r="H1098" s="832" t="s">
        <v>595</v>
      </c>
      <c r="I1098" s="832" t="s">
        <v>2394</v>
      </c>
      <c r="J1098" s="832" t="s">
        <v>2290</v>
      </c>
      <c r="K1098" s="832" t="s">
        <v>2395</v>
      </c>
      <c r="L1098" s="835">
        <v>21.92</v>
      </c>
      <c r="M1098" s="835">
        <v>153.44</v>
      </c>
      <c r="N1098" s="832">
        <v>7</v>
      </c>
      <c r="O1098" s="836">
        <v>1.5</v>
      </c>
      <c r="P1098" s="835">
        <v>153.44</v>
      </c>
      <c r="Q1098" s="837">
        <v>1</v>
      </c>
      <c r="R1098" s="832">
        <v>7</v>
      </c>
      <c r="S1098" s="837">
        <v>1</v>
      </c>
      <c r="T1098" s="836">
        <v>1.5</v>
      </c>
      <c r="U1098" s="838">
        <v>1</v>
      </c>
    </row>
    <row r="1099" spans="1:21" ht="14.4" customHeight="1" x14ac:dyDescent="0.3">
      <c r="A1099" s="831">
        <v>32</v>
      </c>
      <c r="B1099" s="832" t="s">
        <v>2157</v>
      </c>
      <c r="C1099" s="832" t="s">
        <v>2163</v>
      </c>
      <c r="D1099" s="833" t="s">
        <v>3773</v>
      </c>
      <c r="E1099" s="834" t="s">
        <v>2191</v>
      </c>
      <c r="F1099" s="832" t="s">
        <v>2158</v>
      </c>
      <c r="G1099" s="832" t="s">
        <v>2288</v>
      </c>
      <c r="H1099" s="832" t="s">
        <v>595</v>
      </c>
      <c r="I1099" s="832" t="s">
        <v>2289</v>
      </c>
      <c r="J1099" s="832" t="s">
        <v>2290</v>
      </c>
      <c r="K1099" s="832" t="s">
        <v>2291</v>
      </c>
      <c r="L1099" s="835">
        <v>87.67</v>
      </c>
      <c r="M1099" s="835">
        <v>1753.4</v>
      </c>
      <c r="N1099" s="832">
        <v>20</v>
      </c>
      <c r="O1099" s="836">
        <v>6.5</v>
      </c>
      <c r="P1099" s="835">
        <v>1052.0400000000002</v>
      </c>
      <c r="Q1099" s="837">
        <v>0.60000000000000009</v>
      </c>
      <c r="R1099" s="832">
        <v>12</v>
      </c>
      <c r="S1099" s="837">
        <v>0.6</v>
      </c>
      <c r="T1099" s="836">
        <v>4</v>
      </c>
      <c r="U1099" s="838">
        <v>0.61538461538461542</v>
      </c>
    </row>
    <row r="1100" spans="1:21" ht="14.4" customHeight="1" x14ac:dyDescent="0.3">
      <c r="A1100" s="831">
        <v>32</v>
      </c>
      <c r="B1100" s="832" t="s">
        <v>2157</v>
      </c>
      <c r="C1100" s="832" t="s">
        <v>2163</v>
      </c>
      <c r="D1100" s="833" t="s">
        <v>3773</v>
      </c>
      <c r="E1100" s="834" t="s">
        <v>2191</v>
      </c>
      <c r="F1100" s="832" t="s">
        <v>2158</v>
      </c>
      <c r="G1100" s="832" t="s">
        <v>3039</v>
      </c>
      <c r="H1100" s="832" t="s">
        <v>595</v>
      </c>
      <c r="I1100" s="832" t="s">
        <v>3405</v>
      </c>
      <c r="J1100" s="832" t="s">
        <v>3041</v>
      </c>
      <c r="K1100" s="832" t="s">
        <v>3042</v>
      </c>
      <c r="L1100" s="835">
        <v>320.20999999999998</v>
      </c>
      <c r="M1100" s="835">
        <v>640.41999999999996</v>
      </c>
      <c r="N1100" s="832">
        <v>2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32</v>
      </c>
      <c r="B1101" s="832" t="s">
        <v>2157</v>
      </c>
      <c r="C1101" s="832" t="s">
        <v>2163</v>
      </c>
      <c r="D1101" s="833" t="s">
        <v>3773</v>
      </c>
      <c r="E1101" s="834" t="s">
        <v>2191</v>
      </c>
      <c r="F1101" s="832" t="s">
        <v>2158</v>
      </c>
      <c r="G1101" s="832" t="s">
        <v>2568</v>
      </c>
      <c r="H1101" s="832" t="s">
        <v>595</v>
      </c>
      <c r="I1101" s="832" t="s">
        <v>3129</v>
      </c>
      <c r="J1101" s="832" t="s">
        <v>2570</v>
      </c>
      <c r="K1101" s="832" t="s">
        <v>3130</v>
      </c>
      <c r="L1101" s="835">
        <v>6177.8</v>
      </c>
      <c r="M1101" s="835">
        <v>18533.400000000001</v>
      </c>
      <c r="N1101" s="832">
        <v>3</v>
      </c>
      <c r="O1101" s="836">
        <v>3</v>
      </c>
      <c r="P1101" s="835">
        <v>18533.400000000001</v>
      </c>
      <c r="Q1101" s="837">
        <v>1</v>
      </c>
      <c r="R1101" s="832">
        <v>3</v>
      </c>
      <c r="S1101" s="837">
        <v>1</v>
      </c>
      <c r="T1101" s="836">
        <v>3</v>
      </c>
      <c r="U1101" s="838">
        <v>1</v>
      </c>
    </row>
    <row r="1102" spans="1:21" ht="14.4" customHeight="1" x14ac:dyDescent="0.3">
      <c r="A1102" s="831">
        <v>32</v>
      </c>
      <c r="B1102" s="832" t="s">
        <v>2157</v>
      </c>
      <c r="C1102" s="832" t="s">
        <v>2163</v>
      </c>
      <c r="D1102" s="833" t="s">
        <v>3773</v>
      </c>
      <c r="E1102" s="834" t="s">
        <v>2191</v>
      </c>
      <c r="F1102" s="832" t="s">
        <v>2158</v>
      </c>
      <c r="G1102" s="832" t="s">
        <v>2264</v>
      </c>
      <c r="H1102" s="832" t="s">
        <v>595</v>
      </c>
      <c r="I1102" s="832" t="s">
        <v>2265</v>
      </c>
      <c r="J1102" s="832" t="s">
        <v>2266</v>
      </c>
      <c r="K1102" s="832" t="s">
        <v>2267</v>
      </c>
      <c r="L1102" s="835">
        <v>128.69999999999999</v>
      </c>
      <c r="M1102" s="835">
        <v>386.09999999999997</v>
      </c>
      <c r="N1102" s="832">
        <v>3</v>
      </c>
      <c r="O1102" s="836">
        <v>3</v>
      </c>
      <c r="P1102" s="835">
        <v>128.69999999999999</v>
      </c>
      <c r="Q1102" s="837">
        <v>0.33333333333333331</v>
      </c>
      <c r="R1102" s="832">
        <v>1</v>
      </c>
      <c r="S1102" s="837">
        <v>0.33333333333333331</v>
      </c>
      <c r="T1102" s="836">
        <v>1</v>
      </c>
      <c r="U1102" s="838">
        <v>0.33333333333333331</v>
      </c>
    </row>
    <row r="1103" spans="1:21" ht="14.4" customHeight="1" x14ac:dyDescent="0.3">
      <c r="A1103" s="831">
        <v>32</v>
      </c>
      <c r="B1103" s="832" t="s">
        <v>2157</v>
      </c>
      <c r="C1103" s="832" t="s">
        <v>2163</v>
      </c>
      <c r="D1103" s="833" t="s">
        <v>3773</v>
      </c>
      <c r="E1103" s="834" t="s">
        <v>2191</v>
      </c>
      <c r="F1103" s="832" t="s">
        <v>2158</v>
      </c>
      <c r="G1103" s="832" t="s">
        <v>2264</v>
      </c>
      <c r="H1103" s="832" t="s">
        <v>595</v>
      </c>
      <c r="I1103" s="832" t="s">
        <v>2572</v>
      </c>
      <c r="J1103" s="832" t="s">
        <v>2266</v>
      </c>
      <c r="K1103" s="832" t="s">
        <v>2573</v>
      </c>
      <c r="L1103" s="835">
        <v>181.04</v>
      </c>
      <c r="M1103" s="835">
        <v>1086.24</v>
      </c>
      <c r="N1103" s="832">
        <v>6</v>
      </c>
      <c r="O1103" s="836">
        <v>5.5</v>
      </c>
      <c r="P1103" s="835">
        <v>724.16</v>
      </c>
      <c r="Q1103" s="837">
        <v>0.66666666666666663</v>
      </c>
      <c r="R1103" s="832">
        <v>4</v>
      </c>
      <c r="S1103" s="837">
        <v>0.66666666666666663</v>
      </c>
      <c r="T1103" s="836">
        <v>3.5</v>
      </c>
      <c r="U1103" s="838">
        <v>0.63636363636363635</v>
      </c>
    </row>
    <row r="1104" spans="1:21" ht="14.4" customHeight="1" x14ac:dyDescent="0.3">
      <c r="A1104" s="831">
        <v>32</v>
      </c>
      <c r="B1104" s="832" t="s">
        <v>2157</v>
      </c>
      <c r="C1104" s="832" t="s">
        <v>2163</v>
      </c>
      <c r="D1104" s="833" t="s">
        <v>3773</v>
      </c>
      <c r="E1104" s="834" t="s">
        <v>2191</v>
      </c>
      <c r="F1104" s="832" t="s">
        <v>2158</v>
      </c>
      <c r="G1104" s="832" t="s">
        <v>3406</v>
      </c>
      <c r="H1104" s="832" t="s">
        <v>595</v>
      </c>
      <c r="I1104" s="832" t="s">
        <v>3407</v>
      </c>
      <c r="J1104" s="832" t="s">
        <v>3408</v>
      </c>
      <c r="K1104" s="832" t="s">
        <v>3409</v>
      </c>
      <c r="L1104" s="835">
        <v>140.97</v>
      </c>
      <c r="M1104" s="835">
        <v>140.97</v>
      </c>
      <c r="N1104" s="832">
        <v>1</v>
      </c>
      <c r="O1104" s="836">
        <v>1</v>
      </c>
      <c r="P1104" s="835">
        <v>140.97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32</v>
      </c>
      <c r="B1105" s="832" t="s">
        <v>2157</v>
      </c>
      <c r="C1105" s="832" t="s">
        <v>2163</v>
      </c>
      <c r="D1105" s="833" t="s">
        <v>3773</v>
      </c>
      <c r="E1105" s="834" t="s">
        <v>2191</v>
      </c>
      <c r="F1105" s="832" t="s">
        <v>2158</v>
      </c>
      <c r="G1105" s="832" t="s">
        <v>2209</v>
      </c>
      <c r="H1105" s="832" t="s">
        <v>651</v>
      </c>
      <c r="I1105" s="832" t="s">
        <v>1891</v>
      </c>
      <c r="J1105" s="832" t="s">
        <v>956</v>
      </c>
      <c r="K1105" s="832" t="s">
        <v>957</v>
      </c>
      <c r="L1105" s="835">
        <v>0</v>
      </c>
      <c r="M1105" s="835">
        <v>0</v>
      </c>
      <c r="N1105" s="832">
        <v>6</v>
      </c>
      <c r="O1105" s="836">
        <v>2</v>
      </c>
      <c r="P1105" s="835">
        <v>0</v>
      </c>
      <c r="Q1105" s="837"/>
      <c r="R1105" s="832">
        <v>4</v>
      </c>
      <c r="S1105" s="837">
        <v>0.66666666666666663</v>
      </c>
      <c r="T1105" s="836">
        <v>1</v>
      </c>
      <c r="U1105" s="838">
        <v>0.5</v>
      </c>
    </row>
    <row r="1106" spans="1:21" ht="14.4" customHeight="1" x14ac:dyDescent="0.3">
      <c r="A1106" s="831">
        <v>32</v>
      </c>
      <c r="B1106" s="832" t="s">
        <v>2157</v>
      </c>
      <c r="C1106" s="832" t="s">
        <v>2163</v>
      </c>
      <c r="D1106" s="833" t="s">
        <v>3773</v>
      </c>
      <c r="E1106" s="834" t="s">
        <v>2191</v>
      </c>
      <c r="F1106" s="832" t="s">
        <v>2158</v>
      </c>
      <c r="G1106" s="832" t="s">
        <v>2241</v>
      </c>
      <c r="H1106" s="832" t="s">
        <v>595</v>
      </c>
      <c r="I1106" s="832" t="s">
        <v>2577</v>
      </c>
      <c r="J1106" s="832" t="s">
        <v>2416</v>
      </c>
      <c r="K1106" s="832" t="s">
        <v>2578</v>
      </c>
      <c r="L1106" s="835">
        <v>59.56</v>
      </c>
      <c r="M1106" s="835">
        <v>238.24</v>
      </c>
      <c r="N1106" s="832">
        <v>4</v>
      </c>
      <c r="O1106" s="836">
        <v>2</v>
      </c>
      <c r="P1106" s="835">
        <v>119.12</v>
      </c>
      <c r="Q1106" s="837">
        <v>0.5</v>
      </c>
      <c r="R1106" s="832">
        <v>2</v>
      </c>
      <c r="S1106" s="837">
        <v>0.5</v>
      </c>
      <c r="T1106" s="836">
        <v>0.5</v>
      </c>
      <c r="U1106" s="838">
        <v>0.25</v>
      </c>
    </row>
    <row r="1107" spans="1:21" ht="14.4" customHeight="1" x14ac:dyDescent="0.3">
      <c r="A1107" s="831">
        <v>32</v>
      </c>
      <c r="B1107" s="832" t="s">
        <v>2157</v>
      </c>
      <c r="C1107" s="832" t="s">
        <v>2163</v>
      </c>
      <c r="D1107" s="833" t="s">
        <v>3773</v>
      </c>
      <c r="E1107" s="834" t="s">
        <v>2191</v>
      </c>
      <c r="F1107" s="832" t="s">
        <v>2158</v>
      </c>
      <c r="G1107" s="832" t="s">
        <v>3410</v>
      </c>
      <c r="H1107" s="832" t="s">
        <v>595</v>
      </c>
      <c r="I1107" s="832" t="s">
        <v>3411</v>
      </c>
      <c r="J1107" s="832" t="s">
        <v>3412</v>
      </c>
      <c r="K1107" s="832" t="s">
        <v>2652</v>
      </c>
      <c r="L1107" s="835">
        <v>72.58</v>
      </c>
      <c r="M1107" s="835">
        <v>72.58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32</v>
      </c>
      <c r="B1108" s="832" t="s">
        <v>2157</v>
      </c>
      <c r="C1108" s="832" t="s">
        <v>2163</v>
      </c>
      <c r="D1108" s="833" t="s">
        <v>3773</v>
      </c>
      <c r="E1108" s="834" t="s">
        <v>2191</v>
      </c>
      <c r="F1108" s="832" t="s">
        <v>2158</v>
      </c>
      <c r="G1108" s="832" t="s">
        <v>2268</v>
      </c>
      <c r="H1108" s="832" t="s">
        <v>595</v>
      </c>
      <c r="I1108" s="832" t="s">
        <v>2269</v>
      </c>
      <c r="J1108" s="832" t="s">
        <v>2017</v>
      </c>
      <c r="K1108" s="832" t="s">
        <v>2018</v>
      </c>
      <c r="L1108" s="835">
        <v>902.57</v>
      </c>
      <c r="M1108" s="835">
        <v>1805.14</v>
      </c>
      <c r="N1108" s="832">
        <v>2</v>
      </c>
      <c r="O1108" s="836">
        <v>0.5</v>
      </c>
      <c r="P1108" s="835">
        <v>1805.14</v>
      </c>
      <c r="Q1108" s="837">
        <v>1</v>
      </c>
      <c r="R1108" s="832">
        <v>2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32</v>
      </c>
      <c r="B1109" s="832" t="s">
        <v>2157</v>
      </c>
      <c r="C1109" s="832" t="s">
        <v>2163</v>
      </c>
      <c r="D1109" s="833" t="s">
        <v>3773</v>
      </c>
      <c r="E1109" s="834" t="s">
        <v>2191</v>
      </c>
      <c r="F1109" s="832" t="s">
        <v>2158</v>
      </c>
      <c r="G1109" s="832" t="s">
        <v>2441</v>
      </c>
      <c r="H1109" s="832" t="s">
        <v>651</v>
      </c>
      <c r="I1109" s="832" t="s">
        <v>3413</v>
      </c>
      <c r="J1109" s="832" t="s">
        <v>2596</v>
      </c>
      <c r="K1109" s="832" t="s">
        <v>3414</v>
      </c>
      <c r="L1109" s="835">
        <v>93.75</v>
      </c>
      <c r="M1109" s="835">
        <v>281.25</v>
      </c>
      <c r="N1109" s="832">
        <v>3</v>
      </c>
      <c r="O1109" s="836">
        <v>1</v>
      </c>
      <c r="P1109" s="835">
        <v>281.25</v>
      </c>
      <c r="Q1109" s="837">
        <v>1</v>
      </c>
      <c r="R1109" s="832">
        <v>3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32</v>
      </c>
      <c r="B1110" s="832" t="s">
        <v>2157</v>
      </c>
      <c r="C1110" s="832" t="s">
        <v>2163</v>
      </c>
      <c r="D1110" s="833" t="s">
        <v>3773</v>
      </c>
      <c r="E1110" s="834" t="s">
        <v>2191</v>
      </c>
      <c r="F1110" s="832" t="s">
        <v>2158</v>
      </c>
      <c r="G1110" s="832" t="s">
        <v>2441</v>
      </c>
      <c r="H1110" s="832" t="s">
        <v>651</v>
      </c>
      <c r="I1110" s="832" t="s">
        <v>2442</v>
      </c>
      <c r="J1110" s="832" t="s">
        <v>2443</v>
      </c>
      <c r="K1110" s="832" t="s">
        <v>2444</v>
      </c>
      <c r="L1110" s="835">
        <v>120.61</v>
      </c>
      <c r="M1110" s="835">
        <v>241.22</v>
      </c>
      <c r="N1110" s="832">
        <v>2</v>
      </c>
      <c r="O1110" s="836">
        <v>1</v>
      </c>
      <c r="P1110" s="835">
        <v>241.22</v>
      </c>
      <c r="Q1110" s="837">
        <v>1</v>
      </c>
      <c r="R1110" s="832">
        <v>2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32</v>
      </c>
      <c r="B1111" s="832" t="s">
        <v>2157</v>
      </c>
      <c r="C1111" s="832" t="s">
        <v>2163</v>
      </c>
      <c r="D1111" s="833" t="s">
        <v>3773</v>
      </c>
      <c r="E1111" s="834" t="s">
        <v>2191</v>
      </c>
      <c r="F1111" s="832" t="s">
        <v>2158</v>
      </c>
      <c r="G1111" s="832" t="s">
        <v>2441</v>
      </c>
      <c r="H1111" s="832" t="s">
        <v>595</v>
      </c>
      <c r="I1111" s="832" t="s">
        <v>2662</v>
      </c>
      <c r="J1111" s="832" t="s">
        <v>2443</v>
      </c>
      <c r="K1111" s="832" t="s">
        <v>2663</v>
      </c>
      <c r="L1111" s="835">
        <v>184.74</v>
      </c>
      <c r="M1111" s="835">
        <v>738.96</v>
      </c>
      <c r="N1111" s="832">
        <v>4</v>
      </c>
      <c r="O1111" s="836">
        <v>2.5</v>
      </c>
      <c r="P1111" s="835">
        <v>369.48</v>
      </c>
      <c r="Q1111" s="837">
        <v>0.5</v>
      </c>
      <c r="R1111" s="832">
        <v>2</v>
      </c>
      <c r="S1111" s="837">
        <v>0.5</v>
      </c>
      <c r="T1111" s="836">
        <v>1.5</v>
      </c>
      <c r="U1111" s="838">
        <v>0.6</v>
      </c>
    </row>
    <row r="1112" spans="1:21" ht="14.4" customHeight="1" x14ac:dyDescent="0.3">
      <c r="A1112" s="831">
        <v>32</v>
      </c>
      <c r="B1112" s="832" t="s">
        <v>2157</v>
      </c>
      <c r="C1112" s="832" t="s">
        <v>2163</v>
      </c>
      <c r="D1112" s="833" t="s">
        <v>3773</v>
      </c>
      <c r="E1112" s="834" t="s">
        <v>2191</v>
      </c>
      <c r="F1112" s="832" t="s">
        <v>2158</v>
      </c>
      <c r="G1112" s="832" t="s">
        <v>2445</v>
      </c>
      <c r="H1112" s="832" t="s">
        <v>651</v>
      </c>
      <c r="I1112" s="832" t="s">
        <v>2598</v>
      </c>
      <c r="J1112" s="832" t="s">
        <v>1440</v>
      </c>
      <c r="K1112" s="832" t="s">
        <v>2232</v>
      </c>
      <c r="L1112" s="835">
        <v>0</v>
      </c>
      <c r="M1112" s="835">
        <v>0</v>
      </c>
      <c r="N1112" s="832">
        <v>1</v>
      </c>
      <c r="O1112" s="836">
        <v>0.5</v>
      </c>
      <c r="P1112" s="835">
        <v>0</v>
      </c>
      <c r="Q1112" s="837"/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32</v>
      </c>
      <c r="B1113" s="832" t="s">
        <v>2157</v>
      </c>
      <c r="C1113" s="832" t="s">
        <v>2163</v>
      </c>
      <c r="D1113" s="833" t="s">
        <v>3773</v>
      </c>
      <c r="E1113" s="834" t="s">
        <v>2191</v>
      </c>
      <c r="F1113" s="832" t="s">
        <v>2158</v>
      </c>
      <c r="G1113" s="832" t="s">
        <v>2445</v>
      </c>
      <c r="H1113" s="832" t="s">
        <v>651</v>
      </c>
      <c r="I1113" s="832" t="s">
        <v>2033</v>
      </c>
      <c r="J1113" s="832" t="s">
        <v>1440</v>
      </c>
      <c r="K1113" s="832" t="s">
        <v>2034</v>
      </c>
      <c r="L1113" s="835">
        <v>0</v>
      </c>
      <c r="M1113" s="835">
        <v>0</v>
      </c>
      <c r="N1113" s="832">
        <v>3</v>
      </c>
      <c r="O1113" s="836">
        <v>1.5</v>
      </c>
      <c r="P1113" s="835">
        <v>0</v>
      </c>
      <c r="Q1113" s="837"/>
      <c r="R1113" s="832">
        <v>1</v>
      </c>
      <c r="S1113" s="837">
        <v>0.33333333333333331</v>
      </c>
      <c r="T1113" s="836">
        <v>0.5</v>
      </c>
      <c r="U1113" s="838">
        <v>0.33333333333333331</v>
      </c>
    </row>
    <row r="1114" spans="1:21" ht="14.4" customHeight="1" x14ac:dyDescent="0.3">
      <c r="A1114" s="831">
        <v>32</v>
      </c>
      <c r="B1114" s="832" t="s">
        <v>2157</v>
      </c>
      <c r="C1114" s="832" t="s">
        <v>2163</v>
      </c>
      <c r="D1114" s="833" t="s">
        <v>3773</v>
      </c>
      <c r="E1114" s="834" t="s">
        <v>2191</v>
      </c>
      <c r="F1114" s="832" t="s">
        <v>2158</v>
      </c>
      <c r="G1114" s="832" t="s">
        <v>2447</v>
      </c>
      <c r="H1114" s="832" t="s">
        <v>595</v>
      </c>
      <c r="I1114" s="832" t="s">
        <v>2448</v>
      </c>
      <c r="J1114" s="832" t="s">
        <v>2449</v>
      </c>
      <c r="K1114" s="832" t="s">
        <v>2450</v>
      </c>
      <c r="L1114" s="835">
        <v>277.70999999999998</v>
      </c>
      <c r="M1114" s="835">
        <v>555.41999999999996</v>
      </c>
      <c r="N1114" s="832">
        <v>2</v>
      </c>
      <c r="O1114" s="836">
        <v>0.5</v>
      </c>
      <c r="P1114" s="835">
        <v>555.41999999999996</v>
      </c>
      <c r="Q1114" s="837">
        <v>1</v>
      </c>
      <c r="R1114" s="832">
        <v>2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32</v>
      </c>
      <c r="B1115" s="832" t="s">
        <v>2157</v>
      </c>
      <c r="C1115" s="832" t="s">
        <v>2163</v>
      </c>
      <c r="D1115" s="833" t="s">
        <v>3773</v>
      </c>
      <c r="E1115" s="834" t="s">
        <v>2191</v>
      </c>
      <c r="F1115" s="832" t="s">
        <v>2158</v>
      </c>
      <c r="G1115" s="832" t="s">
        <v>2458</v>
      </c>
      <c r="H1115" s="832" t="s">
        <v>595</v>
      </c>
      <c r="I1115" s="832" t="s">
        <v>2791</v>
      </c>
      <c r="J1115" s="832" t="s">
        <v>1119</v>
      </c>
      <c r="K1115" s="832" t="s">
        <v>1815</v>
      </c>
      <c r="L1115" s="835">
        <v>154.36000000000001</v>
      </c>
      <c r="M1115" s="835">
        <v>154.36000000000001</v>
      </c>
      <c r="N1115" s="832">
        <v>1</v>
      </c>
      <c r="O1115" s="836">
        <v>0.5</v>
      </c>
      <c r="P1115" s="835">
        <v>154.36000000000001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32</v>
      </c>
      <c r="B1116" s="832" t="s">
        <v>2157</v>
      </c>
      <c r="C1116" s="832" t="s">
        <v>2163</v>
      </c>
      <c r="D1116" s="833" t="s">
        <v>3773</v>
      </c>
      <c r="E1116" s="834" t="s">
        <v>2191</v>
      </c>
      <c r="F1116" s="832" t="s">
        <v>2158</v>
      </c>
      <c r="G1116" s="832" t="s">
        <v>2794</v>
      </c>
      <c r="H1116" s="832" t="s">
        <v>651</v>
      </c>
      <c r="I1116" s="832" t="s">
        <v>2072</v>
      </c>
      <c r="J1116" s="832" t="s">
        <v>1809</v>
      </c>
      <c r="K1116" s="832" t="s">
        <v>2073</v>
      </c>
      <c r="L1116" s="835">
        <v>49.08</v>
      </c>
      <c r="M1116" s="835">
        <v>49.08</v>
      </c>
      <c r="N1116" s="832">
        <v>1</v>
      </c>
      <c r="O1116" s="836">
        <v>0.5</v>
      </c>
      <c r="P1116" s="835">
        <v>49.08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32</v>
      </c>
      <c r="B1117" s="832" t="s">
        <v>2157</v>
      </c>
      <c r="C1117" s="832" t="s">
        <v>2163</v>
      </c>
      <c r="D1117" s="833" t="s">
        <v>3773</v>
      </c>
      <c r="E1117" s="834" t="s">
        <v>2191</v>
      </c>
      <c r="F1117" s="832" t="s">
        <v>2158</v>
      </c>
      <c r="G1117" s="832" t="s">
        <v>2794</v>
      </c>
      <c r="H1117" s="832" t="s">
        <v>595</v>
      </c>
      <c r="I1117" s="832" t="s">
        <v>3216</v>
      </c>
      <c r="J1117" s="832" t="s">
        <v>1809</v>
      </c>
      <c r="K1117" s="832" t="s">
        <v>3217</v>
      </c>
      <c r="L1117" s="835">
        <v>84.18</v>
      </c>
      <c r="M1117" s="835">
        <v>168.36</v>
      </c>
      <c r="N1117" s="832">
        <v>2</v>
      </c>
      <c r="O1117" s="836">
        <v>1.5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32</v>
      </c>
      <c r="B1118" s="832" t="s">
        <v>2157</v>
      </c>
      <c r="C1118" s="832" t="s">
        <v>2163</v>
      </c>
      <c r="D1118" s="833" t="s">
        <v>3773</v>
      </c>
      <c r="E1118" s="834" t="s">
        <v>2191</v>
      </c>
      <c r="F1118" s="832" t="s">
        <v>2158</v>
      </c>
      <c r="G1118" s="832" t="s">
        <v>2839</v>
      </c>
      <c r="H1118" s="832" t="s">
        <v>595</v>
      </c>
      <c r="I1118" s="832" t="s">
        <v>2840</v>
      </c>
      <c r="J1118" s="832" t="s">
        <v>808</v>
      </c>
      <c r="K1118" s="832" t="s">
        <v>2841</v>
      </c>
      <c r="L1118" s="835">
        <v>79.069999999999993</v>
      </c>
      <c r="M1118" s="835">
        <v>79.069999999999993</v>
      </c>
      <c r="N1118" s="832">
        <v>1</v>
      </c>
      <c r="O1118" s="836">
        <v>1</v>
      </c>
      <c r="P1118" s="835">
        <v>79.069999999999993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32</v>
      </c>
      <c r="B1119" s="832" t="s">
        <v>2157</v>
      </c>
      <c r="C1119" s="832" t="s">
        <v>2163</v>
      </c>
      <c r="D1119" s="833" t="s">
        <v>3773</v>
      </c>
      <c r="E1119" s="834" t="s">
        <v>2191</v>
      </c>
      <c r="F1119" s="832" t="s">
        <v>2158</v>
      </c>
      <c r="G1119" s="832" t="s">
        <v>2459</v>
      </c>
      <c r="H1119" s="832" t="s">
        <v>595</v>
      </c>
      <c r="I1119" s="832" t="s">
        <v>2460</v>
      </c>
      <c r="J1119" s="832" t="s">
        <v>1363</v>
      </c>
      <c r="K1119" s="832" t="s">
        <v>2461</v>
      </c>
      <c r="L1119" s="835">
        <v>421.79</v>
      </c>
      <c r="M1119" s="835">
        <v>8014.01</v>
      </c>
      <c r="N1119" s="832">
        <v>19</v>
      </c>
      <c r="O1119" s="836">
        <v>13.5</v>
      </c>
      <c r="P1119" s="835">
        <v>5061.4800000000005</v>
      </c>
      <c r="Q1119" s="837">
        <v>0.63157894736842113</v>
      </c>
      <c r="R1119" s="832">
        <v>12</v>
      </c>
      <c r="S1119" s="837">
        <v>0.63157894736842102</v>
      </c>
      <c r="T1119" s="836">
        <v>8.5</v>
      </c>
      <c r="U1119" s="838">
        <v>0.62962962962962965</v>
      </c>
    </row>
    <row r="1120" spans="1:21" ht="14.4" customHeight="1" x14ac:dyDescent="0.3">
      <c r="A1120" s="831">
        <v>32</v>
      </c>
      <c r="B1120" s="832" t="s">
        <v>2157</v>
      </c>
      <c r="C1120" s="832" t="s">
        <v>2163</v>
      </c>
      <c r="D1120" s="833" t="s">
        <v>3773</v>
      </c>
      <c r="E1120" s="834" t="s">
        <v>2191</v>
      </c>
      <c r="F1120" s="832" t="s">
        <v>2159</v>
      </c>
      <c r="G1120" s="832" t="s">
        <v>3415</v>
      </c>
      <c r="H1120" s="832" t="s">
        <v>595</v>
      </c>
      <c r="I1120" s="832" t="s">
        <v>3416</v>
      </c>
      <c r="J1120" s="832" t="s">
        <v>2844</v>
      </c>
      <c r="K1120" s="832"/>
      <c r="L1120" s="835">
        <v>0</v>
      </c>
      <c r="M1120" s="835">
        <v>0</v>
      </c>
      <c r="N1120" s="832">
        <v>1</v>
      </c>
      <c r="O1120" s="836">
        <v>1</v>
      </c>
      <c r="P1120" s="835">
        <v>0</v>
      </c>
      <c r="Q1120" s="837"/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32</v>
      </c>
      <c r="B1121" s="832" t="s">
        <v>2157</v>
      </c>
      <c r="C1121" s="832" t="s">
        <v>2163</v>
      </c>
      <c r="D1121" s="833" t="s">
        <v>3773</v>
      </c>
      <c r="E1121" s="834" t="s">
        <v>2191</v>
      </c>
      <c r="F1121" s="832" t="s">
        <v>2160</v>
      </c>
      <c r="G1121" s="832" t="s">
        <v>2845</v>
      </c>
      <c r="H1121" s="832" t="s">
        <v>595</v>
      </c>
      <c r="I1121" s="832" t="s">
        <v>2846</v>
      </c>
      <c r="J1121" s="832" t="s">
        <v>2847</v>
      </c>
      <c r="K1121" s="832" t="s">
        <v>2848</v>
      </c>
      <c r="L1121" s="835">
        <v>1000</v>
      </c>
      <c r="M1121" s="835">
        <v>1000</v>
      </c>
      <c r="N1121" s="832">
        <v>1</v>
      </c>
      <c r="O1121" s="836">
        <v>1</v>
      </c>
      <c r="P1121" s="835">
        <v>1000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32</v>
      </c>
      <c r="B1122" s="832" t="s">
        <v>2157</v>
      </c>
      <c r="C1122" s="832" t="s">
        <v>2163</v>
      </c>
      <c r="D1122" s="833" t="s">
        <v>3773</v>
      </c>
      <c r="E1122" s="834" t="s">
        <v>2192</v>
      </c>
      <c r="F1122" s="832" t="s">
        <v>2158</v>
      </c>
      <c r="G1122" s="832" t="s">
        <v>2215</v>
      </c>
      <c r="H1122" s="832" t="s">
        <v>595</v>
      </c>
      <c r="I1122" s="832" t="s">
        <v>2216</v>
      </c>
      <c r="J1122" s="832" t="s">
        <v>2217</v>
      </c>
      <c r="K1122" s="832" t="s">
        <v>2218</v>
      </c>
      <c r="L1122" s="835">
        <v>1295.6400000000001</v>
      </c>
      <c r="M1122" s="835">
        <v>1295.6400000000001</v>
      </c>
      <c r="N1122" s="832">
        <v>1</v>
      </c>
      <c r="O1122" s="836">
        <v>0.5</v>
      </c>
      <c r="P1122" s="835">
        <v>1295.6400000000001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32</v>
      </c>
      <c r="B1123" s="832" t="s">
        <v>2157</v>
      </c>
      <c r="C1123" s="832" t="s">
        <v>2163</v>
      </c>
      <c r="D1123" s="833" t="s">
        <v>3773</v>
      </c>
      <c r="E1123" s="834" t="s">
        <v>2192</v>
      </c>
      <c r="F1123" s="832" t="s">
        <v>2158</v>
      </c>
      <c r="G1123" s="832" t="s">
        <v>2215</v>
      </c>
      <c r="H1123" s="832" t="s">
        <v>595</v>
      </c>
      <c r="I1123" s="832" t="s">
        <v>2849</v>
      </c>
      <c r="J1123" s="832" t="s">
        <v>2850</v>
      </c>
      <c r="K1123" s="832" t="s">
        <v>2297</v>
      </c>
      <c r="L1123" s="835">
        <v>263.26</v>
      </c>
      <c r="M1123" s="835">
        <v>526.52</v>
      </c>
      <c r="N1123" s="832">
        <v>2</v>
      </c>
      <c r="O1123" s="836">
        <v>1</v>
      </c>
      <c r="P1123" s="835">
        <v>526.52</v>
      </c>
      <c r="Q1123" s="837">
        <v>1</v>
      </c>
      <c r="R1123" s="832">
        <v>2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32</v>
      </c>
      <c r="B1124" s="832" t="s">
        <v>2157</v>
      </c>
      <c r="C1124" s="832" t="s">
        <v>2163</v>
      </c>
      <c r="D1124" s="833" t="s">
        <v>3773</v>
      </c>
      <c r="E1124" s="834" t="s">
        <v>2192</v>
      </c>
      <c r="F1124" s="832" t="s">
        <v>2158</v>
      </c>
      <c r="G1124" s="832" t="s">
        <v>3417</v>
      </c>
      <c r="H1124" s="832" t="s">
        <v>595</v>
      </c>
      <c r="I1124" s="832" t="s">
        <v>3418</v>
      </c>
      <c r="J1124" s="832" t="s">
        <v>3419</v>
      </c>
      <c r="K1124" s="832" t="s">
        <v>3420</v>
      </c>
      <c r="L1124" s="835">
        <v>143.34</v>
      </c>
      <c r="M1124" s="835">
        <v>286.68</v>
      </c>
      <c r="N1124" s="832">
        <v>2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32</v>
      </c>
      <c r="B1125" s="832" t="s">
        <v>2157</v>
      </c>
      <c r="C1125" s="832" t="s">
        <v>2163</v>
      </c>
      <c r="D1125" s="833" t="s">
        <v>3773</v>
      </c>
      <c r="E1125" s="834" t="s">
        <v>2192</v>
      </c>
      <c r="F1125" s="832" t="s">
        <v>2158</v>
      </c>
      <c r="G1125" s="832" t="s">
        <v>2245</v>
      </c>
      <c r="H1125" s="832" t="s">
        <v>651</v>
      </c>
      <c r="I1125" s="832" t="s">
        <v>1875</v>
      </c>
      <c r="J1125" s="832" t="s">
        <v>675</v>
      </c>
      <c r="K1125" s="832" t="s">
        <v>677</v>
      </c>
      <c r="L1125" s="835">
        <v>65.28</v>
      </c>
      <c r="M1125" s="835">
        <v>65.28</v>
      </c>
      <c r="N1125" s="832">
        <v>1</v>
      </c>
      <c r="O1125" s="836">
        <v>0.5</v>
      </c>
      <c r="P1125" s="835">
        <v>65.28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32</v>
      </c>
      <c r="B1126" s="832" t="s">
        <v>2157</v>
      </c>
      <c r="C1126" s="832" t="s">
        <v>2163</v>
      </c>
      <c r="D1126" s="833" t="s">
        <v>3773</v>
      </c>
      <c r="E1126" s="834" t="s">
        <v>2192</v>
      </c>
      <c r="F1126" s="832" t="s">
        <v>2158</v>
      </c>
      <c r="G1126" s="832" t="s">
        <v>2298</v>
      </c>
      <c r="H1126" s="832" t="s">
        <v>651</v>
      </c>
      <c r="I1126" s="832" t="s">
        <v>2299</v>
      </c>
      <c r="J1126" s="832" t="s">
        <v>1896</v>
      </c>
      <c r="K1126" s="832" t="s">
        <v>2300</v>
      </c>
      <c r="L1126" s="835">
        <v>4.7</v>
      </c>
      <c r="M1126" s="835">
        <v>4.7</v>
      </c>
      <c r="N1126" s="832">
        <v>1</v>
      </c>
      <c r="O1126" s="836">
        <v>0.5</v>
      </c>
      <c r="P1126" s="835">
        <v>4.7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2157</v>
      </c>
      <c r="C1127" s="832" t="s">
        <v>2163</v>
      </c>
      <c r="D1127" s="833" t="s">
        <v>3773</v>
      </c>
      <c r="E1127" s="834" t="s">
        <v>2192</v>
      </c>
      <c r="F1127" s="832" t="s">
        <v>2158</v>
      </c>
      <c r="G1127" s="832" t="s">
        <v>2470</v>
      </c>
      <c r="H1127" s="832" t="s">
        <v>651</v>
      </c>
      <c r="I1127" s="832" t="s">
        <v>1769</v>
      </c>
      <c r="J1127" s="832" t="s">
        <v>1770</v>
      </c>
      <c r="K1127" s="832" t="s">
        <v>1771</v>
      </c>
      <c r="L1127" s="835">
        <v>31.09</v>
      </c>
      <c r="M1127" s="835">
        <v>62.18</v>
      </c>
      <c r="N1127" s="832">
        <v>2</v>
      </c>
      <c r="O1127" s="836">
        <v>1</v>
      </c>
      <c r="P1127" s="835">
        <v>62.18</v>
      </c>
      <c r="Q1127" s="837">
        <v>1</v>
      </c>
      <c r="R1127" s="832">
        <v>2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32</v>
      </c>
      <c r="B1128" s="832" t="s">
        <v>2157</v>
      </c>
      <c r="C1128" s="832" t="s">
        <v>2163</v>
      </c>
      <c r="D1128" s="833" t="s">
        <v>3773</v>
      </c>
      <c r="E1128" s="834" t="s">
        <v>2192</v>
      </c>
      <c r="F1128" s="832" t="s">
        <v>2158</v>
      </c>
      <c r="G1128" s="832" t="s">
        <v>2470</v>
      </c>
      <c r="H1128" s="832" t="s">
        <v>651</v>
      </c>
      <c r="I1128" s="832" t="s">
        <v>1772</v>
      </c>
      <c r="J1128" s="832" t="s">
        <v>1770</v>
      </c>
      <c r="K1128" s="832" t="s">
        <v>1773</v>
      </c>
      <c r="L1128" s="835">
        <v>62.18</v>
      </c>
      <c r="M1128" s="835">
        <v>62.18</v>
      </c>
      <c r="N1128" s="832">
        <v>1</v>
      </c>
      <c r="O1128" s="836">
        <v>0.5</v>
      </c>
      <c r="P1128" s="835">
        <v>62.18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32</v>
      </c>
      <c r="B1129" s="832" t="s">
        <v>2157</v>
      </c>
      <c r="C1129" s="832" t="s">
        <v>2163</v>
      </c>
      <c r="D1129" s="833" t="s">
        <v>3773</v>
      </c>
      <c r="E1129" s="834" t="s">
        <v>2192</v>
      </c>
      <c r="F1129" s="832" t="s">
        <v>2158</v>
      </c>
      <c r="G1129" s="832" t="s">
        <v>2305</v>
      </c>
      <c r="H1129" s="832" t="s">
        <v>651</v>
      </c>
      <c r="I1129" s="832" t="s">
        <v>2306</v>
      </c>
      <c r="J1129" s="832" t="s">
        <v>2307</v>
      </c>
      <c r="K1129" s="832" t="s">
        <v>2308</v>
      </c>
      <c r="L1129" s="835">
        <v>6696.51</v>
      </c>
      <c r="M1129" s="835">
        <v>13393.02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32</v>
      </c>
      <c r="B1130" s="832" t="s">
        <v>2157</v>
      </c>
      <c r="C1130" s="832" t="s">
        <v>2163</v>
      </c>
      <c r="D1130" s="833" t="s">
        <v>3773</v>
      </c>
      <c r="E1130" s="834" t="s">
        <v>2192</v>
      </c>
      <c r="F1130" s="832" t="s">
        <v>2158</v>
      </c>
      <c r="G1130" s="832" t="s">
        <v>2476</v>
      </c>
      <c r="H1130" s="832" t="s">
        <v>651</v>
      </c>
      <c r="I1130" s="832" t="s">
        <v>2004</v>
      </c>
      <c r="J1130" s="832" t="s">
        <v>2005</v>
      </c>
      <c r="K1130" s="832" t="s">
        <v>2006</v>
      </c>
      <c r="L1130" s="835">
        <v>119.7</v>
      </c>
      <c r="M1130" s="835">
        <v>598.5</v>
      </c>
      <c r="N1130" s="832">
        <v>5</v>
      </c>
      <c r="O1130" s="836">
        <v>1</v>
      </c>
      <c r="P1130" s="835">
        <v>598.5</v>
      </c>
      <c r="Q1130" s="837">
        <v>1</v>
      </c>
      <c r="R1130" s="832">
        <v>5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32</v>
      </c>
      <c r="B1131" s="832" t="s">
        <v>2157</v>
      </c>
      <c r="C1131" s="832" t="s">
        <v>2163</v>
      </c>
      <c r="D1131" s="833" t="s">
        <v>3773</v>
      </c>
      <c r="E1131" s="834" t="s">
        <v>2192</v>
      </c>
      <c r="F1131" s="832" t="s">
        <v>2158</v>
      </c>
      <c r="G1131" s="832" t="s">
        <v>2476</v>
      </c>
      <c r="H1131" s="832" t="s">
        <v>651</v>
      </c>
      <c r="I1131" s="832" t="s">
        <v>2860</v>
      </c>
      <c r="J1131" s="832" t="s">
        <v>2005</v>
      </c>
      <c r="K1131" s="832" t="s">
        <v>2861</v>
      </c>
      <c r="L1131" s="835">
        <v>425.17</v>
      </c>
      <c r="M1131" s="835">
        <v>1275.51</v>
      </c>
      <c r="N1131" s="832">
        <v>3</v>
      </c>
      <c r="O1131" s="836">
        <v>1</v>
      </c>
      <c r="P1131" s="835">
        <v>1275.51</v>
      </c>
      <c r="Q1131" s="837">
        <v>1</v>
      </c>
      <c r="R1131" s="832">
        <v>3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32</v>
      </c>
      <c r="B1132" s="832" t="s">
        <v>2157</v>
      </c>
      <c r="C1132" s="832" t="s">
        <v>2163</v>
      </c>
      <c r="D1132" s="833" t="s">
        <v>3773</v>
      </c>
      <c r="E1132" s="834" t="s">
        <v>2192</v>
      </c>
      <c r="F1132" s="832" t="s">
        <v>2158</v>
      </c>
      <c r="G1132" s="832" t="s">
        <v>2485</v>
      </c>
      <c r="H1132" s="832" t="s">
        <v>595</v>
      </c>
      <c r="I1132" s="832" t="s">
        <v>2486</v>
      </c>
      <c r="J1132" s="832" t="s">
        <v>2487</v>
      </c>
      <c r="K1132" s="832" t="s">
        <v>1467</v>
      </c>
      <c r="L1132" s="835">
        <v>78.33</v>
      </c>
      <c r="M1132" s="835">
        <v>313.32</v>
      </c>
      <c r="N1132" s="832">
        <v>4</v>
      </c>
      <c r="O1132" s="836">
        <v>1</v>
      </c>
      <c r="P1132" s="835">
        <v>156.66</v>
      </c>
      <c r="Q1132" s="837">
        <v>0.5</v>
      </c>
      <c r="R1132" s="832">
        <v>2</v>
      </c>
      <c r="S1132" s="837">
        <v>0.5</v>
      </c>
      <c r="T1132" s="836">
        <v>0.5</v>
      </c>
      <c r="U1132" s="838">
        <v>0.5</v>
      </c>
    </row>
    <row r="1133" spans="1:21" ht="14.4" customHeight="1" x14ac:dyDescent="0.3">
      <c r="A1133" s="831">
        <v>32</v>
      </c>
      <c r="B1133" s="832" t="s">
        <v>2157</v>
      </c>
      <c r="C1133" s="832" t="s">
        <v>2163</v>
      </c>
      <c r="D1133" s="833" t="s">
        <v>3773</v>
      </c>
      <c r="E1133" s="834" t="s">
        <v>2192</v>
      </c>
      <c r="F1133" s="832" t="s">
        <v>2158</v>
      </c>
      <c r="G1133" s="832" t="s">
        <v>2310</v>
      </c>
      <c r="H1133" s="832" t="s">
        <v>651</v>
      </c>
      <c r="I1133" s="832" t="s">
        <v>2679</v>
      </c>
      <c r="J1133" s="832" t="s">
        <v>2680</v>
      </c>
      <c r="K1133" s="832" t="s">
        <v>2263</v>
      </c>
      <c r="L1133" s="835">
        <v>132</v>
      </c>
      <c r="M1133" s="835">
        <v>396</v>
      </c>
      <c r="N1133" s="832">
        <v>3</v>
      </c>
      <c r="O1133" s="836">
        <v>1.5</v>
      </c>
      <c r="P1133" s="835">
        <v>396</v>
      </c>
      <c r="Q1133" s="837">
        <v>1</v>
      </c>
      <c r="R1133" s="832">
        <v>3</v>
      </c>
      <c r="S1133" s="837">
        <v>1</v>
      </c>
      <c r="T1133" s="836">
        <v>1.5</v>
      </c>
      <c r="U1133" s="838">
        <v>1</v>
      </c>
    </row>
    <row r="1134" spans="1:21" ht="14.4" customHeight="1" x14ac:dyDescent="0.3">
      <c r="A1134" s="831">
        <v>32</v>
      </c>
      <c r="B1134" s="832" t="s">
        <v>2157</v>
      </c>
      <c r="C1134" s="832" t="s">
        <v>2163</v>
      </c>
      <c r="D1134" s="833" t="s">
        <v>3773</v>
      </c>
      <c r="E1134" s="834" t="s">
        <v>2192</v>
      </c>
      <c r="F1134" s="832" t="s">
        <v>2158</v>
      </c>
      <c r="G1134" s="832" t="s">
        <v>2316</v>
      </c>
      <c r="H1134" s="832" t="s">
        <v>595</v>
      </c>
      <c r="I1134" s="832" t="s">
        <v>2317</v>
      </c>
      <c r="J1134" s="832" t="s">
        <v>2318</v>
      </c>
      <c r="K1134" s="832" t="s">
        <v>2319</v>
      </c>
      <c r="L1134" s="835">
        <v>1437.8</v>
      </c>
      <c r="M1134" s="835">
        <v>4313.3999999999996</v>
      </c>
      <c r="N1134" s="832">
        <v>3</v>
      </c>
      <c r="O1134" s="836">
        <v>2.5</v>
      </c>
      <c r="P1134" s="835">
        <v>4313.3999999999996</v>
      </c>
      <c r="Q1134" s="837">
        <v>1</v>
      </c>
      <c r="R1134" s="832">
        <v>3</v>
      </c>
      <c r="S1134" s="837">
        <v>1</v>
      </c>
      <c r="T1134" s="836">
        <v>2.5</v>
      </c>
      <c r="U1134" s="838">
        <v>1</v>
      </c>
    </row>
    <row r="1135" spans="1:21" ht="14.4" customHeight="1" x14ac:dyDescent="0.3">
      <c r="A1135" s="831">
        <v>32</v>
      </c>
      <c r="B1135" s="832" t="s">
        <v>2157</v>
      </c>
      <c r="C1135" s="832" t="s">
        <v>2163</v>
      </c>
      <c r="D1135" s="833" t="s">
        <v>3773</v>
      </c>
      <c r="E1135" s="834" t="s">
        <v>2192</v>
      </c>
      <c r="F1135" s="832" t="s">
        <v>2158</v>
      </c>
      <c r="G1135" s="832" t="s">
        <v>2797</v>
      </c>
      <c r="H1135" s="832" t="s">
        <v>595</v>
      </c>
      <c r="I1135" s="832" t="s">
        <v>2798</v>
      </c>
      <c r="J1135" s="832" t="s">
        <v>979</v>
      </c>
      <c r="K1135" s="832" t="s">
        <v>2799</v>
      </c>
      <c r="L1135" s="835">
        <v>0</v>
      </c>
      <c r="M1135" s="835">
        <v>0</v>
      </c>
      <c r="N1135" s="832">
        <v>5</v>
      </c>
      <c r="O1135" s="836">
        <v>1.5</v>
      </c>
      <c r="P1135" s="835">
        <v>0</v>
      </c>
      <c r="Q1135" s="837"/>
      <c r="R1135" s="832">
        <v>5</v>
      </c>
      <c r="S1135" s="837">
        <v>1</v>
      </c>
      <c r="T1135" s="836">
        <v>1.5</v>
      </c>
      <c r="U1135" s="838">
        <v>1</v>
      </c>
    </row>
    <row r="1136" spans="1:21" ht="14.4" customHeight="1" x14ac:dyDescent="0.3">
      <c r="A1136" s="831">
        <v>32</v>
      </c>
      <c r="B1136" s="832" t="s">
        <v>2157</v>
      </c>
      <c r="C1136" s="832" t="s">
        <v>2163</v>
      </c>
      <c r="D1136" s="833" t="s">
        <v>3773</v>
      </c>
      <c r="E1136" s="834" t="s">
        <v>2192</v>
      </c>
      <c r="F1136" s="832" t="s">
        <v>2158</v>
      </c>
      <c r="G1136" s="832" t="s">
        <v>2800</v>
      </c>
      <c r="H1136" s="832" t="s">
        <v>595</v>
      </c>
      <c r="I1136" s="832" t="s">
        <v>2801</v>
      </c>
      <c r="J1136" s="832" t="s">
        <v>1486</v>
      </c>
      <c r="K1136" s="832" t="s">
        <v>2802</v>
      </c>
      <c r="L1136" s="835">
        <v>0</v>
      </c>
      <c r="M1136" s="835">
        <v>0</v>
      </c>
      <c r="N1136" s="832">
        <v>1</v>
      </c>
      <c r="O1136" s="836">
        <v>0.5</v>
      </c>
      <c r="P1136" s="835">
        <v>0</v>
      </c>
      <c r="Q1136" s="837"/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32</v>
      </c>
      <c r="B1137" s="832" t="s">
        <v>2157</v>
      </c>
      <c r="C1137" s="832" t="s">
        <v>2163</v>
      </c>
      <c r="D1137" s="833" t="s">
        <v>3773</v>
      </c>
      <c r="E1137" s="834" t="s">
        <v>2192</v>
      </c>
      <c r="F1137" s="832" t="s">
        <v>2158</v>
      </c>
      <c r="G1137" s="832" t="s">
        <v>3338</v>
      </c>
      <c r="H1137" s="832" t="s">
        <v>651</v>
      </c>
      <c r="I1137" s="832" t="s">
        <v>3421</v>
      </c>
      <c r="J1137" s="832" t="s">
        <v>3340</v>
      </c>
      <c r="K1137" s="832" t="s">
        <v>3422</v>
      </c>
      <c r="L1137" s="835">
        <v>246.39</v>
      </c>
      <c r="M1137" s="835">
        <v>246.39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32</v>
      </c>
      <c r="B1138" s="832" t="s">
        <v>2157</v>
      </c>
      <c r="C1138" s="832" t="s">
        <v>2163</v>
      </c>
      <c r="D1138" s="833" t="s">
        <v>3773</v>
      </c>
      <c r="E1138" s="834" t="s">
        <v>2192</v>
      </c>
      <c r="F1138" s="832" t="s">
        <v>2158</v>
      </c>
      <c r="G1138" s="832" t="s">
        <v>2225</v>
      </c>
      <c r="H1138" s="832" t="s">
        <v>651</v>
      </c>
      <c r="I1138" s="832" t="s">
        <v>1835</v>
      </c>
      <c r="J1138" s="832" t="s">
        <v>1836</v>
      </c>
      <c r="K1138" s="832" t="s">
        <v>1837</v>
      </c>
      <c r="L1138" s="835">
        <v>3231.81</v>
      </c>
      <c r="M1138" s="835">
        <v>29086.29</v>
      </c>
      <c r="N1138" s="832">
        <v>9</v>
      </c>
      <c r="O1138" s="836">
        <v>4.5</v>
      </c>
      <c r="P1138" s="835">
        <v>22622.670000000002</v>
      </c>
      <c r="Q1138" s="837">
        <v>0.77777777777777779</v>
      </c>
      <c r="R1138" s="832">
        <v>7</v>
      </c>
      <c r="S1138" s="837">
        <v>0.77777777777777779</v>
      </c>
      <c r="T1138" s="836">
        <v>3.5</v>
      </c>
      <c r="U1138" s="838">
        <v>0.77777777777777779</v>
      </c>
    </row>
    <row r="1139" spans="1:21" ht="14.4" customHeight="1" x14ac:dyDescent="0.3">
      <c r="A1139" s="831">
        <v>32</v>
      </c>
      <c r="B1139" s="832" t="s">
        <v>2157</v>
      </c>
      <c r="C1139" s="832" t="s">
        <v>2163</v>
      </c>
      <c r="D1139" s="833" t="s">
        <v>3773</v>
      </c>
      <c r="E1139" s="834" t="s">
        <v>2192</v>
      </c>
      <c r="F1139" s="832" t="s">
        <v>2158</v>
      </c>
      <c r="G1139" s="832" t="s">
        <v>2522</v>
      </c>
      <c r="H1139" s="832" t="s">
        <v>595</v>
      </c>
      <c r="I1139" s="832" t="s">
        <v>2523</v>
      </c>
      <c r="J1139" s="832" t="s">
        <v>2524</v>
      </c>
      <c r="K1139" s="832" t="s">
        <v>2525</v>
      </c>
      <c r="L1139" s="835">
        <v>2615.92</v>
      </c>
      <c r="M1139" s="835">
        <v>18311.440000000002</v>
      </c>
      <c r="N1139" s="832">
        <v>7</v>
      </c>
      <c r="O1139" s="836">
        <v>2.5</v>
      </c>
      <c r="P1139" s="835">
        <v>18311.440000000002</v>
      </c>
      <c r="Q1139" s="837">
        <v>1</v>
      </c>
      <c r="R1139" s="832">
        <v>7</v>
      </c>
      <c r="S1139" s="837">
        <v>1</v>
      </c>
      <c r="T1139" s="836">
        <v>2.5</v>
      </c>
      <c r="U1139" s="838">
        <v>1</v>
      </c>
    </row>
    <row r="1140" spans="1:21" ht="14.4" customHeight="1" x14ac:dyDescent="0.3">
      <c r="A1140" s="831">
        <v>32</v>
      </c>
      <c r="B1140" s="832" t="s">
        <v>2157</v>
      </c>
      <c r="C1140" s="832" t="s">
        <v>2163</v>
      </c>
      <c r="D1140" s="833" t="s">
        <v>3773</v>
      </c>
      <c r="E1140" s="834" t="s">
        <v>2192</v>
      </c>
      <c r="F1140" s="832" t="s">
        <v>2158</v>
      </c>
      <c r="G1140" s="832" t="s">
        <v>2522</v>
      </c>
      <c r="H1140" s="832" t="s">
        <v>595</v>
      </c>
      <c r="I1140" s="832" t="s">
        <v>3423</v>
      </c>
      <c r="J1140" s="832" t="s">
        <v>2524</v>
      </c>
      <c r="K1140" s="832" t="s">
        <v>3424</v>
      </c>
      <c r="L1140" s="835">
        <v>3633.21</v>
      </c>
      <c r="M1140" s="835">
        <v>3633.21</v>
      </c>
      <c r="N1140" s="832">
        <v>1</v>
      </c>
      <c r="O1140" s="836">
        <v>1</v>
      </c>
      <c r="P1140" s="835">
        <v>3633.21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32</v>
      </c>
      <c r="B1141" s="832" t="s">
        <v>2157</v>
      </c>
      <c r="C1141" s="832" t="s">
        <v>2163</v>
      </c>
      <c r="D1141" s="833" t="s">
        <v>3773</v>
      </c>
      <c r="E1141" s="834" t="s">
        <v>2192</v>
      </c>
      <c r="F1141" s="832" t="s">
        <v>2158</v>
      </c>
      <c r="G1141" s="832" t="s">
        <v>3425</v>
      </c>
      <c r="H1141" s="832" t="s">
        <v>595</v>
      </c>
      <c r="I1141" s="832" t="s">
        <v>3426</v>
      </c>
      <c r="J1141" s="832" t="s">
        <v>1156</v>
      </c>
      <c r="K1141" s="832" t="s">
        <v>3427</v>
      </c>
      <c r="L1141" s="835">
        <v>879.21</v>
      </c>
      <c r="M1141" s="835">
        <v>2637.63</v>
      </c>
      <c r="N1141" s="832">
        <v>3</v>
      </c>
      <c r="O1141" s="836">
        <v>1</v>
      </c>
      <c r="P1141" s="835">
        <v>2637.63</v>
      </c>
      <c r="Q1141" s="837">
        <v>1</v>
      </c>
      <c r="R1141" s="832">
        <v>3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32</v>
      </c>
      <c r="B1142" s="832" t="s">
        <v>2157</v>
      </c>
      <c r="C1142" s="832" t="s">
        <v>2163</v>
      </c>
      <c r="D1142" s="833" t="s">
        <v>3773</v>
      </c>
      <c r="E1142" s="834" t="s">
        <v>2192</v>
      </c>
      <c r="F1142" s="832" t="s">
        <v>2158</v>
      </c>
      <c r="G1142" s="832" t="s">
        <v>3428</v>
      </c>
      <c r="H1142" s="832" t="s">
        <v>595</v>
      </c>
      <c r="I1142" s="832" t="s">
        <v>3429</v>
      </c>
      <c r="J1142" s="832" t="s">
        <v>971</v>
      </c>
      <c r="K1142" s="832" t="s">
        <v>972</v>
      </c>
      <c r="L1142" s="835">
        <v>0</v>
      </c>
      <c r="M1142" s="835">
        <v>0</v>
      </c>
      <c r="N1142" s="832">
        <v>1</v>
      </c>
      <c r="O1142" s="836">
        <v>1</v>
      </c>
      <c r="P1142" s="835">
        <v>0</v>
      </c>
      <c r="Q1142" s="837"/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32</v>
      </c>
      <c r="B1143" s="832" t="s">
        <v>2157</v>
      </c>
      <c r="C1143" s="832" t="s">
        <v>2163</v>
      </c>
      <c r="D1143" s="833" t="s">
        <v>3773</v>
      </c>
      <c r="E1143" s="834" t="s">
        <v>2192</v>
      </c>
      <c r="F1143" s="832" t="s">
        <v>2158</v>
      </c>
      <c r="G1143" s="832" t="s">
        <v>2282</v>
      </c>
      <c r="H1143" s="832" t="s">
        <v>595</v>
      </c>
      <c r="I1143" s="832" t="s">
        <v>2283</v>
      </c>
      <c r="J1143" s="832" t="s">
        <v>2284</v>
      </c>
      <c r="K1143" s="832" t="s">
        <v>2285</v>
      </c>
      <c r="L1143" s="835">
        <v>497.78</v>
      </c>
      <c r="M1143" s="835">
        <v>497.78</v>
      </c>
      <c r="N1143" s="832">
        <v>1</v>
      </c>
      <c r="O1143" s="836">
        <v>0.5</v>
      </c>
      <c r="P1143" s="835">
        <v>497.78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32</v>
      </c>
      <c r="B1144" s="832" t="s">
        <v>2157</v>
      </c>
      <c r="C1144" s="832" t="s">
        <v>2163</v>
      </c>
      <c r="D1144" s="833" t="s">
        <v>3773</v>
      </c>
      <c r="E1144" s="834" t="s">
        <v>2192</v>
      </c>
      <c r="F1144" s="832" t="s">
        <v>2158</v>
      </c>
      <c r="G1144" s="832" t="s">
        <v>2530</v>
      </c>
      <c r="H1144" s="832" t="s">
        <v>595</v>
      </c>
      <c r="I1144" s="832" t="s">
        <v>2531</v>
      </c>
      <c r="J1144" s="832" t="s">
        <v>2532</v>
      </c>
      <c r="K1144" s="832" t="s">
        <v>2483</v>
      </c>
      <c r="L1144" s="835">
        <v>111.72</v>
      </c>
      <c r="M1144" s="835">
        <v>111.72</v>
      </c>
      <c r="N1144" s="832">
        <v>1</v>
      </c>
      <c r="O1144" s="836">
        <v>0.5</v>
      </c>
      <c r="P1144" s="835">
        <v>111.72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32</v>
      </c>
      <c r="B1145" s="832" t="s">
        <v>2157</v>
      </c>
      <c r="C1145" s="832" t="s">
        <v>2163</v>
      </c>
      <c r="D1145" s="833" t="s">
        <v>3773</v>
      </c>
      <c r="E1145" s="834" t="s">
        <v>2192</v>
      </c>
      <c r="F1145" s="832" t="s">
        <v>2158</v>
      </c>
      <c r="G1145" s="832" t="s">
        <v>2530</v>
      </c>
      <c r="H1145" s="832" t="s">
        <v>595</v>
      </c>
      <c r="I1145" s="832" t="s">
        <v>3430</v>
      </c>
      <c r="J1145" s="832" t="s">
        <v>3431</v>
      </c>
      <c r="K1145" s="832" t="s">
        <v>3432</v>
      </c>
      <c r="L1145" s="835">
        <v>83.79</v>
      </c>
      <c r="M1145" s="835">
        <v>167.58</v>
      </c>
      <c r="N1145" s="832">
        <v>2</v>
      </c>
      <c r="O1145" s="836">
        <v>1.5</v>
      </c>
      <c r="P1145" s="835">
        <v>167.58</v>
      </c>
      <c r="Q1145" s="837">
        <v>1</v>
      </c>
      <c r="R1145" s="832">
        <v>2</v>
      </c>
      <c r="S1145" s="837">
        <v>1</v>
      </c>
      <c r="T1145" s="836">
        <v>1.5</v>
      </c>
      <c r="U1145" s="838">
        <v>1</v>
      </c>
    </row>
    <row r="1146" spans="1:21" ht="14.4" customHeight="1" x14ac:dyDescent="0.3">
      <c r="A1146" s="831">
        <v>32</v>
      </c>
      <c r="B1146" s="832" t="s">
        <v>2157</v>
      </c>
      <c r="C1146" s="832" t="s">
        <v>2163</v>
      </c>
      <c r="D1146" s="833" t="s">
        <v>3773</v>
      </c>
      <c r="E1146" s="834" t="s">
        <v>2192</v>
      </c>
      <c r="F1146" s="832" t="s">
        <v>2158</v>
      </c>
      <c r="G1146" s="832" t="s">
        <v>2530</v>
      </c>
      <c r="H1146" s="832" t="s">
        <v>595</v>
      </c>
      <c r="I1146" s="832" t="s">
        <v>2989</v>
      </c>
      <c r="J1146" s="832" t="s">
        <v>2532</v>
      </c>
      <c r="K1146" s="832" t="s">
        <v>2483</v>
      </c>
      <c r="L1146" s="835">
        <v>111.72</v>
      </c>
      <c r="M1146" s="835">
        <v>111.72</v>
      </c>
      <c r="N1146" s="832">
        <v>1</v>
      </c>
      <c r="O1146" s="836">
        <v>0.5</v>
      </c>
      <c r="P1146" s="835">
        <v>111.72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32</v>
      </c>
      <c r="B1147" s="832" t="s">
        <v>2157</v>
      </c>
      <c r="C1147" s="832" t="s">
        <v>2163</v>
      </c>
      <c r="D1147" s="833" t="s">
        <v>3773</v>
      </c>
      <c r="E1147" s="834" t="s">
        <v>2192</v>
      </c>
      <c r="F1147" s="832" t="s">
        <v>2158</v>
      </c>
      <c r="G1147" s="832" t="s">
        <v>2537</v>
      </c>
      <c r="H1147" s="832" t="s">
        <v>595</v>
      </c>
      <c r="I1147" s="832" t="s">
        <v>2881</v>
      </c>
      <c r="J1147" s="832" t="s">
        <v>876</v>
      </c>
      <c r="K1147" s="832" t="s">
        <v>877</v>
      </c>
      <c r="L1147" s="835">
        <v>0</v>
      </c>
      <c r="M1147" s="835">
        <v>0</v>
      </c>
      <c r="N1147" s="832">
        <v>1</v>
      </c>
      <c r="O1147" s="836">
        <v>1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32</v>
      </c>
      <c r="B1148" s="832" t="s">
        <v>2157</v>
      </c>
      <c r="C1148" s="832" t="s">
        <v>2163</v>
      </c>
      <c r="D1148" s="833" t="s">
        <v>3773</v>
      </c>
      <c r="E1148" s="834" t="s">
        <v>2192</v>
      </c>
      <c r="F1148" s="832" t="s">
        <v>2158</v>
      </c>
      <c r="G1148" s="832" t="s">
        <v>2365</v>
      </c>
      <c r="H1148" s="832" t="s">
        <v>595</v>
      </c>
      <c r="I1148" s="832" t="s">
        <v>2633</v>
      </c>
      <c r="J1148" s="832" t="s">
        <v>2634</v>
      </c>
      <c r="K1148" s="832" t="s">
        <v>2635</v>
      </c>
      <c r="L1148" s="835">
        <v>52.75</v>
      </c>
      <c r="M1148" s="835">
        <v>52.75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32</v>
      </c>
      <c r="B1149" s="832" t="s">
        <v>2157</v>
      </c>
      <c r="C1149" s="832" t="s">
        <v>2163</v>
      </c>
      <c r="D1149" s="833" t="s">
        <v>3773</v>
      </c>
      <c r="E1149" s="834" t="s">
        <v>2192</v>
      </c>
      <c r="F1149" s="832" t="s">
        <v>2158</v>
      </c>
      <c r="G1149" s="832" t="s">
        <v>2233</v>
      </c>
      <c r="H1149" s="832" t="s">
        <v>595</v>
      </c>
      <c r="I1149" s="832" t="s">
        <v>2234</v>
      </c>
      <c r="J1149" s="832" t="s">
        <v>2235</v>
      </c>
      <c r="K1149" s="832" t="s">
        <v>2236</v>
      </c>
      <c r="L1149" s="835">
        <v>88.76</v>
      </c>
      <c r="M1149" s="835">
        <v>177.52</v>
      </c>
      <c r="N1149" s="832">
        <v>2</v>
      </c>
      <c r="O1149" s="836">
        <v>0.5</v>
      </c>
      <c r="P1149" s="835">
        <v>177.52</v>
      </c>
      <c r="Q1149" s="837">
        <v>1</v>
      </c>
      <c r="R1149" s="832">
        <v>2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32</v>
      </c>
      <c r="B1150" s="832" t="s">
        <v>2157</v>
      </c>
      <c r="C1150" s="832" t="s">
        <v>2163</v>
      </c>
      <c r="D1150" s="833" t="s">
        <v>3773</v>
      </c>
      <c r="E1150" s="834" t="s">
        <v>2192</v>
      </c>
      <c r="F1150" s="832" t="s">
        <v>2158</v>
      </c>
      <c r="G1150" s="832" t="s">
        <v>2545</v>
      </c>
      <c r="H1150" s="832" t="s">
        <v>595</v>
      </c>
      <c r="I1150" s="832" t="s">
        <v>3433</v>
      </c>
      <c r="J1150" s="832" t="s">
        <v>3434</v>
      </c>
      <c r="K1150" s="832" t="s">
        <v>2329</v>
      </c>
      <c r="L1150" s="835">
        <v>912.28</v>
      </c>
      <c r="M1150" s="835">
        <v>912.28</v>
      </c>
      <c r="N1150" s="832">
        <v>1</v>
      </c>
      <c r="O1150" s="836">
        <v>0.5</v>
      </c>
      <c r="P1150" s="835">
        <v>912.28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32</v>
      </c>
      <c r="B1151" s="832" t="s">
        <v>2157</v>
      </c>
      <c r="C1151" s="832" t="s">
        <v>2163</v>
      </c>
      <c r="D1151" s="833" t="s">
        <v>3773</v>
      </c>
      <c r="E1151" s="834" t="s">
        <v>2192</v>
      </c>
      <c r="F1151" s="832" t="s">
        <v>2158</v>
      </c>
      <c r="G1151" s="832" t="s">
        <v>2723</v>
      </c>
      <c r="H1151" s="832" t="s">
        <v>595</v>
      </c>
      <c r="I1151" s="832" t="s">
        <v>2724</v>
      </c>
      <c r="J1151" s="832" t="s">
        <v>908</v>
      </c>
      <c r="K1151" s="832" t="s">
        <v>2725</v>
      </c>
      <c r="L1151" s="835">
        <v>0</v>
      </c>
      <c r="M1151" s="835">
        <v>0</v>
      </c>
      <c r="N1151" s="832">
        <v>1</v>
      </c>
      <c r="O1151" s="836">
        <v>0.5</v>
      </c>
      <c r="P1151" s="835">
        <v>0</v>
      </c>
      <c r="Q1151" s="837"/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32</v>
      </c>
      <c r="B1152" s="832" t="s">
        <v>2157</v>
      </c>
      <c r="C1152" s="832" t="s">
        <v>2163</v>
      </c>
      <c r="D1152" s="833" t="s">
        <v>3773</v>
      </c>
      <c r="E1152" s="834" t="s">
        <v>2192</v>
      </c>
      <c r="F1152" s="832" t="s">
        <v>2158</v>
      </c>
      <c r="G1152" s="832" t="s">
        <v>3087</v>
      </c>
      <c r="H1152" s="832" t="s">
        <v>595</v>
      </c>
      <c r="I1152" s="832" t="s">
        <v>3088</v>
      </c>
      <c r="J1152" s="832" t="s">
        <v>1496</v>
      </c>
      <c r="K1152" s="832" t="s">
        <v>3089</v>
      </c>
      <c r="L1152" s="835">
        <v>53.57</v>
      </c>
      <c r="M1152" s="835">
        <v>53.57</v>
      </c>
      <c r="N1152" s="832">
        <v>1</v>
      </c>
      <c r="O1152" s="836">
        <v>0.5</v>
      </c>
      <c r="P1152" s="835">
        <v>53.57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32</v>
      </c>
      <c r="B1153" s="832" t="s">
        <v>2157</v>
      </c>
      <c r="C1153" s="832" t="s">
        <v>2163</v>
      </c>
      <c r="D1153" s="833" t="s">
        <v>3773</v>
      </c>
      <c r="E1153" s="834" t="s">
        <v>2192</v>
      </c>
      <c r="F1153" s="832" t="s">
        <v>2158</v>
      </c>
      <c r="G1153" s="832" t="s">
        <v>3435</v>
      </c>
      <c r="H1153" s="832" t="s">
        <v>595</v>
      </c>
      <c r="I1153" s="832" t="s">
        <v>3436</v>
      </c>
      <c r="J1153" s="832" t="s">
        <v>3437</v>
      </c>
      <c r="K1153" s="832" t="s">
        <v>3438</v>
      </c>
      <c r="L1153" s="835">
        <v>69.59</v>
      </c>
      <c r="M1153" s="835">
        <v>139.18</v>
      </c>
      <c r="N1153" s="832">
        <v>2</v>
      </c>
      <c r="O1153" s="836">
        <v>1.5</v>
      </c>
      <c r="P1153" s="835">
        <v>139.18</v>
      </c>
      <c r="Q1153" s="837">
        <v>1</v>
      </c>
      <c r="R1153" s="832">
        <v>2</v>
      </c>
      <c r="S1153" s="837">
        <v>1</v>
      </c>
      <c r="T1153" s="836">
        <v>1.5</v>
      </c>
      <c r="U1153" s="838">
        <v>1</v>
      </c>
    </row>
    <row r="1154" spans="1:21" ht="14.4" customHeight="1" x14ac:dyDescent="0.3">
      <c r="A1154" s="831">
        <v>32</v>
      </c>
      <c r="B1154" s="832" t="s">
        <v>2157</v>
      </c>
      <c r="C1154" s="832" t="s">
        <v>2163</v>
      </c>
      <c r="D1154" s="833" t="s">
        <v>3773</v>
      </c>
      <c r="E1154" s="834" t="s">
        <v>2192</v>
      </c>
      <c r="F1154" s="832" t="s">
        <v>2158</v>
      </c>
      <c r="G1154" s="832" t="s">
        <v>2257</v>
      </c>
      <c r="H1154" s="832" t="s">
        <v>651</v>
      </c>
      <c r="I1154" s="832" t="s">
        <v>3028</v>
      </c>
      <c r="J1154" s="832" t="s">
        <v>827</v>
      </c>
      <c r="K1154" s="832" t="s">
        <v>3029</v>
      </c>
      <c r="L1154" s="835">
        <v>2309.36</v>
      </c>
      <c r="M1154" s="835">
        <v>4618.72</v>
      </c>
      <c r="N1154" s="832">
        <v>2</v>
      </c>
      <c r="O1154" s="836">
        <v>1</v>
      </c>
      <c r="P1154" s="835">
        <v>4618.72</v>
      </c>
      <c r="Q1154" s="837">
        <v>1</v>
      </c>
      <c r="R1154" s="832">
        <v>2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32</v>
      </c>
      <c r="B1155" s="832" t="s">
        <v>2157</v>
      </c>
      <c r="C1155" s="832" t="s">
        <v>2163</v>
      </c>
      <c r="D1155" s="833" t="s">
        <v>3773</v>
      </c>
      <c r="E1155" s="834" t="s">
        <v>2192</v>
      </c>
      <c r="F1155" s="832" t="s">
        <v>2158</v>
      </c>
      <c r="G1155" s="832" t="s">
        <v>2257</v>
      </c>
      <c r="H1155" s="832" t="s">
        <v>651</v>
      </c>
      <c r="I1155" s="832" t="s">
        <v>1744</v>
      </c>
      <c r="J1155" s="832" t="s">
        <v>822</v>
      </c>
      <c r="K1155" s="832" t="s">
        <v>1745</v>
      </c>
      <c r="L1155" s="835">
        <v>368.16</v>
      </c>
      <c r="M1155" s="835">
        <v>1104.48</v>
      </c>
      <c r="N1155" s="832">
        <v>3</v>
      </c>
      <c r="O1155" s="836">
        <v>1</v>
      </c>
      <c r="P1155" s="835">
        <v>1104.48</v>
      </c>
      <c r="Q1155" s="837">
        <v>1</v>
      </c>
      <c r="R1155" s="832">
        <v>3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32</v>
      </c>
      <c r="B1156" s="832" t="s">
        <v>2157</v>
      </c>
      <c r="C1156" s="832" t="s">
        <v>2163</v>
      </c>
      <c r="D1156" s="833" t="s">
        <v>3773</v>
      </c>
      <c r="E1156" s="834" t="s">
        <v>2192</v>
      </c>
      <c r="F1156" s="832" t="s">
        <v>2158</v>
      </c>
      <c r="G1156" s="832" t="s">
        <v>2384</v>
      </c>
      <c r="H1156" s="832" t="s">
        <v>595</v>
      </c>
      <c r="I1156" s="832" t="s">
        <v>3122</v>
      </c>
      <c r="J1156" s="832" t="s">
        <v>3123</v>
      </c>
      <c r="K1156" s="832" t="s">
        <v>2738</v>
      </c>
      <c r="L1156" s="835">
        <v>115.18</v>
      </c>
      <c r="M1156" s="835">
        <v>115.18</v>
      </c>
      <c r="N1156" s="832">
        <v>1</v>
      </c>
      <c r="O1156" s="836">
        <v>0.5</v>
      </c>
      <c r="P1156" s="835">
        <v>115.18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32</v>
      </c>
      <c r="B1157" s="832" t="s">
        <v>2157</v>
      </c>
      <c r="C1157" s="832" t="s">
        <v>2163</v>
      </c>
      <c r="D1157" s="833" t="s">
        <v>3773</v>
      </c>
      <c r="E1157" s="834" t="s">
        <v>2192</v>
      </c>
      <c r="F1157" s="832" t="s">
        <v>2158</v>
      </c>
      <c r="G1157" s="832" t="s">
        <v>2384</v>
      </c>
      <c r="H1157" s="832" t="s">
        <v>595</v>
      </c>
      <c r="I1157" s="832" t="s">
        <v>2647</v>
      </c>
      <c r="J1157" s="832" t="s">
        <v>846</v>
      </c>
      <c r="K1157" s="832" t="s">
        <v>2646</v>
      </c>
      <c r="L1157" s="835">
        <v>103.67</v>
      </c>
      <c r="M1157" s="835">
        <v>103.67</v>
      </c>
      <c r="N1157" s="832">
        <v>1</v>
      </c>
      <c r="O1157" s="836">
        <v>0.5</v>
      </c>
      <c r="P1157" s="835">
        <v>103.67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32</v>
      </c>
      <c r="B1158" s="832" t="s">
        <v>2157</v>
      </c>
      <c r="C1158" s="832" t="s">
        <v>2163</v>
      </c>
      <c r="D1158" s="833" t="s">
        <v>3773</v>
      </c>
      <c r="E1158" s="834" t="s">
        <v>2192</v>
      </c>
      <c r="F1158" s="832" t="s">
        <v>2158</v>
      </c>
      <c r="G1158" s="832" t="s">
        <v>2909</v>
      </c>
      <c r="H1158" s="832" t="s">
        <v>595</v>
      </c>
      <c r="I1158" s="832" t="s">
        <v>2910</v>
      </c>
      <c r="J1158" s="832" t="s">
        <v>2911</v>
      </c>
      <c r="K1158" s="832" t="s">
        <v>2912</v>
      </c>
      <c r="L1158" s="835">
        <v>453.18</v>
      </c>
      <c r="M1158" s="835">
        <v>453.18</v>
      </c>
      <c r="N1158" s="832">
        <v>1</v>
      </c>
      <c r="O1158" s="836">
        <v>0.5</v>
      </c>
      <c r="P1158" s="835">
        <v>453.18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32</v>
      </c>
      <c r="B1159" s="832" t="s">
        <v>2157</v>
      </c>
      <c r="C1159" s="832" t="s">
        <v>2163</v>
      </c>
      <c r="D1159" s="833" t="s">
        <v>3773</v>
      </c>
      <c r="E1159" s="834" t="s">
        <v>2192</v>
      </c>
      <c r="F1159" s="832" t="s">
        <v>2158</v>
      </c>
      <c r="G1159" s="832" t="s">
        <v>2202</v>
      </c>
      <c r="H1159" s="832" t="s">
        <v>651</v>
      </c>
      <c r="I1159" s="832" t="s">
        <v>2056</v>
      </c>
      <c r="J1159" s="832" t="s">
        <v>2057</v>
      </c>
      <c r="K1159" s="832" t="s">
        <v>2058</v>
      </c>
      <c r="L1159" s="835">
        <v>32.25</v>
      </c>
      <c r="M1159" s="835">
        <v>161.25</v>
      </c>
      <c r="N1159" s="832">
        <v>5</v>
      </c>
      <c r="O1159" s="836">
        <v>1.5</v>
      </c>
      <c r="P1159" s="835">
        <v>96.75</v>
      </c>
      <c r="Q1159" s="837">
        <v>0.6</v>
      </c>
      <c r="R1159" s="832">
        <v>3</v>
      </c>
      <c r="S1159" s="837">
        <v>0.6</v>
      </c>
      <c r="T1159" s="836">
        <v>1</v>
      </c>
      <c r="U1159" s="838">
        <v>0.66666666666666663</v>
      </c>
    </row>
    <row r="1160" spans="1:21" ht="14.4" customHeight="1" x14ac:dyDescent="0.3">
      <c r="A1160" s="831">
        <v>32</v>
      </c>
      <c r="B1160" s="832" t="s">
        <v>2157</v>
      </c>
      <c r="C1160" s="832" t="s">
        <v>2163</v>
      </c>
      <c r="D1160" s="833" t="s">
        <v>3773</v>
      </c>
      <c r="E1160" s="834" t="s">
        <v>2192</v>
      </c>
      <c r="F1160" s="832" t="s">
        <v>2158</v>
      </c>
      <c r="G1160" s="832" t="s">
        <v>2202</v>
      </c>
      <c r="H1160" s="832" t="s">
        <v>651</v>
      </c>
      <c r="I1160" s="832" t="s">
        <v>2203</v>
      </c>
      <c r="J1160" s="832" t="s">
        <v>2057</v>
      </c>
      <c r="K1160" s="832" t="s">
        <v>2204</v>
      </c>
      <c r="L1160" s="835">
        <v>16.12</v>
      </c>
      <c r="M1160" s="835">
        <v>48.36</v>
      </c>
      <c r="N1160" s="832">
        <v>3</v>
      </c>
      <c r="O1160" s="836">
        <v>1.5</v>
      </c>
      <c r="P1160" s="835">
        <v>48.36</v>
      </c>
      <c r="Q1160" s="837">
        <v>1</v>
      </c>
      <c r="R1160" s="832">
        <v>3</v>
      </c>
      <c r="S1160" s="837">
        <v>1</v>
      </c>
      <c r="T1160" s="836">
        <v>1.5</v>
      </c>
      <c r="U1160" s="838">
        <v>1</v>
      </c>
    </row>
    <row r="1161" spans="1:21" ht="14.4" customHeight="1" x14ac:dyDescent="0.3">
      <c r="A1161" s="831">
        <v>32</v>
      </c>
      <c r="B1161" s="832" t="s">
        <v>2157</v>
      </c>
      <c r="C1161" s="832" t="s">
        <v>2163</v>
      </c>
      <c r="D1161" s="833" t="s">
        <v>3773</v>
      </c>
      <c r="E1161" s="834" t="s">
        <v>2192</v>
      </c>
      <c r="F1161" s="832" t="s">
        <v>2158</v>
      </c>
      <c r="G1161" s="832" t="s">
        <v>2202</v>
      </c>
      <c r="H1161" s="832" t="s">
        <v>595</v>
      </c>
      <c r="I1161" s="832" t="s">
        <v>2689</v>
      </c>
      <c r="J1161" s="832" t="s">
        <v>2057</v>
      </c>
      <c r="K1161" s="832" t="s">
        <v>2690</v>
      </c>
      <c r="L1161" s="835">
        <v>103.67</v>
      </c>
      <c r="M1161" s="835">
        <v>103.67</v>
      </c>
      <c r="N1161" s="832">
        <v>1</v>
      </c>
      <c r="O1161" s="836">
        <v>0.5</v>
      </c>
      <c r="P1161" s="835">
        <v>103.67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32</v>
      </c>
      <c r="B1162" s="832" t="s">
        <v>2157</v>
      </c>
      <c r="C1162" s="832" t="s">
        <v>2163</v>
      </c>
      <c r="D1162" s="833" t="s">
        <v>3773</v>
      </c>
      <c r="E1162" s="834" t="s">
        <v>2192</v>
      </c>
      <c r="F1162" s="832" t="s">
        <v>2158</v>
      </c>
      <c r="G1162" s="832" t="s">
        <v>2288</v>
      </c>
      <c r="H1162" s="832" t="s">
        <v>595</v>
      </c>
      <c r="I1162" s="832" t="s">
        <v>2394</v>
      </c>
      <c r="J1162" s="832" t="s">
        <v>2290</v>
      </c>
      <c r="K1162" s="832" t="s">
        <v>2395</v>
      </c>
      <c r="L1162" s="835">
        <v>21.92</v>
      </c>
      <c r="M1162" s="835">
        <v>65.760000000000005</v>
      </c>
      <c r="N1162" s="832">
        <v>3</v>
      </c>
      <c r="O1162" s="836">
        <v>1</v>
      </c>
      <c r="P1162" s="835">
        <v>65.760000000000005</v>
      </c>
      <c r="Q1162" s="837">
        <v>1</v>
      </c>
      <c r="R1162" s="832">
        <v>3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32</v>
      </c>
      <c r="B1163" s="832" t="s">
        <v>2157</v>
      </c>
      <c r="C1163" s="832" t="s">
        <v>2163</v>
      </c>
      <c r="D1163" s="833" t="s">
        <v>3773</v>
      </c>
      <c r="E1163" s="834" t="s">
        <v>2192</v>
      </c>
      <c r="F1163" s="832" t="s">
        <v>2158</v>
      </c>
      <c r="G1163" s="832" t="s">
        <v>2288</v>
      </c>
      <c r="H1163" s="832" t="s">
        <v>595</v>
      </c>
      <c r="I1163" s="832" t="s">
        <v>2289</v>
      </c>
      <c r="J1163" s="832" t="s">
        <v>2290</v>
      </c>
      <c r="K1163" s="832" t="s">
        <v>2291</v>
      </c>
      <c r="L1163" s="835">
        <v>87.67</v>
      </c>
      <c r="M1163" s="835">
        <v>1139.71</v>
      </c>
      <c r="N1163" s="832">
        <v>13</v>
      </c>
      <c r="O1163" s="836">
        <v>3</v>
      </c>
      <c r="P1163" s="835">
        <v>1139.71</v>
      </c>
      <c r="Q1163" s="837">
        <v>1</v>
      </c>
      <c r="R1163" s="832">
        <v>13</v>
      </c>
      <c r="S1163" s="837">
        <v>1</v>
      </c>
      <c r="T1163" s="836">
        <v>3</v>
      </c>
      <c r="U1163" s="838">
        <v>1</v>
      </c>
    </row>
    <row r="1164" spans="1:21" ht="14.4" customHeight="1" x14ac:dyDescent="0.3">
      <c r="A1164" s="831">
        <v>32</v>
      </c>
      <c r="B1164" s="832" t="s">
        <v>2157</v>
      </c>
      <c r="C1164" s="832" t="s">
        <v>2163</v>
      </c>
      <c r="D1164" s="833" t="s">
        <v>3773</v>
      </c>
      <c r="E1164" s="834" t="s">
        <v>2192</v>
      </c>
      <c r="F1164" s="832" t="s">
        <v>2158</v>
      </c>
      <c r="G1164" s="832" t="s">
        <v>2819</v>
      </c>
      <c r="H1164" s="832" t="s">
        <v>595</v>
      </c>
      <c r="I1164" s="832" t="s">
        <v>2820</v>
      </c>
      <c r="J1164" s="832" t="s">
        <v>1474</v>
      </c>
      <c r="K1164" s="832" t="s">
        <v>2821</v>
      </c>
      <c r="L1164" s="835">
        <v>453.79</v>
      </c>
      <c r="M1164" s="835">
        <v>453.79</v>
      </c>
      <c r="N1164" s="832">
        <v>1</v>
      </c>
      <c r="O1164" s="836">
        <v>0.5</v>
      </c>
      <c r="P1164" s="835">
        <v>453.79</v>
      </c>
      <c r="Q1164" s="837">
        <v>1</v>
      </c>
      <c r="R1164" s="832">
        <v>1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32</v>
      </c>
      <c r="B1165" s="832" t="s">
        <v>2157</v>
      </c>
      <c r="C1165" s="832" t="s">
        <v>2163</v>
      </c>
      <c r="D1165" s="833" t="s">
        <v>3773</v>
      </c>
      <c r="E1165" s="834" t="s">
        <v>2192</v>
      </c>
      <c r="F1165" s="832" t="s">
        <v>2158</v>
      </c>
      <c r="G1165" s="832" t="s">
        <v>2819</v>
      </c>
      <c r="H1165" s="832" t="s">
        <v>595</v>
      </c>
      <c r="I1165" s="832" t="s">
        <v>3128</v>
      </c>
      <c r="J1165" s="832" t="s">
        <v>1474</v>
      </c>
      <c r="K1165" s="832" t="s">
        <v>2821</v>
      </c>
      <c r="L1165" s="835">
        <v>453.79</v>
      </c>
      <c r="M1165" s="835">
        <v>453.79</v>
      </c>
      <c r="N1165" s="832">
        <v>1</v>
      </c>
      <c r="O1165" s="836">
        <v>0.5</v>
      </c>
      <c r="P1165" s="835">
        <v>453.79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32</v>
      </c>
      <c r="B1166" s="832" t="s">
        <v>2157</v>
      </c>
      <c r="C1166" s="832" t="s">
        <v>2163</v>
      </c>
      <c r="D1166" s="833" t="s">
        <v>3773</v>
      </c>
      <c r="E1166" s="834" t="s">
        <v>2192</v>
      </c>
      <c r="F1166" s="832" t="s">
        <v>2158</v>
      </c>
      <c r="G1166" s="832" t="s">
        <v>2264</v>
      </c>
      <c r="H1166" s="832" t="s">
        <v>595</v>
      </c>
      <c r="I1166" s="832" t="s">
        <v>3439</v>
      </c>
      <c r="J1166" s="832" t="s">
        <v>2409</v>
      </c>
      <c r="K1166" s="832" t="s">
        <v>3440</v>
      </c>
      <c r="L1166" s="835">
        <v>33.71</v>
      </c>
      <c r="M1166" s="835">
        <v>33.71</v>
      </c>
      <c r="N1166" s="832">
        <v>1</v>
      </c>
      <c r="O1166" s="836">
        <v>1</v>
      </c>
      <c r="P1166" s="835">
        <v>33.71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32</v>
      </c>
      <c r="B1167" s="832" t="s">
        <v>2157</v>
      </c>
      <c r="C1167" s="832" t="s">
        <v>2163</v>
      </c>
      <c r="D1167" s="833" t="s">
        <v>3773</v>
      </c>
      <c r="E1167" s="834" t="s">
        <v>2192</v>
      </c>
      <c r="F1167" s="832" t="s">
        <v>2158</v>
      </c>
      <c r="G1167" s="832" t="s">
        <v>2750</v>
      </c>
      <c r="H1167" s="832" t="s">
        <v>595</v>
      </c>
      <c r="I1167" s="832" t="s">
        <v>2751</v>
      </c>
      <c r="J1167" s="832" t="s">
        <v>2752</v>
      </c>
      <c r="K1167" s="832" t="s">
        <v>2753</v>
      </c>
      <c r="L1167" s="835">
        <v>73.09</v>
      </c>
      <c r="M1167" s="835">
        <v>73.09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32</v>
      </c>
      <c r="B1168" s="832" t="s">
        <v>2157</v>
      </c>
      <c r="C1168" s="832" t="s">
        <v>2163</v>
      </c>
      <c r="D1168" s="833" t="s">
        <v>3773</v>
      </c>
      <c r="E1168" s="834" t="s">
        <v>2192</v>
      </c>
      <c r="F1168" s="832" t="s">
        <v>2158</v>
      </c>
      <c r="G1168" s="832" t="s">
        <v>2209</v>
      </c>
      <c r="H1168" s="832" t="s">
        <v>651</v>
      </c>
      <c r="I1168" s="832" t="s">
        <v>1891</v>
      </c>
      <c r="J1168" s="832" t="s">
        <v>956</v>
      </c>
      <c r="K1168" s="832" t="s">
        <v>957</v>
      </c>
      <c r="L1168" s="835">
        <v>0</v>
      </c>
      <c r="M1168" s="835">
        <v>0</v>
      </c>
      <c r="N1168" s="832">
        <v>1</v>
      </c>
      <c r="O1168" s="836">
        <v>0.5</v>
      </c>
      <c r="P1168" s="835">
        <v>0</v>
      </c>
      <c r="Q1168" s="837"/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32</v>
      </c>
      <c r="B1169" s="832" t="s">
        <v>2157</v>
      </c>
      <c r="C1169" s="832" t="s">
        <v>2163</v>
      </c>
      <c r="D1169" s="833" t="s">
        <v>3773</v>
      </c>
      <c r="E1169" s="834" t="s">
        <v>2192</v>
      </c>
      <c r="F1169" s="832" t="s">
        <v>2158</v>
      </c>
      <c r="G1169" s="832" t="s">
        <v>2241</v>
      </c>
      <c r="H1169" s="832" t="s">
        <v>595</v>
      </c>
      <c r="I1169" s="832" t="s">
        <v>2242</v>
      </c>
      <c r="J1169" s="832" t="s">
        <v>2243</v>
      </c>
      <c r="K1169" s="832" t="s">
        <v>2244</v>
      </c>
      <c r="L1169" s="835">
        <v>66.88</v>
      </c>
      <c r="M1169" s="835">
        <v>401.28</v>
      </c>
      <c r="N1169" s="832">
        <v>6</v>
      </c>
      <c r="O1169" s="836">
        <v>1.5</v>
      </c>
      <c r="P1169" s="835">
        <v>401.28</v>
      </c>
      <c r="Q1169" s="837">
        <v>1</v>
      </c>
      <c r="R1169" s="832">
        <v>6</v>
      </c>
      <c r="S1169" s="837">
        <v>1</v>
      </c>
      <c r="T1169" s="836">
        <v>1.5</v>
      </c>
      <c r="U1169" s="838">
        <v>1</v>
      </c>
    </row>
    <row r="1170" spans="1:21" ht="14.4" customHeight="1" x14ac:dyDescent="0.3">
      <c r="A1170" s="831">
        <v>32</v>
      </c>
      <c r="B1170" s="832" t="s">
        <v>2157</v>
      </c>
      <c r="C1170" s="832" t="s">
        <v>2163</v>
      </c>
      <c r="D1170" s="833" t="s">
        <v>3773</v>
      </c>
      <c r="E1170" s="834" t="s">
        <v>2192</v>
      </c>
      <c r="F1170" s="832" t="s">
        <v>2158</v>
      </c>
      <c r="G1170" s="832" t="s">
        <v>2241</v>
      </c>
      <c r="H1170" s="832" t="s">
        <v>595</v>
      </c>
      <c r="I1170" s="832" t="s">
        <v>2577</v>
      </c>
      <c r="J1170" s="832" t="s">
        <v>2416</v>
      </c>
      <c r="K1170" s="832" t="s">
        <v>2578</v>
      </c>
      <c r="L1170" s="835">
        <v>59.56</v>
      </c>
      <c r="M1170" s="835">
        <v>476.48</v>
      </c>
      <c r="N1170" s="832">
        <v>8</v>
      </c>
      <c r="O1170" s="836">
        <v>3</v>
      </c>
      <c r="P1170" s="835">
        <v>476.48</v>
      </c>
      <c r="Q1170" s="837">
        <v>1</v>
      </c>
      <c r="R1170" s="832">
        <v>8</v>
      </c>
      <c r="S1170" s="837">
        <v>1</v>
      </c>
      <c r="T1170" s="836">
        <v>3</v>
      </c>
      <c r="U1170" s="838">
        <v>1</v>
      </c>
    </row>
    <row r="1171" spans="1:21" ht="14.4" customHeight="1" x14ac:dyDescent="0.3">
      <c r="A1171" s="831">
        <v>32</v>
      </c>
      <c r="B1171" s="832" t="s">
        <v>2157</v>
      </c>
      <c r="C1171" s="832" t="s">
        <v>2163</v>
      </c>
      <c r="D1171" s="833" t="s">
        <v>3773</v>
      </c>
      <c r="E1171" s="834" t="s">
        <v>2192</v>
      </c>
      <c r="F1171" s="832" t="s">
        <v>2158</v>
      </c>
      <c r="G1171" s="832" t="s">
        <v>2822</v>
      </c>
      <c r="H1171" s="832" t="s">
        <v>595</v>
      </c>
      <c r="I1171" s="832" t="s">
        <v>2823</v>
      </c>
      <c r="J1171" s="832" t="s">
        <v>2824</v>
      </c>
      <c r="K1171" s="832" t="s">
        <v>2825</v>
      </c>
      <c r="L1171" s="835">
        <v>52.47</v>
      </c>
      <c r="M1171" s="835">
        <v>52.47</v>
      </c>
      <c r="N1171" s="832">
        <v>1</v>
      </c>
      <c r="O1171" s="836">
        <v>0.5</v>
      </c>
      <c r="P1171" s="835">
        <v>52.47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32</v>
      </c>
      <c r="B1172" s="832" t="s">
        <v>2157</v>
      </c>
      <c r="C1172" s="832" t="s">
        <v>2163</v>
      </c>
      <c r="D1172" s="833" t="s">
        <v>3773</v>
      </c>
      <c r="E1172" s="834" t="s">
        <v>2192</v>
      </c>
      <c r="F1172" s="832" t="s">
        <v>2158</v>
      </c>
      <c r="G1172" s="832" t="s">
        <v>2268</v>
      </c>
      <c r="H1172" s="832" t="s">
        <v>651</v>
      </c>
      <c r="I1172" s="832" t="s">
        <v>2016</v>
      </c>
      <c r="J1172" s="832" t="s">
        <v>2017</v>
      </c>
      <c r="K1172" s="832" t="s">
        <v>2018</v>
      </c>
      <c r="L1172" s="835">
        <v>902.57</v>
      </c>
      <c r="M1172" s="835">
        <v>14441.119999999999</v>
      </c>
      <c r="N1172" s="832">
        <v>16</v>
      </c>
      <c r="O1172" s="836">
        <v>7</v>
      </c>
      <c r="P1172" s="835">
        <v>14441.119999999999</v>
      </c>
      <c r="Q1172" s="837">
        <v>1</v>
      </c>
      <c r="R1172" s="832">
        <v>16</v>
      </c>
      <c r="S1172" s="837">
        <v>1</v>
      </c>
      <c r="T1172" s="836">
        <v>7</v>
      </c>
      <c r="U1172" s="838">
        <v>1</v>
      </c>
    </row>
    <row r="1173" spans="1:21" ht="14.4" customHeight="1" x14ac:dyDescent="0.3">
      <c r="A1173" s="831">
        <v>32</v>
      </c>
      <c r="B1173" s="832" t="s">
        <v>2157</v>
      </c>
      <c r="C1173" s="832" t="s">
        <v>2163</v>
      </c>
      <c r="D1173" s="833" t="s">
        <v>3773</v>
      </c>
      <c r="E1173" s="834" t="s">
        <v>2192</v>
      </c>
      <c r="F1173" s="832" t="s">
        <v>2158</v>
      </c>
      <c r="G1173" s="832" t="s">
        <v>2268</v>
      </c>
      <c r="H1173" s="832" t="s">
        <v>595</v>
      </c>
      <c r="I1173" s="832" t="s">
        <v>2269</v>
      </c>
      <c r="J1173" s="832" t="s">
        <v>2017</v>
      </c>
      <c r="K1173" s="832" t="s">
        <v>2018</v>
      </c>
      <c r="L1173" s="835">
        <v>902.57</v>
      </c>
      <c r="M1173" s="835">
        <v>902.57</v>
      </c>
      <c r="N1173" s="832">
        <v>1</v>
      </c>
      <c r="O1173" s="836">
        <v>0.5</v>
      </c>
      <c r="P1173" s="835">
        <v>902.57</v>
      </c>
      <c r="Q1173" s="837">
        <v>1</v>
      </c>
      <c r="R1173" s="832">
        <v>1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32</v>
      </c>
      <c r="B1174" s="832" t="s">
        <v>2157</v>
      </c>
      <c r="C1174" s="832" t="s">
        <v>2163</v>
      </c>
      <c r="D1174" s="833" t="s">
        <v>3773</v>
      </c>
      <c r="E1174" s="834" t="s">
        <v>2192</v>
      </c>
      <c r="F1174" s="832" t="s">
        <v>2158</v>
      </c>
      <c r="G1174" s="832" t="s">
        <v>2826</v>
      </c>
      <c r="H1174" s="832" t="s">
        <v>651</v>
      </c>
      <c r="I1174" s="832" t="s">
        <v>1851</v>
      </c>
      <c r="J1174" s="832" t="s">
        <v>1054</v>
      </c>
      <c r="K1174" s="832" t="s">
        <v>1055</v>
      </c>
      <c r="L1174" s="835">
        <v>16664.490000000002</v>
      </c>
      <c r="M1174" s="835">
        <v>133315.92000000001</v>
      </c>
      <c r="N1174" s="832">
        <v>8</v>
      </c>
      <c r="O1174" s="836">
        <v>5.5</v>
      </c>
      <c r="P1174" s="835">
        <v>133315.92000000001</v>
      </c>
      <c r="Q1174" s="837">
        <v>1</v>
      </c>
      <c r="R1174" s="832">
        <v>8</v>
      </c>
      <c r="S1174" s="837">
        <v>1</v>
      </c>
      <c r="T1174" s="836">
        <v>5.5</v>
      </c>
      <c r="U1174" s="838">
        <v>1</v>
      </c>
    </row>
    <row r="1175" spans="1:21" ht="14.4" customHeight="1" x14ac:dyDescent="0.3">
      <c r="A1175" s="831">
        <v>32</v>
      </c>
      <c r="B1175" s="832" t="s">
        <v>2157</v>
      </c>
      <c r="C1175" s="832" t="s">
        <v>2163</v>
      </c>
      <c r="D1175" s="833" t="s">
        <v>3773</v>
      </c>
      <c r="E1175" s="834" t="s">
        <v>2192</v>
      </c>
      <c r="F1175" s="832" t="s">
        <v>2158</v>
      </c>
      <c r="G1175" s="832" t="s">
        <v>2270</v>
      </c>
      <c r="H1175" s="832" t="s">
        <v>595</v>
      </c>
      <c r="I1175" s="832" t="s">
        <v>2694</v>
      </c>
      <c r="J1175" s="832" t="s">
        <v>2695</v>
      </c>
      <c r="K1175" s="832" t="s">
        <v>2696</v>
      </c>
      <c r="L1175" s="835">
        <v>10252.75</v>
      </c>
      <c r="M1175" s="835">
        <v>133285.75</v>
      </c>
      <c r="N1175" s="832">
        <v>13</v>
      </c>
      <c r="O1175" s="836">
        <v>3</v>
      </c>
      <c r="P1175" s="835">
        <v>133285.75</v>
      </c>
      <c r="Q1175" s="837">
        <v>1</v>
      </c>
      <c r="R1175" s="832">
        <v>13</v>
      </c>
      <c r="S1175" s="837">
        <v>1</v>
      </c>
      <c r="T1175" s="836">
        <v>3</v>
      </c>
      <c r="U1175" s="838">
        <v>1</v>
      </c>
    </row>
    <row r="1176" spans="1:21" ht="14.4" customHeight="1" x14ac:dyDescent="0.3">
      <c r="A1176" s="831">
        <v>32</v>
      </c>
      <c r="B1176" s="832" t="s">
        <v>2157</v>
      </c>
      <c r="C1176" s="832" t="s">
        <v>2163</v>
      </c>
      <c r="D1176" s="833" t="s">
        <v>3773</v>
      </c>
      <c r="E1176" s="834" t="s">
        <v>2192</v>
      </c>
      <c r="F1176" s="832" t="s">
        <v>2158</v>
      </c>
      <c r="G1176" s="832" t="s">
        <v>2832</v>
      </c>
      <c r="H1176" s="832" t="s">
        <v>651</v>
      </c>
      <c r="I1176" s="832" t="s">
        <v>2012</v>
      </c>
      <c r="J1176" s="832" t="s">
        <v>2013</v>
      </c>
      <c r="K1176" s="832" t="s">
        <v>2014</v>
      </c>
      <c r="L1176" s="835">
        <v>11717.43</v>
      </c>
      <c r="M1176" s="835">
        <v>93739.44</v>
      </c>
      <c r="N1176" s="832">
        <v>8</v>
      </c>
      <c r="O1176" s="836">
        <v>4.5</v>
      </c>
      <c r="P1176" s="835">
        <v>93739.44</v>
      </c>
      <c r="Q1176" s="837">
        <v>1</v>
      </c>
      <c r="R1176" s="832">
        <v>8</v>
      </c>
      <c r="S1176" s="837">
        <v>1</v>
      </c>
      <c r="T1176" s="836">
        <v>4.5</v>
      </c>
      <c r="U1176" s="838">
        <v>1</v>
      </c>
    </row>
    <row r="1177" spans="1:21" ht="14.4" customHeight="1" x14ac:dyDescent="0.3">
      <c r="A1177" s="831">
        <v>32</v>
      </c>
      <c r="B1177" s="832" t="s">
        <v>2157</v>
      </c>
      <c r="C1177" s="832" t="s">
        <v>2163</v>
      </c>
      <c r="D1177" s="833" t="s">
        <v>3773</v>
      </c>
      <c r="E1177" s="834" t="s">
        <v>2192</v>
      </c>
      <c r="F1177" s="832" t="s">
        <v>2158</v>
      </c>
      <c r="G1177" s="832" t="s">
        <v>2455</v>
      </c>
      <c r="H1177" s="832" t="s">
        <v>595</v>
      </c>
      <c r="I1177" s="832" t="s">
        <v>2456</v>
      </c>
      <c r="J1177" s="832" t="s">
        <v>1435</v>
      </c>
      <c r="K1177" s="832" t="s">
        <v>2457</v>
      </c>
      <c r="L1177" s="835">
        <v>50.32</v>
      </c>
      <c r="M1177" s="835">
        <v>50.32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32</v>
      </c>
      <c r="B1178" s="832" t="s">
        <v>2157</v>
      </c>
      <c r="C1178" s="832" t="s">
        <v>2163</v>
      </c>
      <c r="D1178" s="833" t="s">
        <v>3773</v>
      </c>
      <c r="E1178" s="834" t="s">
        <v>2192</v>
      </c>
      <c r="F1178" s="832" t="s">
        <v>2158</v>
      </c>
      <c r="G1178" s="832" t="s">
        <v>2455</v>
      </c>
      <c r="H1178" s="832" t="s">
        <v>595</v>
      </c>
      <c r="I1178" s="832" t="s">
        <v>3441</v>
      </c>
      <c r="J1178" s="832" t="s">
        <v>1435</v>
      </c>
      <c r="K1178" s="832" t="s">
        <v>3442</v>
      </c>
      <c r="L1178" s="835">
        <v>16.77</v>
      </c>
      <c r="M1178" s="835">
        <v>16.77</v>
      </c>
      <c r="N1178" s="832">
        <v>1</v>
      </c>
      <c r="O1178" s="836">
        <v>0.5</v>
      </c>
      <c r="P1178" s="835">
        <v>16.77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32</v>
      </c>
      <c r="B1179" s="832" t="s">
        <v>2157</v>
      </c>
      <c r="C1179" s="832" t="s">
        <v>2163</v>
      </c>
      <c r="D1179" s="833" t="s">
        <v>3773</v>
      </c>
      <c r="E1179" s="834" t="s">
        <v>2192</v>
      </c>
      <c r="F1179" s="832" t="s">
        <v>2158</v>
      </c>
      <c r="G1179" s="832" t="s">
        <v>2458</v>
      </c>
      <c r="H1179" s="832" t="s">
        <v>651</v>
      </c>
      <c r="I1179" s="832" t="s">
        <v>1814</v>
      </c>
      <c r="J1179" s="832" t="s">
        <v>1119</v>
      </c>
      <c r="K1179" s="832" t="s">
        <v>1815</v>
      </c>
      <c r="L1179" s="835">
        <v>154.36000000000001</v>
      </c>
      <c r="M1179" s="835">
        <v>154.36000000000001</v>
      </c>
      <c r="N1179" s="832">
        <v>1</v>
      </c>
      <c r="O1179" s="836">
        <v>0.5</v>
      </c>
      <c r="P1179" s="835">
        <v>154.36000000000001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32</v>
      </c>
      <c r="B1180" s="832" t="s">
        <v>2157</v>
      </c>
      <c r="C1180" s="832" t="s">
        <v>2163</v>
      </c>
      <c r="D1180" s="833" t="s">
        <v>3773</v>
      </c>
      <c r="E1180" s="834" t="s">
        <v>2192</v>
      </c>
      <c r="F1180" s="832" t="s">
        <v>2158</v>
      </c>
      <c r="G1180" s="832" t="s">
        <v>2210</v>
      </c>
      <c r="H1180" s="832" t="s">
        <v>651</v>
      </c>
      <c r="I1180" s="832" t="s">
        <v>2053</v>
      </c>
      <c r="J1180" s="832" t="s">
        <v>2054</v>
      </c>
      <c r="K1180" s="832" t="s">
        <v>1450</v>
      </c>
      <c r="L1180" s="835">
        <v>194.26</v>
      </c>
      <c r="M1180" s="835">
        <v>1942.6</v>
      </c>
      <c r="N1180" s="832">
        <v>10</v>
      </c>
      <c r="O1180" s="836">
        <v>0.5</v>
      </c>
      <c r="P1180" s="835">
        <v>1942.6</v>
      </c>
      <c r="Q1180" s="837">
        <v>1</v>
      </c>
      <c r="R1180" s="832">
        <v>10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32</v>
      </c>
      <c r="B1181" s="832" t="s">
        <v>2157</v>
      </c>
      <c r="C1181" s="832" t="s">
        <v>2163</v>
      </c>
      <c r="D1181" s="833" t="s">
        <v>3773</v>
      </c>
      <c r="E1181" s="834" t="s">
        <v>2193</v>
      </c>
      <c r="F1181" s="832" t="s">
        <v>2158</v>
      </c>
      <c r="G1181" s="832" t="s">
        <v>2215</v>
      </c>
      <c r="H1181" s="832" t="s">
        <v>595</v>
      </c>
      <c r="I1181" s="832" t="s">
        <v>2296</v>
      </c>
      <c r="J1181" s="832" t="s">
        <v>2217</v>
      </c>
      <c r="K1181" s="832" t="s">
        <v>2297</v>
      </c>
      <c r="L1181" s="835">
        <v>263.26</v>
      </c>
      <c r="M1181" s="835">
        <v>263.26</v>
      </c>
      <c r="N1181" s="832">
        <v>1</v>
      </c>
      <c r="O1181" s="836">
        <v>1</v>
      </c>
      <c r="P1181" s="835">
        <v>263.26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32</v>
      </c>
      <c r="B1182" s="832" t="s">
        <v>2157</v>
      </c>
      <c r="C1182" s="832" t="s">
        <v>2163</v>
      </c>
      <c r="D1182" s="833" t="s">
        <v>3773</v>
      </c>
      <c r="E1182" s="834" t="s">
        <v>2193</v>
      </c>
      <c r="F1182" s="832" t="s">
        <v>2158</v>
      </c>
      <c r="G1182" s="832" t="s">
        <v>2215</v>
      </c>
      <c r="H1182" s="832" t="s">
        <v>595</v>
      </c>
      <c r="I1182" s="832" t="s">
        <v>2216</v>
      </c>
      <c r="J1182" s="832" t="s">
        <v>2217</v>
      </c>
      <c r="K1182" s="832" t="s">
        <v>2218</v>
      </c>
      <c r="L1182" s="835">
        <v>1295.6400000000001</v>
      </c>
      <c r="M1182" s="835">
        <v>2591.2800000000002</v>
      </c>
      <c r="N1182" s="832">
        <v>2</v>
      </c>
      <c r="O1182" s="836">
        <v>0.5</v>
      </c>
      <c r="P1182" s="835">
        <v>2591.2800000000002</v>
      </c>
      <c r="Q1182" s="837">
        <v>1</v>
      </c>
      <c r="R1182" s="832">
        <v>2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32</v>
      </c>
      <c r="B1183" s="832" t="s">
        <v>2157</v>
      </c>
      <c r="C1183" s="832" t="s">
        <v>2163</v>
      </c>
      <c r="D1183" s="833" t="s">
        <v>3773</v>
      </c>
      <c r="E1183" s="834" t="s">
        <v>2193</v>
      </c>
      <c r="F1183" s="832" t="s">
        <v>2158</v>
      </c>
      <c r="G1183" s="832" t="s">
        <v>2215</v>
      </c>
      <c r="H1183" s="832" t="s">
        <v>595</v>
      </c>
      <c r="I1183" s="832" t="s">
        <v>2849</v>
      </c>
      <c r="J1183" s="832" t="s">
        <v>2850</v>
      </c>
      <c r="K1183" s="832" t="s">
        <v>2297</v>
      </c>
      <c r="L1183" s="835">
        <v>263.26</v>
      </c>
      <c r="M1183" s="835">
        <v>526.52</v>
      </c>
      <c r="N1183" s="832">
        <v>2</v>
      </c>
      <c r="O1183" s="836">
        <v>0.5</v>
      </c>
      <c r="P1183" s="835">
        <v>526.52</v>
      </c>
      <c r="Q1183" s="837">
        <v>1</v>
      </c>
      <c r="R1183" s="832">
        <v>2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32</v>
      </c>
      <c r="B1184" s="832" t="s">
        <v>2157</v>
      </c>
      <c r="C1184" s="832" t="s">
        <v>2163</v>
      </c>
      <c r="D1184" s="833" t="s">
        <v>3773</v>
      </c>
      <c r="E1184" s="834" t="s">
        <v>2193</v>
      </c>
      <c r="F1184" s="832" t="s">
        <v>2158</v>
      </c>
      <c r="G1184" s="832" t="s">
        <v>2245</v>
      </c>
      <c r="H1184" s="832" t="s">
        <v>595</v>
      </c>
      <c r="I1184" s="832" t="s">
        <v>3443</v>
      </c>
      <c r="J1184" s="832" t="s">
        <v>2954</v>
      </c>
      <c r="K1184" s="832" t="s">
        <v>677</v>
      </c>
      <c r="L1184" s="835">
        <v>65.28</v>
      </c>
      <c r="M1184" s="835">
        <v>65.28</v>
      </c>
      <c r="N1184" s="832">
        <v>1</v>
      </c>
      <c r="O1184" s="836">
        <v>1</v>
      </c>
      <c r="P1184" s="835">
        <v>65.28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32</v>
      </c>
      <c r="B1185" s="832" t="s">
        <v>2157</v>
      </c>
      <c r="C1185" s="832" t="s">
        <v>2163</v>
      </c>
      <c r="D1185" s="833" t="s">
        <v>3773</v>
      </c>
      <c r="E1185" s="834" t="s">
        <v>2193</v>
      </c>
      <c r="F1185" s="832" t="s">
        <v>2158</v>
      </c>
      <c r="G1185" s="832" t="s">
        <v>2245</v>
      </c>
      <c r="H1185" s="832" t="s">
        <v>651</v>
      </c>
      <c r="I1185" s="832" t="s">
        <v>1874</v>
      </c>
      <c r="J1185" s="832" t="s">
        <v>675</v>
      </c>
      <c r="K1185" s="832" t="s">
        <v>676</v>
      </c>
      <c r="L1185" s="835">
        <v>72.55</v>
      </c>
      <c r="M1185" s="835">
        <v>145.1</v>
      </c>
      <c r="N1185" s="832">
        <v>2</v>
      </c>
      <c r="O1185" s="836">
        <v>1</v>
      </c>
      <c r="P1185" s="835">
        <v>72.55</v>
      </c>
      <c r="Q1185" s="837">
        <v>0.5</v>
      </c>
      <c r="R1185" s="832">
        <v>1</v>
      </c>
      <c r="S1185" s="837">
        <v>0.5</v>
      </c>
      <c r="T1185" s="836">
        <v>0.5</v>
      </c>
      <c r="U1185" s="838">
        <v>0.5</v>
      </c>
    </row>
    <row r="1186" spans="1:21" ht="14.4" customHeight="1" x14ac:dyDescent="0.3">
      <c r="A1186" s="831">
        <v>32</v>
      </c>
      <c r="B1186" s="832" t="s">
        <v>2157</v>
      </c>
      <c r="C1186" s="832" t="s">
        <v>2163</v>
      </c>
      <c r="D1186" s="833" t="s">
        <v>3773</v>
      </c>
      <c r="E1186" s="834" t="s">
        <v>2193</v>
      </c>
      <c r="F1186" s="832" t="s">
        <v>2158</v>
      </c>
      <c r="G1186" s="832" t="s">
        <v>3444</v>
      </c>
      <c r="H1186" s="832" t="s">
        <v>595</v>
      </c>
      <c r="I1186" s="832" t="s">
        <v>3445</v>
      </c>
      <c r="J1186" s="832" t="s">
        <v>3446</v>
      </c>
      <c r="K1186" s="832" t="s">
        <v>3447</v>
      </c>
      <c r="L1186" s="835">
        <v>25.06</v>
      </c>
      <c r="M1186" s="835">
        <v>50.12</v>
      </c>
      <c r="N1186" s="832">
        <v>2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32</v>
      </c>
      <c r="B1187" s="832" t="s">
        <v>2157</v>
      </c>
      <c r="C1187" s="832" t="s">
        <v>2163</v>
      </c>
      <c r="D1187" s="833" t="s">
        <v>3773</v>
      </c>
      <c r="E1187" s="834" t="s">
        <v>2193</v>
      </c>
      <c r="F1187" s="832" t="s">
        <v>2158</v>
      </c>
      <c r="G1187" s="832" t="s">
        <v>2248</v>
      </c>
      <c r="H1187" s="832" t="s">
        <v>595</v>
      </c>
      <c r="I1187" s="832" t="s">
        <v>3231</v>
      </c>
      <c r="J1187" s="832" t="s">
        <v>2863</v>
      </c>
      <c r="K1187" s="832" t="s">
        <v>1467</v>
      </c>
      <c r="L1187" s="835">
        <v>170.52</v>
      </c>
      <c r="M1187" s="835">
        <v>170.52</v>
      </c>
      <c r="N1187" s="832">
        <v>1</v>
      </c>
      <c r="O1187" s="836">
        <v>1</v>
      </c>
      <c r="P1187" s="835">
        <v>170.52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32</v>
      </c>
      <c r="B1188" s="832" t="s">
        <v>2157</v>
      </c>
      <c r="C1188" s="832" t="s">
        <v>2163</v>
      </c>
      <c r="D1188" s="833" t="s">
        <v>3773</v>
      </c>
      <c r="E1188" s="834" t="s">
        <v>2193</v>
      </c>
      <c r="F1188" s="832" t="s">
        <v>2158</v>
      </c>
      <c r="G1188" s="832" t="s">
        <v>2485</v>
      </c>
      <c r="H1188" s="832" t="s">
        <v>595</v>
      </c>
      <c r="I1188" s="832" t="s">
        <v>2486</v>
      </c>
      <c r="J1188" s="832" t="s">
        <v>2487</v>
      </c>
      <c r="K1188" s="832" t="s">
        <v>1467</v>
      </c>
      <c r="L1188" s="835">
        <v>78.33</v>
      </c>
      <c r="M1188" s="835">
        <v>78.33</v>
      </c>
      <c r="N1188" s="832">
        <v>1</v>
      </c>
      <c r="O1188" s="836">
        <v>1</v>
      </c>
      <c r="P1188" s="835">
        <v>78.33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32</v>
      </c>
      <c r="B1189" s="832" t="s">
        <v>2157</v>
      </c>
      <c r="C1189" s="832" t="s">
        <v>2163</v>
      </c>
      <c r="D1189" s="833" t="s">
        <v>3773</v>
      </c>
      <c r="E1189" s="834" t="s">
        <v>2193</v>
      </c>
      <c r="F1189" s="832" t="s">
        <v>2158</v>
      </c>
      <c r="G1189" s="832" t="s">
        <v>3163</v>
      </c>
      <c r="H1189" s="832" t="s">
        <v>595</v>
      </c>
      <c r="I1189" s="832" t="s">
        <v>3448</v>
      </c>
      <c r="J1189" s="832" t="s">
        <v>3165</v>
      </c>
      <c r="K1189" s="832" t="s">
        <v>3449</v>
      </c>
      <c r="L1189" s="835">
        <v>736.33</v>
      </c>
      <c r="M1189" s="835">
        <v>736.33</v>
      </c>
      <c r="N1189" s="832">
        <v>1</v>
      </c>
      <c r="O1189" s="836">
        <v>1</v>
      </c>
      <c r="P1189" s="835">
        <v>736.33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32</v>
      </c>
      <c r="B1190" s="832" t="s">
        <v>2157</v>
      </c>
      <c r="C1190" s="832" t="s">
        <v>2163</v>
      </c>
      <c r="D1190" s="833" t="s">
        <v>3773</v>
      </c>
      <c r="E1190" s="834" t="s">
        <v>2193</v>
      </c>
      <c r="F1190" s="832" t="s">
        <v>2158</v>
      </c>
      <c r="G1190" s="832" t="s">
        <v>2225</v>
      </c>
      <c r="H1190" s="832" t="s">
        <v>651</v>
      </c>
      <c r="I1190" s="832" t="s">
        <v>1835</v>
      </c>
      <c r="J1190" s="832" t="s">
        <v>1836</v>
      </c>
      <c r="K1190" s="832" t="s">
        <v>1837</v>
      </c>
      <c r="L1190" s="835">
        <v>3231.81</v>
      </c>
      <c r="M1190" s="835">
        <v>3231.81</v>
      </c>
      <c r="N1190" s="832">
        <v>1</v>
      </c>
      <c r="O1190" s="836">
        <v>0.5</v>
      </c>
      <c r="P1190" s="835">
        <v>3231.81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32</v>
      </c>
      <c r="B1191" s="832" t="s">
        <v>2157</v>
      </c>
      <c r="C1191" s="832" t="s">
        <v>2163</v>
      </c>
      <c r="D1191" s="833" t="s">
        <v>3773</v>
      </c>
      <c r="E1191" s="834" t="s">
        <v>2193</v>
      </c>
      <c r="F1191" s="832" t="s">
        <v>2158</v>
      </c>
      <c r="G1191" s="832" t="s">
        <v>2332</v>
      </c>
      <c r="H1191" s="832" t="s">
        <v>651</v>
      </c>
      <c r="I1191" s="832" t="s">
        <v>1759</v>
      </c>
      <c r="J1191" s="832" t="s">
        <v>829</v>
      </c>
      <c r="K1191" s="832" t="s">
        <v>1760</v>
      </c>
      <c r="L1191" s="835">
        <v>42.51</v>
      </c>
      <c r="M1191" s="835">
        <v>42.51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32</v>
      </c>
      <c r="B1192" s="832" t="s">
        <v>2157</v>
      </c>
      <c r="C1192" s="832" t="s">
        <v>2163</v>
      </c>
      <c r="D1192" s="833" t="s">
        <v>3773</v>
      </c>
      <c r="E1192" s="834" t="s">
        <v>2193</v>
      </c>
      <c r="F1192" s="832" t="s">
        <v>2158</v>
      </c>
      <c r="G1192" s="832" t="s">
        <v>2332</v>
      </c>
      <c r="H1192" s="832" t="s">
        <v>651</v>
      </c>
      <c r="I1192" s="832" t="s">
        <v>2713</v>
      </c>
      <c r="J1192" s="832" t="s">
        <v>829</v>
      </c>
      <c r="K1192" s="832" t="s">
        <v>2714</v>
      </c>
      <c r="L1192" s="835">
        <v>85.02</v>
      </c>
      <c r="M1192" s="835">
        <v>85.02</v>
      </c>
      <c r="N1192" s="832">
        <v>1</v>
      </c>
      <c r="O1192" s="836">
        <v>0.5</v>
      </c>
      <c r="P1192" s="835">
        <v>85.02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32</v>
      </c>
      <c r="B1193" s="832" t="s">
        <v>2157</v>
      </c>
      <c r="C1193" s="832" t="s">
        <v>2163</v>
      </c>
      <c r="D1193" s="833" t="s">
        <v>3773</v>
      </c>
      <c r="E1193" s="834" t="s">
        <v>2193</v>
      </c>
      <c r="F1193" s="832" t="s">
        <v>2158</v>
      </c>
      <c r="G1193" s="832" t="s">
        <v>2339</v>
      </c>
      <c r="H1193" s="832" t="s">
        <v>595</v>
      </c>
      <c r="I1193" s="832" t="s">
        <v>2867</v>
      </c>
      <c r="J1193" s="832" t="s">
        <v>2341</v>
      </c>
      <c r="K1193" s="832" t="s">
        <v>2868</v>
      </c>
      <c r="L1193" s="835">
        <v>94.7</v>
      </c>
      <c r="M1193" s="835">
        <v>94.7</v>
      </c>
      <c r="N1193" s="832">
        <v>1</v>
      </c>
      <c r="O1193" s="836">
        <v>0.5</v>
      </c>
      <c r="P1193" s="835">
        <v>94.7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32</v>
      </c>
      <c r="B1194" s="832" t="s">
        <v>2157</v>
      </c>
      <c r="C1194" s="832" t="s">
        <v>2163</v>
      </c>
      <c r="D1194" s="833" t="s">
        <v>3773</v>
      </c>
      <c r="E1194" s="834" t="s">
        <v>2193</v>
      </c>
      <c r="F1194" s="832" t="s">
        <v>2158</v>
      </c>
      <c r="G1194" s="832" t="s">
        <v>2339</v>
      </c>
      <c r="H1194" s="832" t="s">
        <v>595</v>
      </c>
      <c r="I1194" s="832" t="s">
        <v>3450</v>
      </c>
      <c r="J1194" s="832" t="s">
        <v>2341</v>
      </c>
      <c r="K1194" s="832" t="s">
        <v>2868</v>
      </c>
      <c r="L1194" s="835">
        <v>94.7</v>
      </c>
      <c r="M1194" s="835">
        <v>94.7</v>
      </c>
      <c r="N1194" s="832">
        <v>1</v>
      </c>
      <c r="O1194" s="836">
        <v>1</v>
      </c>
      <c r="P1194" s="835">
        <v>94.7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32</v>
      </c>
      <c r="B1195" s="832" t="s">
        <v>2157</v>
      </c>
      <c r="C1195" s="832" t="s">
        <v>2163</v>
      </c>
      <c r="D1195" s="833" t="s">
        <v>3773</v>
      </c>
      <c r="E1195" s="834" t="s">
        <v>2193</v>
      </c>
      <c r="F1195" s="832" t="s">
        <v>2158</v>
      </c>
      <c r="G1195" s="832" t="s">
        <v>2339</v>
      </c>
      <c r="H1195" s="832" t="s">
        <v>595</v>
      </c>
      <c r="I1195" s="832" t="s">
        <v>3171</v>
      </c>
      <c r="J1195" s="832" t="s">
        <v>2341</v>
      </c>
      <c r="K1195" s="832" t="s">
        <v>2342</v>
      </c>
      <c r="L1195" s="835">
        <v>94.7</v>
      </c>
      <c r="M1195" s="835">
        <v>94.7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32</v>
      </c>
      <c r="B1196" s="832" t="s">
        <v>2157</v>
      </c>
      <c r="C1196" s="832" t="s">
        <v>2163</v>
      </c>
      <c r="D1196" s="833" t="s">
        <v>3773</v>
      </c>
      <c r="E1196" s="834" t="s">
        <v>2193</v>
      </c>
      <c r="F1196" s="832" t="s">
        <v>2158</v>
      </c>
      <c r="G1196" s="832" t="s">
        <v>3451</v>
      </c>
      <c r="H1196" s="832" t="s">
        <v>595</v>
      </c>
      <c r="I1196" s="832" t="s">
        <v>3452</v>
      </c>
      <c r="J1196" s="832" t="s">
        <v>3453</v>
      </c>
      <c r="K1196" s="832" t="s">
        <v>3454</v>
      </c>
      <c r="L1196" s="835">
        <v>36.909999999999997</v>
      </c>
      <c r="M1196" s="835">
        <v>110.72999999999999</v>
      </c>
      <c r="N1196" s="832">
        <v>3</v>
      </c>
      <c r="O1196" s="836">
        <v>1</v>
      </c>
      <c r="P1196" s="835">
        <v>110.72999999999999</v>
      </c>
      <c r="Q1196" s="837">
        <v>1</v>
      </c>
      <c r="R1196" s="832">
        <v>3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32</v>
      </c>
      <c r="B1197" s="832" t="s">
        <v>2157</v>
      </c>
      <c r="C1197" s="832" t="s">
        <v>2163</v>
      </c>
      <c r="D1197" s="833" t="s">
        <v>3773</v>
      </c>
      <c r="E1197" s="834" t="s">
        <v>2193</v>
      </c>
      <c r="F1197" s="832" t="s">
        <v>2158</v>
      </c>
      <c r="G1197" s="832" t="s">
        <v>3455</v>
      </c>
      <c r="H1197" s="832" t="s">
        <v>595</v>
      </c>
      <c r="I1197" s="832" t="s">
        <v>3456</v>
      </c>
      <c r="J1197" s="832" t="s">
        <v>3457</v>
      </c>
      <c r="K1197" s="832" t="s">
        <v>3458</v>
      </c>
      <c r="L1197" s="835">
        <v>51.71</v>
      </c>
      <c r="M1197" s="835">
        <v>51.71</v>
      </c>
      <c r="N1197" s="832">
        <v>1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32</v>
      </c>
      <c r="B1198" s="832" t="s">
        <v>2157</v>
      </c>
      <c r="C1198" s="832" t="s">
        <v>2163</v>
      </c>
      <c r="D1198" s="833" t="s">
        <v>3773</v>
      </c>
      <c r="E1198" s="834" t="s">
        <v>2193</v>
      </c>
      <c r="F1198" s="832" t="s">
        <v>2158</v>
      </c>
      <c r="G1198" s="832" t="s">
        <v>2365</v>
      </c>
      <c r="H1198" s="832" t="s">
        <v>595</v>
      </c>
      <c r="I1198" s="832" t="s">
        <v>2541</v>
      </c>
      <c r="J1198" s="832" t="s">
        <v>844</v>
      </c>
      <c r="K1198" s="832" t="s">
        <v>2542</v>
      </c>
      <c r="L1198" s="835">
        <v>52.75</v>
      </c>
      <c r="M1198" s="835">
        <v>316.5</v>
      </c>
      <c r="N1198" s="832">
        <v>6</v>
      </c>
      <c r="O1198" s="836">
        <v>3.5</v>
      </c>
      <c r="P1198" s="835">
        <v>52.75</v>
      </c>
      <c r="Q1198" s="837">
        <v>0.16666666666666666</v>
      </c>
      <c r="R1198" s="832">
        <v>1</v>
      </c>
      <c r="S1198" s="837">
        <v>0.16666666666666666</v>
      </c>
      <c r="T1198" s="836">
        <v>0.5</v>
      </c>
      <c r="U1198" s="838">
        <v>0.14285714285714285</v>
      </c>
    </row>
    <row r="1199" spans="1:21" ht="14.4" customHeight="1" x14ac:dyDescent="0.3">
      <c r="A1199" s="831">
        <v>32</v>
      </c>
      <c r="B1199" s="832" t="s">
        <v>2157</v>
      </c>
      <c r="C1199" s="832" t="s">
        <v>2163</v>
      </c>
      <c r="D1199" s="833" t="s">
        <v>3773</v>
      </c>
      <c r="E1199" s="834" t="s">
        <v>2193</v>
      </c>
      <c r="F1199" s="832" t="s">
        <v>2158</v>
      </c>
      <c r="G1199" s="832" t="s">
        <v>2233</v>
      </c>
      <c r="H1199" s="832" t="s">
        <v>595</v>
      </c>
      <c r="I1199" s="832" t="s">
        <v>2234</v>
      </c>
      <c r="J1199" s="832" t="s">
        <v>2235</v>
      </c>
      <c r="K1199" s="832" t="s">
        <v>2236</v>
      </c>
      <c r="L1199" s="835">
        <v>88.76</v>
      </c>
      <c r="M1199" s="835">
        <v>1065.1200000000001</v>
      </c>
      <c r="N1199" s="832">
        <v>12</v>
      </c>
      <c r="O1199" s="836">
        <v>3</v>
      </c>
      <c r="P1199" s="835">
        <v>266.28000000000003</v>
      </c>
      <c r="Q1199" s="837">
        <v>0.25</v>
      </c>
      <c r="R1199" s="832">
        <v>3</v>
      </c>
      <c r="S1199" s="837">
        <v>0.25</v>
      </c>
      <c r="T1199" s="836">
        <v>1</v>
      </c>
      <c r="U1199" s="838">
        <v>0.33333333333333331</v>
      </c>
    </row>
    <row r="1200" spans="1:21" ht="14.4" customHeight="1" x14ac:dyDescent="0.3">
      <c r="A1200" s="831">
        <v>32</v>
      </c>
      <c r="B1200" s="832" t="s">
        <v>2157</v>
      </c>
      <c r="C1200" s="832" t="s">
        <v>2163</v>
      </c>
      <c r="D1200" s="833" t="s">
        <v>3773</v>
      </c>
      <c r="E1200" s="834" t="s">
        <v>2193</v>
      </c>
      <c r="F1200" s="832" t="s">
        <v>2158</v>
      </c>
      <c r="G1200" s="832" t="s">
        <v>3005</v>
      </c>
      <c r="H1200" s="832" t="s">
        <v>651</v>
      </c>
      <c r="I1200" s="832" t="s">
        <v>3459</v>
      </c>
      <c r="J1200" s="832" t="s">
        <v>3460</v>
      </c>
      <c r="K1200" s="832" t="s">
        <v>3461</v>
      </c>
      <c r="L1200" s="835">
        <v>237.31</v>
      </c>
      <c r="M1200" s="835">
        <v>237.31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32</v>
      </c>
      <c r="B1201" s="832" t="s">
        <v>2157</v>
      </c>
      <c r="C1201" s="832" t="s">
        <v>2163</v>
      </c>
      <c r="D1201" s="833" t="s">
        <v>3773</v>
      </c>
      <c r="E1201" s="834" t="s">
        <v>2193</v>
      </c>
      <c r="F1201" s="832" t="s">
        <v>2158</v>
      </c>
      <c r="G1201" s="832" t="s">
        <v>3462</v>
      </c>
      <c r="H1201" s="832" t="s">
        <v>595</v>
      </c>
      <c r="I1201" s="832" t="s">
        <v>3463</v>
      </c>
      <c r="J1201" s="832" t="s">
        <v>3464</v>
      </c>
      <c r="K1201" s="832" t="s">
        <v>3465</v>
      </c>
      <c r="L1201" s="835">
        <v>450.8</v>
      </c>
      <c r="M1201" s="835">
        <v>450.8</v>
      </c>
      <c r="N1201" s="832">
        <v>1</v>
      </c>
      <c r="O1201" s="836">
        <v>1</v>
      </c>
      <c r="P1201" s="835">
        <v>450.8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32</v>
      </c>
      <c r="B1202" s="832" t="s">
        <v>2157</v>
      </c>
      <c r="C1202" s="832" t="s">
        <v>2163</v>
      </c>
      <c r="D1202" s="833" t="s">
        <v>3773</v>
      </c>
      <c r="E1202" s="834" t="s">
        <v>2193</v>
      </c>
      <c r="F1202" s="832" t="s">
        <v>2158</v>
      </c>
      <c r="G1202" s="832" t="s">
        <v>2257</v>
      </c>
      <c r="H1202" s="832" t="s">
        <v>651</v>
      </c>
      <c r="I1202" s="832" t="s">
        <v>1738</v>
      </c>
      <c r="J1202" s="832" t="s">
        <v>827</v>
      </c>
      <c r="K1202" s="832" t="s">
        <v>1739</v>
      </c>
      <c r="L1202" s="835">
        <v>1385.62</v>
      </c>
      <c r="M1202" s="835">
        <v>4156.8599999999997</v>
      </c>
      <c r="N1202" s="832">
        <v>3</v>
      </c>
      <c r="O1202" s="836">
        <v>1</v>
      </c>
      <c r="P1202" s="835">
        <v>4156.8599999999997</v>
      </c>
      <c r="Q1202" s="837">
        <v>1</v>
      </c>
      <c r="R1202" s="832">
        <v>3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32</v>
      </c>
      <c r="B1203" s="832" t="s">
        <v>2157</v>
      </c>
      <c r="C1203" s="832" t="s">
        <v>2163</v>
      </c>
      <c r="D1203" s="833" t="s">
        <v>3773</v>
      </c>
      <c r="E1203" s="834" t="s">
        <v>2193</v>
      </c>
      <c r="F1203" s="832" t="s">
        <v>2158</v>
      </c>
      <c r="G1203" s="832" t="s">
        <v>2257</v>
      </c>
      <c r="H1203" s="832" t="s">
        <v>651</v>
      </c>
      <c r="I1203" s="832" t="s">
        <v>1746</v>
      </c>
      <c r="J1203" s="832" t="s">
        <v>822</v>
      </c>
      <c r="K1203" s="832" t="s">
        <v>1747</v>
      </c>
      <c r="L1203" s="835">
        <v>736.33</v>
      </c>
      <c r="M1203" s="835">
        <v>2945.32</v>
      </c>
      <c r="N1203" s="832">
        <v>4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32</v>
      </c>
      <c r="B1204" s="832" t="s">
        <v>2157</v>
      </c>
      <c r="C1204" s="832" t="s">
        <v>2163</v>
      </c>
      <c r="D1204" s="833" t="s">
        <v>3773</v>
      </c>
      <c r="E1204" s="834" t="s">
        <v>2193</v>
      </c>
      <c r="F1204" s="832" t="s">
        <v>2158</v>
      </c>
      <c r="G1204" s="832" t="s">
        <v>2257</v>
      </c>
      <c r="H1204" s="832" t="s">
        <v>651</v>
      </c>
      <c r="I1204" s="832" t="s">
        <v>1748</v>
      </c>
      <c r="J1204" s="832" t="s">
        <v>822</v>
      </c>
      <c r="K1204" s="832" t="s">
        <v>1749</v>
      </c>
      <c r="L1204" s="835">
        <v>490.89</v>
      </c>
      <c r="M1204" s="835">
        <v>6381.57</v>
      </c>
      <c r="N1204" s="832">
        <v>13</v>
      </c>
      <c r="O1204" s="836">
        <v>4</v>
      </c>
      <c r="P1204" s="835">
        <v>3927.12</v>
      </c>
      <c r="Q1204" s="837">
        <v>0.61538461538461542</v>
      </c>
      <c r="R1204" s="832">
        <v>8</v>
      </c>
      <c r="S1204" s="837">
        <v>0.61538461538461542</v>
      </c>
      <c r="T1204" s="836">
        <v>2</v>
      </c>
      <c r="U1204" s="838">
        <v>0.5</v>
      </c>
    </row>
    <row r="1205" spans="1:21" ht="14.4" customHeight="1" x14ac:dyDescent="0.3">
      <c r="A1205" s="831">
        <v>32</v>
      </c>
      <c r="B1205" s="832" t="s">
        <v>2157</v>
      </c>
      <c r="C1205" s="832" t="s">
        <v>2163</v>
      </c>
      <c r="D1205" s="833" t="s">
        <v>3773</v>
      </c>
      <c r="E1205" s="834" t="s">
        <v>2193</v>
      </c>
      <c r="F1205" s="832" t="s">
        <v>2158</v>
      </c>
      <c r="G1205" s="832" t="s">
        <v>2384</v>
      </c>
      <c r="H1205" s="832" t="s">
        <v>595</v>
      </c>
      <c r="I1205" s="832" t="s">
        <v>2647</v>
      </c>
      <c r="J1205" s="832" t="s">
        <v>846</v>
      </c>
      <c r="K1205" s="832" t="s">
        <v>2646</v>
      </c>
      <c r="L1205" s="835">
        <v>103.67</v>
      </c>
      <c r="M1205" s="835">
        <v>103.67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32</v>
      </c>
      <c r="B1206" s="832" t="s">
        <v>2157</v>
      </c>
      <c r="C1206" s="832" t="s">
        <v>2163</v>
      </c>
      <c r="D1206" s="833" t="s">
        <v>3773</v>
      </c>
      <c r="E1206" s="834" t="s">
        <v>2193</v>
      </c>
      <c r="F1206" s="832" t="s">
        <v>2158</v>
      </c>
      <c r="G1206" s="832" t="s">
        <v>2909</v>
      </c>
      <c r="H1206" s="832" t="s">
        <v>595</v>
      </c>
      <c r="I1206" s="832" t="s">
        <v>3466</v>
      </c>
      <c r="J1206" s="832" t="s">
        <v>3467</v>
      </c>
      <c r="K1206" s="832" t="s">
        <v>1727</v>
      </c>
      <c r="L1206" s="835">
        <v>453.18</v>
      </c>
      <c r="M1206" s="835">
        <v>453.18</v>
      </c>
      <c r="N1206" s="832">
        <v>1</v>
      </c>
      <c r="O1206" s="836">
        <v>0.5</v>
      </c>
      <c r="P1206" s="835">
        <v>453.18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32</v>
      </c>
      <c r="B1207" s="832" t="s">
        <v>2157</v>
      </c>
      <c r="C1207" s="832" t="s">
        <v>2163</v>
      </c>
      <c r="D1207" s="833" t="s">
        <v>3773</v>
      </c>
      <c r="E1207" s="834" t="s">
        <v>2193</v>
      </c>
      <c r="F1207" s="832" t="s">
        <v>2158</v>
      </c>
      <c r="G1207" s="832" t="s">
        <v>2202</v>
      </c>
      <c r="H1207" s="832" t="s">
        <v>595</v>
      </c>
      <c r="I1207" s="832" t="s">
        <v>2286</v>
      </c>
      <c r="J1207" s="832" t="s">
        <v>2057</v>
      </c>
      <c r="K1207" s="832" t="s">
        <v>2287</v>
      </c>
      <c r="L1207" s="835">
        <v>51.84</v>
      </c>
      <c r="M1207" s="835">
        <v>51.84</v>
      </c>
      <c r="N1207" s="832">
        <v>1</v>
      </c>
      <c r="O1207" s="836">
        <v>0.5</v>
      </c>
      <c r="P1207" s="835">
        <v>51.84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32</v>
      </c>
      <c r="B1208" s="832" t="s">
        <v>2157</v>
      </c>
      <c r="C1208" s="832" t="s">
        <v>2163</v>
      </c>
      <c r="D1208" s="833" t="s">
        <v>3773</v>
      </c>
      <c r="E1208" s="834" t="s">
        <v>2193</v>
      </c>
      <c r="F1208" s="832" t="s">
        <v>2158</v>
      </c>
      <c r="G1208" s="832" t="s">
        <v>2202</v>
      </c>
      <c r="H1208" s="832" t="s">
        <v>595</v>
      </c>
      <c r="I1208" s="832" t="s">
        <v>2689</v>
      </c>
      <c r="J1208" s="832" t="s">
        <v>2057</v>
      </c>
      <c r="K1208" s="832" t="s">
        <v>2690</v>
      </c>
      <c r="L1208" s="835">
        <v>103.67</v>
      </c>
      <c r="M1208" s="835">
        <v>103.67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32</v>
      </c>
      <c r="B1209" s="832" t="s">
        <v>2157</v>
      </c>
      <c r="C1209" s="832" t="s">
        <v>2163</v>
      </c>
      <c r="D1209" s="833" t="s">
        <v>3773</v>
      </c>
      <c r="E1209" s="834" t="s">
        <v>2193</v>
      </c>
      <c r="F1209" s="832" t="s">
        <v>2158</v>
      </c>
      <c r="G1209" s="832" t="s">
        <v>2691</v>
      </c>
      <c r="H1209" s="832" t="s">
        <v>651</v>
      </c>
      <c r="I1209" s="832" t="s">
        <v>1779</v>
      </c>
      <c r="J1209" s="832" t="s">
        <v>989</v>
      </c>
      <c r="K1209" s="832" t="s">
        <v>1780</v>
      </c>
      <c r="L1209" s="835">
        <v>47.7</v>
      </c>
      <c r="M1209" s="835">
        <v>47.7</v>
      </c>
      <c r="N1209" s="832">
        <v>1</v>
      </c>
      <c r="O1209" s="836">
        <v>1</v>
      </c>
      <c r="P1209" s="835">
        <v>47.7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32</v>
      </c>
      <c r="B1210" s="832" t="s">
        <v>2157</v>
      </c>
      <c r="C1210" s="832" t="s">
        <v>2163</v>
      </c>
      <c r="D1210" s="833" t="s">
        <v>3773</v>
      </c>
      <c r="E1210" s="834" t="s">
        <v>2193</v>
      </c>
      <c r="F1210" s="832" t="s">
        <v>2158</v>
      </c>
      <c r="G1210" s="832" t="s">
        <v>2288</v>
      </c>
      <c r="H1210" s="832" t="s">
        <v>595</v>
      </c>
      <c r="I1210" s="832" t="s">
        <v>2394</v>
      </c>
      <c r="J1210" s="832" t="s">
        <v>2290</v>
      </c>
      <c r="K1210" s="832" t="s">
        <v>2395</v>
      </c>
      <c r="L1210" s="835">
        <v>21.92</v>
      </c>
      <c r="M1210" s="835">
        <v>43.84</v>
      </c>
      <c r="N1210" s="832">
        <v>2</v>
      </c>
      <c r="O1210" s="836">
        <v>1.5</v>
      </c>
      <c r="P1210" s="835">
        <v>43.84</v>
      </c>
      <c r="Q1210" s="837">
        <v>1</v>
      </c>
      <c r="R1210" s="832">
        <v>2</v>
      </c>
      <c r="S1210" s="837">
        <v>1</v>
      </c>
      <c r="T1210" s="836">
        <v>1.5</v>
      </c>
      <c r="U1210" s="838">
        <v>1</v>
      </c>
    </row>
    <row r="1211" spans="1:21" ht="14.4" customHeight="1" x14ac:dyDescent="0.3">
      <c r="A1211" s="831">
        <v>32</v>
      </c>
      <c r="B1211" s="832" t="s">
        <v>2157</v>
      </c>
      <c r="C1211" s="832" t="s">
        <v>2163</v>
      </c>
      <c r="D1211" s="833" t="s">
        <v>3773</v>
      </c>
      <c r="E1211" s="834" t="s">
        <v>2193</v>
      </c>
      <c r="F1211" s="832" t="s">
        <v>2158</v>
      </c>
      <c r="G1211" s="832" t="s">
        <v>2288</v>
      </c>
      <c r="H1211" s="832" t="s">
        <v>595</v>
      </c>
      <c r="I1211" s="832" t="s">
        <v>2289</v>
      </c>
      <c r="J1211" s="832" t="s">
        <v>2290</v>
      </c>
      <c r="K1211" s="832" t="s">
        <v>2291</v>
      </c>
      <c r="L1211" s="835">
        <v>87.67</v>
      </c>
      <c r="M1211" s="835">
        <v>87.67</v>
      </c>
      <c r="N1211" s="832">
        <v>1</v>
      </c>
      <c r="O1211" s="836">
        <v>0.5</v>
      </c>
      <c r="P1211" s="835">
        <v>87.67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32</v>
      </c>
      <c r="B1212" s="832" t="s">
        <v>2157</v>
      </c>
      <c r="C1212" s="832" t="s">
        <v>2163</v>
      </c>
      <c r="D1212" s="833" t="s">
        <v>3773</v>
      </c>
      <c r="E1212" s="834" t="s">
        <v>2193</v>
      </c>
      <c r="F1212" s="832" t="s">
        <v>2158</v>
      </c>
      <c r="G1212" s="832" t="s">
        <v>2264</v>
      </c>
      <c r="H1212" s="832" t="s">
        <v>595</v>
      </c>
      <c r="I1212" s="832" t="s">
        <v>2572</v>
      </c>
      <c r="J1212" s="832" t="s">
        <v>2266</v>
      </c>
      <c r="K1212" s="832" t="s">
        <v>2573</v>
      </c>
      <c r="L1212" s="835">
        <v>181.04</v>
      </c>
      <c r="M1212" s="835">
        <v>362.08</v>
      </c>
      <c r="N1212" s="832">
        <v>2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32</v>
      </c>
      <c r="B1213" s="832" t="s">
        <v>2157</v>
      </c>
      <c r="C1213" s="832" t="s">
        <v>2163</v>
      </c>
      <c r="D1213" s="833" t="s">
        <v>3773</v>
      </c>
      <c r="E1213" s="834" t="s">
        <v>2193</v>
      </c>
      <c r="F1213" s="832" t="s">
        <v>2158</v>
      </c>
      <c r="G1213" s="832" t="s">
        <v>2241</v>
      </c>
      <c r="H1213" s="832" t="s">
        <v>595</v>
      </c>
      <c r="I1213" s="832" t="s">
        <v>2415</v>
      </c>
      <c r="J1213" s="832" t="s">
        <v>2416</v>
      </c>
      <c r="K1213" s="832" t="s">
        <v>2417</v>
      </c>
      <c r="L1213" s="835">
        <v>42.54</v>
      </c>
      <c r="M1213" s="835">
        <v>170.16</v>
      </c>
      <c r="N1213" s="832">
        <v>4</v>
      </c>
      <c r="O1213" s="836">
        <v>2</v>
      </c>
      <c r="P1213" s="835">
        <v>85.08</v>
      </c>
      <c r="Q1213" s="837">
        <v>0.5</v>
      </c>
      <c r="R1213" s="832">
        <v>2</v>
      </c>
      <c r="S1213" s="837">
        <v>0.5</v>
      </c>
      <c r="T1213" s="836">
        <v>1</v>
      </c>
      <c r="U1213" s="838">
        <v>0.5</v>
      </c>
    </row>
    <row r="1214" spans="1:21" ht="14.4" customHeight="1" x14ac:dyDescent="0.3">
      <c r="A1214" s="831">
        <v>32</v>
      </c>
      <c r="B1214" s="832" t="s">
        <v>2157</v>
      </c>
      <c r="C1214" s="832" t="s">
        <v>2163</v>
      </c>
      <c r="D1214" s="833" t="s">
        <v>3773</v>
      </c>
      <c r="E1214" s="834" t="s">
        <v>2193</v>
      </c>
      <c r="F1214" s="832" t="s">
        <v>2158</v>
      </c>
      <c r="G1214" s="832" t="s">
        <v>2241</v>
      </c>
      <c r="H1214" s="832" t="s">
        <v>595</v>
      </c>
      <c r="I1214" s="832" t="s">
        <v>2242</v>
      </c>
      <c r="J1214" s="832" t="s">
        <v>2243</v>
      </c>
      <c r="K1214" s="832" t="s">
        <v>2244</v>
      </c>
      <c r="L1214" s="835">
        <v>66.88</v>
      </c>
      <c r="M1214" s="835">
        <v>66.88</v>
      </c>
      <c r="N1214" s="832">
        <v>1</v>
      </c>
      <c r="O1214" s="836">
        <v>0.5</v>
      </c>
      <c r="P1214" s="835">
        <v>66.88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32</v>
      </c>
      <c r="B1215" s="832" t="s">
        <v>2157</v>
      </c>
      <c r="C1215" s="832" t="s">
        <v>2163</v>
      </c>
      <c r="D1215" s="833" t="s">
        <v>3773</v>
      </c>
      <c r="E1215" s="834" t="s">
        <v>2193</v>
      </c>
      <c r="F1215" s="832" t="s">
        <v>2158</v>
      </c>
      <c r="G1215" s="832" t="s">
        <v>3468</v>
      </c>
      <c r="H1215" s="832" t="s">
        <v>595</v>
      </c>
      <c r="I1215" s="832" t="s">
        <v>3469</v>
      </c>
      <c r="J1215" s="832" t="s">
        <v>3470</v>
      </c>
      <c r="K1215" s="832" t="s">
        <v>3471</v>
      </c>
      <c r="L1215" s="835">
        <v>0</v>
      </c>
      <c r="M1215" s="835">
        <v>0</v>
      </c>
      <c r="N1215" s="832">
        <v>4</v>
      </c>
      <c r="O1215" s="836">
        <v>2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32</v>
      </c>
      <c r="B1216" s="832" t="s">
        <v>2157</v>
      </c>
      <c r="C1216" s="832" t="s">
        <v>2163</v>
      </c>
      <c r="D1216" s="833" t="s">
        <v>3773</v>
      </c>
      <c r="E1216" s="834" t="s">
        <v>2193</v>
      </c>
      <c r="F1216" s="832" t="s">
        <v>2158</v>
      </c>
      <c r="G1216" s="832" t="s">
        <v>2268</v>
      </c>
      <c r="H1216" s="832" t="s">
        <v>651</v>
      </c>
      <c r="I1216" s="832" t="s">
        <v>2016</v>
      </c>
      <c r="J1216" s="832" t="s">
        <v>2017</v>
      </c>
      <c r="K1216" s="832" t="s">
        <v>2018</v>
      </c>
      <c r="L1216" s="835">
        <v>902.57</v>
      </c>
      <c r="M1216" s="835">
        <v>902.57</v>
      </c>
      <c r="N1216" s="832">
        <v>1</v>
      </c>
      <c r="O1216" s="836">
        <v>0.5</v>
      </c>
      <c r="P1216" s="835">
        <v>902.57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32</v>
      </c>
      <c r="B1217" s="832" t="s">
        <v>2157</v>
      </c>
      <c r="C1217" s="832" t="s">
        <v>2163</v>
      </c>
      <c r="D1217" s="833" t="s">
        <v>3773</v>
      </c>
      <c r="E1217" s="834" t="s">
        <v>2193</v>
      </c>
      <c r="F1217" s="832" t="s">
        <v>2158</v>
      </c>
      <c r="G1217" s="832" t="s">
        <v>2445</v>
      </c>
      <c r="H1217" s="832" t="s">
        <v>651</v>
      </c>
      <c r="I1217" s="832" t="s">
        <v>2598</v>
      </c>
      <c r="J1217" s="832" t="s">
        <v>1440</v>
      </c>
      <c r="K1217" s="832" t="s">
        <v>2232</v>
      </c>
      <c r="L1217" s="835">
        <v>0</v>
      </c>
      <c r="M1217" s="835">
        <v>0</v>
      </c>
      <c r="N1217" s="832">
        <v>1</v>
      </c>
      <c r="O1217" s="836">
        <v>1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32</v>
      </c>
      <c r="B1218" s="832" t="s">
        <v>2157</v>
      </c>
      <c r="C1218" s="832" t="s">
        <v>2163</v>
      </c>
      <c r="D1218" s="833" t="s">
        <v>3773</v>
      </c>
      <c r="E1218" s="834" t="s">
        <v>2193</v>
      </c>
      <c r="F1218" s="832" t="s">
        <v>2158</v>
      </c>
      <c r="G1218" s="832" t="s">
        <v>2664</v>
      </c>
      <c r="H1218" s="832" t="s">
        <v>651</v>
      </c>
      <c r="I1218" s="832" t="s">
        <v>3472</v>
      </c>
      <c r="J1218" s="832" t="s">
        <v>2666</v>
      </c>
      <c r="K1218" s="832" t="s">
        <v>3473</v>
      </c>
      <c r="L1218" s="835">
        <v>2376.9299999999998</v>
      </c>
      <c r="M1218" s="835">
        <v>7130.7899999999991</v>
      </c>
      <c r="N1218" s="832">
        <v>3</v>
      </c>
      <c r="O1218" s="836">
        <v>1</v>
      </c>
      <c r="P1218" s="835">
        <v>7130.7899999999991</v>
      </c>
      <c r="Q1218" s="837">
        <v>1</v>
      </c>
      <c r="R1218" s="832">
        <v>3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32</v>
      </c>
      <c r="B1219" s="832" t="s">
        <v>2157</v>
      </c>
      <c r="C1219" s="832" t="s">
        <v>2163</v>
      </c>
      <c r="D1219" s="833" t="s">
        <v>3773</v>
      </c>
      <c r="E1219" s="834" t="s">
        <v>2193</v>
      </c>
      <c r="F1219" s="832" t="s">
        <v>2158</v>
      </c>
      <c r="G1219" s="832" t="s">
        <v>2458</v>
      </c>
      <c r="H1219" s="832" t="s">
        <v>651</v>
      </c>
      <c r="I1219" s="832" t="s">
        <v>1814</v>
      </c>
      <c r="J1219" s="832" t="s">
        <v>1119</v>
      </c>
      <c r="K1219" s="832" t="s">
        <v>1815</v>
      </c>
      <c r="L1219" s="835">
        <v>154.36000000000001</v>
      </c>
      <c r="M1219" s="835">
        <v>154.36000000000001</v>
      </c>
      <c r="N1219" s="832">
        <v>1</v>
      </c>
      <c r="O1219" s="836">
        <v>1</v>
      </c>
      <c r="P1219" s="835">
        <v>154.36000000000001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32</v>
      </c>
      <c r="B1220" s="832" t="s">
        <v>2157</v>
      </c>
      <c r="C1220" s="832" t="s">
        <v>2163</v>
      </c>
      <c r="D1220" s="833" t="s">
        <v>3773</v>
      </c>
      <c r="E1220" s="834" t="s">
        <v>2193</v>
      </c>
      <c r="F1220" s="832" t="s">
        <v>2158</v>
      </c>
      <c r="G1220" s="832" t="s">
        <v>2458</v>
      </c>
      <c r="H1220" s="832" t="s">
        <v>595</v>
      </c>
      <c r="I1220" s="832" t="s">
        <v>2791</v>
      </c>
      <c r="J1220" s="832" t="s">
        <v>1119</v>
      </c>
      <c r="K1220" s="832" t="s">
        <v>1815</v>
      </c>
      <c r="L1220" s="835">
        <v>154.36000000000001</v>
      </c>
      <c r="M1220" s="835">
        <v>154.36000000000001</v>
      </c>
      <c r="N1220" s="832">
        <v>1</v>
      </c>
      <c r="O1220" s="836">
        <v>1</v>
      </c>
      <c r="P1220" s="835">
        <v>154.36000000000001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32</v>
      </c>
      <c r="B1221" s="832" t="s">
        <v>2157</v>
      </c>
      <c r="C1221" s="832" t="s">
        <v>2163</v>
      </c>
      <c r="D1221" s="833" t="s">
        <v>3773</v>
      </c>
      <c r="E1221" s="834" t="s">
        <v>2193</v>
      </c>
      <c r="F1221" s="832" t="s">
        <v>2158</v>
      </c>
      <c r="G1221" s="832" t="s">
        <v>2794</v>
      </c>
      <c r="H1221" s="832" t="s">
        <v>651</v>
      </c>
      <c r="I1221" s="832" t="s">
        <v>3214</v>
      </c>
      <c r="J1221" s="832" t="s">
        <v>1809</v>
      </c>
      <c r="K1221" s="832" t="s">
        <v>3215</v>
      </c>
      <c r="L1221" s="835">
        <v>126.27</v>
      </c>
      <c r="M1221" s="835">
        <v>126.27</v>
      </c>
      <c r="N1221" s="832">
        <v>1</v>
      </c>
      <c r="O1221" s="836">
        <v>0.5</v>
      </c>
      <c r="P1221" s="835">
        <v>126.27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32</v>
      </c>
      <c r="B1222" s="832" t="s">
        <v>2157</v>
      </c>
      <c r="C1222" s="832" t="s">
        <v>2163</v>
      </c>
      <c r="D1222" s="833" t="s">
        <v>3773</v>
      </c>
      <c r="E1222" s="834" t="s">
        <v>2193</v>
      </c>
      <c r="F1222" s="832" t="s">
        <v>2158</v>
      </c>
      <c r="G1222" s="832" t="s">
        <v>2459</v>
      </c>
      <c r="H1222" s="832" t="s">
        <v>595</v>
      </c>
      <c r="I1222" s="832" t="s">
        <v>2460</v>
      </c>
      <c r="J1222" s="832" t="s">
        <v>1363</v>
      </c>
      <c r="K1222" s="832" t="s">
        <v>2461</v>
      </c>
      <c r="L1222" s="835">
        <v>421.79</v>
      </c>
      <c r="M1222" s="835">
        <v>2530.7400000000002</v>
      </c>
      <c r="N1222" s="832">
        <v>6</v>
      </c>
      <c r="O1222" s="836">
        <v>4.5</v>
      </c>
      <c r="P1222" s="835">
        <v>843.58</v>
      </c>
      <c r="Q1222" s="837">
        <v>0.33333333333333331</v>
      </c>
      <c r="R1222" s="832">
        <v>2</v>
      </c>
      <c r="S1222" s="837">
        <v>0.33333333333333331</v>
      </c>
      <c r="T1222" s="836">
        <v>2</v>
      </c>
      <c r="U1222" s="838">
        <v>0.44444444444444442</v>
      </c>
    </row>
    <row r="1223" spans="1:21" ht="14.4" customHeight="1" x14ac:dyDescent="0.3">
      <c r="A1223" s="831">
        <v>32</v>
      </c>
      <c r="B1223" s="832" t="s">
        <v>2157</v>
      </c>
      <c r="C1223" s="832" t="s">
        <v>2163</v>
      </c>
      <c r="D1223" s="833" t="s">
        <v>3773</v>
      </c>
      <c r="E1223" s="834" t="s">
        <v>2193</v>
      </c>
      <c r="F1223" s="832" t="s">
        <v>2159</v>
      </c>
      <c r="G1223" s="832" t="s">
        <v>2842</v>
      </c>
      <c r="H1223" s="832" t="s">
        <v>595</v>
      </c>
      <c r="I1223" s="832" t="s">
        <v>3474</v>
      </c>
      <c r="J1223" s="832" t="s">
        <v>2844</v>
      </c>
      <c r="K1223" s="832"/>
      <c r="L1223" s="835">
        <v>0</v>
      </c>
      <c r="M1223" s="835">
        <v>0</v>
      </c>
      <c r="N1223" s="832">
        <v>4</v>
      </c>
      <c r="O1223" s="836">
        <v>4</v>
      </c>
      <c r="P1223" s="835">
        <v>0</v>
      </c>
      <c r="Q1223" s="837"/>
      <c r="R1223" s="832">
        <v>4</v>
      </c>
      <c r="S1223" s="837">
        <v>1</v>
      </c>
      <c r="T1223" s="836">
        <v>4</v>
      </c>
      <c r="U1223" s="838">
        <v>1</v>
      </c>
    </row>
    <row r="1224" spans="1:21" ht="14.4" customHeight="1" x14ac:dyDescent="0.3">
      <c r="A1224" s="831">
        <v>32</v>
      </c>
      <c r="B1224" s="832" t="s">
        <v>2157</v>
      </c>
      <c r="C1224" s="832" t="s">
        <v>2163</v>
      </c>
      <c r="D1224" s="833" t="s">
        <v>3773</v>
      </c>
      <c r="E1224" s="834" t="s">
        <v>2195</v>
      </c>
      <c r="F1224" s="832" t="s">
        <v>2158</v>
      </c>
      <c r="G1224" s="832" t="s">
        <v>2215</v>
      </c>
      <c r="H1224" s="832" t="s">
        <v>595</v>
      </c>
      <c r="I1224" s="832" t="s">
        <v>2216</v>
      </c>
      <c r="J1224" s="832" t="s">
        <v>2217</v>
      </c>
      <c r="K1224" s="832" t="s">
        <v>2218</v>
      </c>
      <c r="L1224" s="835">
        <v>1295.6400000000001</v>
      </c>
      <c r="M1224" s="835">
        <v>5182.5600000000004</v>
      </c>
      <c r="N1224" s="832">
        <v>4</v>
      </c>
      <c r="O1224" s="836">
        <v>2.5</v>
      </c>
      <c r="P1224" s="835">
        <v>5182.5600000000004</v>
      </c>
      <c r="Q1224" s="837">
        <v>1</v>
      </c>
      <c r="R1224" s="832">
        <v>4</v>
      </c>
      <c r="S1224" s="837">
        <v>1</v>
      </c>
      <c r="T1224" s="836">
        <v>2.5</v>
      </c>
      <c r="U1224" s="838">
        <v>1</v>
      </c>
    </row>
    <row r="1225" spans="1:21" ht="14.4" customHeight="1" x14ac:dyDescent="0.3">
      <c r="A1225" s="831">
        <v>32</v>
      </c>
      <c r="B1225" s="832" t="s">
        <v>2157</v>
      </c>
      <c r="C1225" s="832" t="s">
        <v>2163</v>
      </c>
      <c r="D1225" s="833" t="s">
        <v>3773</v>
      </c>
      <c r="E1225" s="834" t="s">
        <v>2195</v>
      </c>
      <c r="F1225" s="832" t="s">
        <v>2158</v>
      </c>
      <c r="G1225" s="832" t="s">
        <v>2245</v>
      </c>
      <c r="H1225" s="832" t="s">
        <v>595</v>
      </c>
      <c r="I1225" s="832" t="s">
        <v>2953</v>
      </c>
      <c r="J1225" s="832" t="s">
        <v>2954</v>
      </c>
      <c r="K1225" s="832" t="s">
        <v>2955</v>
      </c>
      <c r="L1225" s="835">
        <v>121.75</v>
      </c>
      <c r="M1225" s="835">
        <v>121.75</v>
      </c>
      <c r="N1225" s="832">
        <v>1</v>
      </c>
      <c r="O1225" s="836">
        <v>0.5</v>
      </c>
      <c r="P1225" s="835">
        <v>121.75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32</v>
      </c>
      <c r="B1226" s="832" t="s">
        <v>2157</v>
      </c>
      <c r="C1226" s="832" t="s">
        <v>2163</v>
      </c>
      <c r="D1226" s="833" t="s">
        <v>3773</v>
      </c>
      <c r="E1226" s="834" t="s">
        <v>2195</v>
      </c>
      <c r="F1226" s="832" t="s">
        <v>2158</v>
      </c>
      <c r="G1226" s="832" t="s">
        <v>2245</v>
      </c>
      <c r="H1226" s="832" t="s">
        <v>651</v>
      </c>
      <c r="I1226" s="832" t="s">
        <v>1874</v>
      </c>
      <c r="J1226" s="832" t="s">
        <v>675</v>
      </c>
      <c r="K1226" s="832" t="s">
        <v>676</v>
      </c>
      <c r="L1226" s="835">
        <v>72.55</v>
      </c>
      <c r="M1226" s="835">
        <v>798.05</v>
      </c>
      <c r="N1226" s="832">
        <v>11</v>
      </c>
      <c r="O1226" s="836">
        <v>7</v>
      </c>
      <c r="P1226" s="835">
        <v>652.94999999999993</v>
      </c>
      <c r="Q1226" s="837">
        <v>0.81818181818181812</v>
      </c>
      <c r="R1226" s="832">
        <v>9</v>
      </c>
      <c r="S1226" s="837">
        <v>0.81818181818181823</v>
      </c>
      <c r="T1226" s="836">
        <v>5</v>
      </c>
      <c r="U1226" s="838">
        <v>0.7142857142857143</v>
      </c>
    </row>
    <row r="1227" spans="1:21" ht="14.4" customHeight="1" x14ac:dyDescent="0.3">
      <c r="A1227" s="831">
        <v>32</v>
      </c>
      <c r="B1227" s="832" t="s">
        <v>2157</v>
      </c>
      <c r="C1227" s="832" t="s">
        <v>2163</v>
      </c>
      <c r="D1227" s="833" t="s">
        <v>3773</v>
      </c>
      <c r="E1227" s="834" t="s">
        <v>2195</v>
      </c>
      <c r="F1227" s="832" t="s">
        <v>2158</v>
      </c>
      <c r="G1227" s="832" t="s">
        <v>2298</v>
      </c>
      <c r="H1227" s="832" t="s">
        <v>651</v>
      </c>
      <c r="I1227" s="832" t="s">
        <v>2299</v>
      </c>
      <c r="J1227" s="832" t="s">
        <v>1896</v>
      </c>
      <c r="K1227" s="832" t="s">
        <v>2300</v>
      </c>
      <c r="L1227" s="835">
        <v>4.7</v>
      </c>
      <c r="M1227" s="835">
        <v>9.4</v>
      </c>
      <c r="N1227" s="832">
        <v>2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32</v>
      </c>
      <c r="B1228" s="832" t="s">
        <v>2157</v>
      </c>
      <c r="C1228" s="832" t="s">
        <v>2163</v>
      </c>
      <c r="D1228" s="833" t="s">
        <v>3773</v>
      </c>
      <c r="E1228" s="834" t="s">
        <v>2195</v>
      </c>
      <c r="F1228" s="832" t="s">
        <v>2158</v>
      </c>
      <c r="G1228" s="832" t="s">
        <v>3475</v>
      </c>
      <c r="H1228" s="832" t="s">
        <v>595</v>
      </c>
      <c r="I1228" s="832" t="s">
        <v>3476</v>
      </c>
      <c r="J1228" s="832" t="s">
        <v>1129</v>
      </c>
      <c r="K1228" s="832" t="s">
        <v>3477</v>
      </c>
      <c r="L1228" s="835">
        <v>0</v>
      </c>
      <c r="M1228" s="835">
        <v>0</v>
      </c>
      <c r="N1228" s="832">
        <v>1</v>
      </c>
      <c r="O1228" s="836">
        <v>0.5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32</v>
      </c>
      <c r="B1229" s="832" t="s">
        <v>2157</v>
      </c>
      <c r="C1229" s="832" t="s">
        <v>2163</v>
      </c>
      <c r="D1229" s="833" t="s">
        <v>3773</v>
      </c>
      <c r="E1229" s="834" t="s">
        <v>2195</v>
      </c>
      <c r="F1229" s="832" t="s">
        <v>2158</v>
      </c>
      <c r="G1229" s="832" t="s">
        <v>2305</v>
      </c>
      <c r="H1229" s="832" t="s">
        <v>651</v>
      </c>
      <c r="I1229" s="832" t="s">
        <v>2474</v>
      </c>
      <c r="J1229" s="832" t="s">
        <v>2475</v>
      </c>
      <c r="K1229" s="832" t="s">
        <v>2308</v>
      </c>
      <c r="L1229" s="835">
        <v>6696.51</v>
      </c>
      <c r="M1229" s="835">
        <v>13393.02</v>
      </c>
      <c r="N1229" s="832">
        <v>2</v>
      </c>
      <c r="O1229" s="836">
        <v>1</v>
      </c>
      <c r="P1229" s="835">
        <v>13393.02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32</v>
      </c>
      <c r="B1230" s="832" t="s">
        <v>2157</v>
      </c>
      <c r="C1230" s="832" t="s">
        <v>2163</v>
      </c>
      <c r="D1230" s="833" t="s">
        <v>3773</v>
      </c>
      <c r="E1230" s="834" t="s">
        <v>2195</v>
      </c>
      <c r="F1230" s="832" t="s">
        <v>2158</v>
      </c>
      <c r="G1230" s="832" t="s">
        <v>2476</v>
      </c>
      <c r="H1230" s="832" t="s">
        <v>651</v>
      </c>
      <c r="I1230" s="832" t="s">
        <v>2077</v>
      </c>
      <c r="J1230" s="832" t="s">
        <v>2005</v>
      </c>
      <c r="K1230" s="832" t="s">
        <v>2078</v>
      </c>
      <c r="L1230" s="835">
        <v>119.7</v>
      </c>
      <c r="M1230" s="835">
        <v>239.4</v>
      </c>
      <c r="N1230" s="832">
        <v>2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32</v>
      </c>
      <c r="B1231" s="832" t="s">
        <v>2157</v>
      </c>
      <c r="C1231" s="832" t="s">
        <v>2163</v>
      </c>
      <c r="D1231" s="833" t="s">
        <v>3773</v>
      </c>
      <c r="E1231" s="834" t="s">
        <v>2195</v>
      </c>
      <c r="F1231" s="832" t="s">
        <v>2158</v>
      </c>
      <c r="G1231" s="832" t="s">
        <v>2476</v>
      </c>
      <c r="H1231" s="832" t="s">
        <v>595</v>
      </c>
      <c r="I1231" s="832" t="s">
        <v>3069</v>
      </c>
      <c r="J1231" s="832" t="s">
        <v>3070</v>
      </c>
      <c r="K1231" s="832" t="s">
        <v>2078</v>
      </c>
      <c r="L1231" s="835">
        <v>119.69</v>
      </c>
      <c r="M1231" s="835">
        <v>239.38</v>
      </c>
      <c r="N1231" s="832">
        <v>2</v>
      </c>
      <c r="O1231" s="836">
        <v>0.5</v>
      </c>
      <c r="P1231" s="835">
        <v>239.38</v>
      </c>
      <c r="Q1231" s="837">
        <v>1</v>
      </c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32</v>
      </c>
      <c r="B1232" s="832" t="s">
        <v>2157</v>
      </c>
      <c r="C1232" s="832" t="s">
        <v>2163</v>
      </c>
      <c r="D1232" s="833" t="s">
        <v>3773</v>
      </c>
      <c r="E1232" s="834" t="s">
        <v>2195</v>
      </c>
      <c r="F1232" s="832" t="s">
        <v>2158</v>
      </c>
      <c r="G1232" s="832" t="s">
        <v>2477</v>
      </c>
      <c r="H1232" s="832" t="s">
        <v>595</v>
      </c>
      <c r="I1232" s="832" t="s">
        <v>2478</v>
      </c>
      <c r="J1232" s="832" t="s">
        <v>2479</v>
      </c>
      <c r="K1232" s="832" t="s">
        <v>2480</v>
      </c>
      <c r="L1232" s="835">
        <v>0</v>
      </c>
      <c r="M1232" s="835">
        <v>0</v>
      </c>
      <c r="N1232" s="832">
        <v>1</v>
      </c>
      <c r="O1232" s="836">
        <v>1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32</v>
      </c>
      <c r="B1233" s="832" t="s">
        <v>2157</v>
      </c>
      <c r="C1233" s="832" t="s">
        <v>2163</v>
      </c>
      <c r="D1233" s="833" t="s">
        <v>3773</v>
      </c>
      <c r="E1233" s="834" t="s">
        <v>2195</v>
      </c>
      <c r="F1233" s="832" t="s">
        <v>2158</v>
      </c>
      <c r="G1233" s="832" t="s">
        <v>2477</v>
      </c>
      <c r="H1233" s="832" t="s">
        <v>595</v>
      </c>
      <c r="I1233" s="832" t="s">
        <v>2711</v>
      </c>
      <c r="J1233" s="832" t="s">
        <v>896</v>
      </c>
      <c r="K1233" s="832" t="s">
        <v>2712</v>
      </c>
      <c r="L1233" s="835">
        <v>0</v>
      </c>
      <c r="M1233" s="835">
        <v>0</v>
      </c>
      <c r="N1233" s="832">
        <v>1</v>
      </c>
      <c r="O1233" s="836">
        <v>1</v>
      </c>
      <c r="P1233" s="835"/>
      <c r="Q1233" s="837"/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32</v>
      </c>
      <c r="B1234" s="832" t="s">
        <v>2157</v>
      </c>
      <c r="C1234" s="832" t="s">
        <v>2163</v>
      </c>
      <c r="D1234" s="833" t="s">
        <v>3773</v>
      </c>
      <c r="E1234" s="834" t="s">
        <v>2195</v>
      </c>
      <c r="F1234" s="832" t="s">
        <v>2158</v>
      </c>
      <c r="G1234" s="832" t="s">
        <v>2248</v>
      </c>
      <c r="H1234" s="832" t="s">
        <v>651</v>
      </c>
      <c r="I1234" s="832" t="s">
        <v>1821</v>
      </c>
      <c r="J1234" s="832" t="s">
        <v>1822</v>
      </c>
      <c r="K1234" s="832" t="s">
        <v>1467</v>
      </c>
      <c r="L1234" s="835">
        <v>170.52</v>
      </c>
      <c r="M1234" s="835">
        <v>341.04</v>
      </c>
      <c r="N1234" s="832">
        <v>2</v>
      </c>
      <c r="O1234" s="836">
        <v>0.5</v>
      </c>
      <c r="P1234" s="835">
        <v>341.04</v>
      </c>
      <c r="Q1234" s="837">
        <v>1</v>
      </c>
      <c r="R1234" s="832">
        <v>2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32</v>
      </c>
      <c r="B1235" s="832" t="s">
        <v>2157</v>
      </c>
      <c r="C1235" s="832" t="s">
        <v>2163</v>
      </c>
      <c r="D1235" s="833" t="s">
        <v>3773</v>
      </c>
      <c r="E1235" s="834" t="s">
        <v>2195</v>
      </c>
      <c r="F1235" s="832" t="s">
        <v>2158</v>
      </c>
      <c r="G1235" s="832" t="s">
        <v>2485</v>
      </c>
      <c r="H1235" s="832" t="s">
        <v>595</v>
      </c>
      <c r="I1235" s="832" t="s">
        <v>2486</v>
      </c>
      <c r="J1235" s="832" t="s">
        <v>2487</v>
      </c>
      <c r="K1235" s="832" t="s">
        <v>1467</v>
      </c>
      <c r="L1235" s="835">
        <v>78.33</v>
      </c>
      <c r="M1235" s="835">
        <v>156.66</v>
      </c>
      <c r="N1235" s="832">
        <v>2</v>
      </c>
      <c r="O1235" s="836">
        <v>0.5</v>
      </c>
      <c r="P1235" s="835">
        <v>156.66</v>
      </c>
      <c r="Q1235" s="837">
        <v>1</v>
      </c>
      <c r="R1235" s="832">
        <v>2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32</v>
      </c>
      <c r="B1236" s="832" t="s">
        <v>2157</v>
      </c>
      <c r="C1236" s="832" t="s">
        <v>2163</v>
      </c>
      <c r="D1236" s="833" t="s">
        <v>3773</v>
      </c>
      <c r="E1236" s="834" t="s">
        <v>2195</v>
      </c>
      <c r="F1236" s="832" t="s">
        <v>2158</v>
      </c>
      <c r="G1236" s="832" t="s">
        <v>2310</v>
      </c>
      <c r="H1236" s="832" t="s">
        <v>595</v>
      </c>
      <c r="I1236" s="832" t="s">
        <v>3478</v>
      </c>
      <c r="J1236" s="832" t="s">
        <v>3479</v>
      </c>
      <c r="K1236" s="832" t="s">
        <v>2650</v>
      </c>
      <c r="L1236" s="835">
        <v>439.98</v>
      </c>
      <c r="M1236" s="835">
        <v>439.98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32</v>
      </c>
      <c r="B1237" s="832" t="s">
        <v>2157</v>
      </c>
      <c r="C1237" s="832" t="s">
        <v>2163</v>
      </c>
      <c r="D1237" s="833" t="s">
        <v>3773</v>
      </c>
      <c r="E1237" s="834" t="s">
        <v>2195</v>
      </c>
      <c r="F1237" s="832" t="s">
        <v>2158</v>
      </c>
      <c r="G1237" s="832" t="s">
        <v>2316</v>
      </c>
      <c r="H1237" s="832" t="s">
        <v>595</v>
      </c>
      <c r="I1237" s="832" t="s">
        <v>3480</v>
      </c>
      <c r="J1237" s="832" t="s">
        <v>2621</v>
      </c>
      <c r="K1237" s="832" t="s">
        <v>3481</v>
      </c>
      <c r="L1237" s="835">
        <v>718.91</v>
      </c>
      <c r="M1237" s="835">
        <v>1437.82</v>
      </c>
      <c r="N1237" s="832">
        <v>2</v>
      </c>
      <c r="O1237" s="836">
        <v>0.5</v>
      </c>
      <c r="P1237" s="835">
        <v>1437.82</v>
      </c>
      <c r="Q1237" s="837">
        <v>1</v>
      </c>
      <c r="R1237" s="832">
        <v>2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32</v>
      </c>
      <c r="B1238" s="832" t="s">
        <v>2157</v>
      </c>
      <c r="C1238" s="832" t="s">
        <v>2163</v>
      </c>
      <c r="D1238" s="833" t="s">
        <v>3773</v>
      </c>
      <c r="E1238" s="834" t="s">
        <v>2195</v>
      </c>
      <c r="F1238" s="832" t="s">
        <v>2158</v>
      </c>
      <c r="G1238" s="832" t="s">
        <v>2316</v>
      </c>
      <c r="H1238" s="832" t="s">
        <v>595</v>
      </c>
      <c r="I1238" s="832" t="s">
        <v>3482</v>
      </c>
      <c r="J1238" s="832" t="s">
        <v>2318</v>
      </c>
      <c r="K1238" s="832" t="s">
        <v>3483</v>
      </c>
      <c r="L1238" s="835">
        <v>359.45</v>
      </c>
      <c r="M1238" s="835">
        <v>718.9</v>
      </c>
      <c r="N1238" s="832">
        <v>2</v>
      </c>
      <c r="O1238" s="836">
        <v>1</v>
      </c>
      <c r="P1238" s="835">
        <v>718.9</v>
      </c>
      <c r="Q1238" s="837">
        <v>1</v>
      </c>
      <c r="R1238" s="832">
        <v>2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32</v>
      </c>
      <c r="B1239" s="832" t="s">
        <v>2157</v>
      </c>
      <c r="C1239" s="832" t="s">
        <v>2163</v>
      </c>
      <c r="D1239" s="833" t="s">
        <v>3773</v>
      </c>
      <c r="E1239" s="834" t="s">
        <v>2195</v>
      </c>
      <c r="F1239" s="832" t="s">
        <v>2158</v>
      </c>
      <c r="G1239" s="832" t="s">
        <v>3076</v>
      </c>
      <c r="H1239" s="832" t="s">
        <v>595</v>
      </c>
      <c r="I1239" s="832" t="s">
        <v>3484</v>
      </c>
      <c r="J1239" s="832" t="s">
        <v>1267</v>
      </c>
      <c r="K1239" s="832" t="s">
        <v>3485</v>
      </c>
      <c r="L1239" s="835">
        <v>230.51</v>
      </c>
      <c r="M1239" s="835">
        <v>230.51</v>
      </c>
      <c r="N1239" s="832">
        <v>1</v>
      </c>
      <c r="O1239" s="836">
        <v>0.5</v>
      </c>
      <c r="P1239" s="835">
        <v>230.51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32</v>
      </c>
      <c r="B1240" s="832" t="s">
        <v>2157</v>
      </c>
      <c r="C1240" s="832" t="s">
        <v>2163</v>
      </c>
      <c r="D1240" s="833" t="s">
        <v>3773</v>
      </c>
      <c r="E1240" s="834" t="s">
        <v>2195</v>
      </c>
      <c r="F1240" s="832" t="s">
        <v>2158</v>
      </c>
      <c r="G1240" s="832" t="s">
        <v>2327</v>
      </c>
      <c r="H1240" s="832" t="s">
        <v>595</v>
      </c>
      <c r="I1240" s="832" t="s">
        <v>3486</v>
      </c>
      <c r="J1240" s="832" t="s">
        <v>743</v>
      </c>
      <c r="K1240" s="832" t="s">
        <v>1304</v>
      </c>
      <c r="L1240" s="835">
        <v>273.33</v>
      </c>
      <c r="M1240" s="835">
        <v>1093.32</v>
      </c>
      <c r="N1240" s="832">
        <v>4</v>
      </c>
      <c r="O1240" s="836">
        <v>3.5</v>
      </c>
      <c r="P1240" s="835">
        <v>273.33</v>
      </c>
      <c r="Q1240" s="837">
        <v>0.25</v>
      </c>
      <c r="R1240" s="832">
        <v>1</v>
      </c>
      <c r="S1240" s="837">
        <v>0.25</v>
      </c>
      <c r="T1240" s="836">
        <v>1</v>
      </c>
      <c r="U1240" s="838">
        <v>0.2857142857142857</v>
      </c>
    </row>
    <row r="1241" spans="1:21" ht="14.4" customHeight="1" x14ac:dyDescent="0.3">
      <c r="A1241" s="831">
        <v>32</v>
      </c>
      <c r="B1241" s="832" t="s">
        <v>2157</v>
      </c>
      <c r="C1241" s="832" t="s">
        <v>2163</v>
      </c>
      <c r="D1241" s="833" t="s">
        <v>3773</v>
      </c>
      <c r="E1241" s="834" t="s">
        <v>2195</v>
      </c>
      <c r="F1241" s="832" t="s">
        <v>2158</v>
      </c>
      <c r="G1241" s="832" t="s">
        <v>3487</v>
      </c>
      <c r="H1241" s="832" t="s">
        <v>595</v>
      </c>
      <c r="I1241" s="832" t="s">
        <v>3488</v>
      </c>
      <c r="J1241" s="832" t="s">
        <v>1380</v>
      </c>
      <c r="K1241" s="832" t="s">
        <v>3489</v>
      </c>
      <c r="L1241" s="835">
        <v>37.520000000000003</v>
      </c>
      <c r="M1241" s="835">
        <v>37.520000000000003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32</v>
      </c>
      <c r="B1242" s="832" t="s">
        <v>2157</v>
      </c>
      <c r="C1242" s="832" t="s">
        <v>2163</v>
      </c>
      <c r="D1242" s="833" t="s">
        <v>3773</v>
      </c>
      <c r="E1242" s="834" t="s">
        <v>2195</v>
      </c>
      <c r="F1242" s="832" t="s">
        <v>2158</v>
      </c>
      <c r="G1242" s="832" t="s">
        <v>2489</v>
      </c>
      <c r="H1242" s="832" t="s">
        <v>595</v>
      </c>
      <c r="I1242" s="832" t="s">
        <v>2490</v>
      </c>
      <c r="J1242" s="832" t="s">
        <v>794</v>
      </c>
      <c r="K1242" s="832" t="s">
        <v>2491</v>
      </c>
      <c r="L1242" s="835">
        <v>159.16999999999999</v>
      </c>
      <c r="M1242" s="835">
        <v>318.33999999999997</v>
      </c>
      <c r="N1242" s="832">
        <v>2</v>
      </c>
      <c r="O1242" s="836">
        <v>1</v>
      </c>
      <c r="P1242" s="835">
        <v>318.33999999999997</v>
      </c>
      <c r="Q1242" s="837">
        <v>1</v>
      </c>
      <c r="R1242" s="832">
        <v>2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32</v>
      </c>
      <c r="B1243" s="832" t="s">
        <v>2157</v>
      </c>
      <c r="C1243" s="832" t="s">
        <v>2163</v>
      </c>
      <c r="D1243" s="833" t="s">
        <v>3773</v>
      </c>
      <c r="E1243" s="834" t="s">
        <v>2195</v>
      </c>
      <c r="F1243" s="832" t="s">
        <v>2158</v>
      </c>
      <c r="G1243" s="832" t="s">
        <v>2225</v>
      </c>
      <c r="H1243" s="832" t="s">
        <v>651</v>
      </c>
      <c r="I1243" s="832" t="s">
        <v>1835</v>
      </c>
      <c r="J1243" s="832" t="s">
        <v>1836</v>
      </c>
      <c r="K1243" s="832" t="s">
        <v>1837</v>
      </c>
      <c r="L1243" s="835">
        <v>3231.81</v>
      </c>
      <c r="M1243" s="835">
        <v>16159.05</v>
      </c>
      <c r="N1243" s="832">
        <v>5</v>
      </c>
      <c r="O1243" s="836">
        <v>1.5</v>
      </c>
      <c r="P1243" s="835">
        <v>16159.05</v>
      </c>
      <c r="Q1243" s="837">
        <v>1</v>
      </c>
      <c r="R1243" s="832">
        <v>5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32</v>
      </c>
      <c r="B1244" s="832" t="s">
        <v>2157</v>
      </c>
      <c r="C1244" s="832" t="s">
        <v>2163</v>
      </c>
      <c r="D1244" s="833" t="s">
        <v>3773</v>
      </c>
      <c r="E1244" s="834" t="s">
        <v>2195</v>
      </c>
      <c r="F1244" s="832" t="s">
        <v>2158</v>
      </c>
      <c r="G1244" s="832" t="s">
        <v>2332</v>
      </c>
      <c r="H1244" s="832" t="s">
        <v>651</v>
      </c>
      <c r="I1244" s="832" t="s">
        <v>2713</v>
      </c>
      <c r="J1244" s="832" t="s">
        <v>829</v>
      </c>
      <c r="K1244" s="832" t="s">
        <v>2714</v>
      </c>
      <c r="L1244" s="835">
        <v>85.02</v>
      </c>
      <c r="M1244" s="835">
        <v>85.02</v>
      </c>
      <c r="N1244" s="832">
        <v>1</v>
      </c>
      <c r="O1244" s="836">
        <v>1</v>
      </c>
      <c r="P1244" s="835">
        <v>85.02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32</v>
      </c>
      <c r="B1245" s="832" t="s">
        <v>2157</v>
      </c>
      <c r="C1245" s="832" t="s">
        <v>2163</v>
      </c>
      <c r="D1245" s="833" t="s">
        <v>3773</v>
      </c>
      <c r="E1245" s="834" t="s">
        <v>2195</v>
      </c>
      <c r="F1245" s="832" t="s">
        <v>2158</v>
      </c>
      <c r="G1245" s="832" t="s">
        <v>2507</v>
      </c>
      <c r="H1245" s="832" t="s">
        <v>595</v>
      </c>
      <c r="I1245" s="832" t="s">
        <v>2508</v>
      </c>
      <c r="J1245" s="832" t="s">
        <v>2509</v>
      </c>
      <c r="K1245" s="832" t="s">
        <v>2510</v>
      </c>
      <c r="L1245" s="835">
        <v>50.64</v>
      </c>
      <c r="M1245" s="835">
        <v>759.59999999999991</v>
      </c>
      <c r="N1245" s="832">
        <v>15</v>
      </c>
      <c r="O1245" s="836">
        <v>6.5</v>
      </c>
      <c r="P1245" s="835">
        <v>557.04</v>
      </c>
      <c r="Q1245" s="837">
        <v>0.73333333333333339</v>
      </c>
      <c r="R1245" s="832">
        <v>11</v>
      </c>
      <c r="S1245" s="837">
        <v>0.73333333333333328</v>
      </c>
      <c r="T1245" s="836">
        <v>5</v>
      </c>
      <c r="U1245" s="838">
        <v>0.76923076923076927</v>
      </c>
    </row>
    <row r="1246" spans="1:21" ht="14.4" customHeight="1" x14ac:dyDescent="0.3">
      <c r="A1246" s="831">
        <v>32</v>
      </c>
      <c r="B1246" s="832" t="s">
        <v>2157</v>
      </c>
      <c r="C1246" s="832" t="s">
        <v>2163</v>
      </c>
      <c r="D1246" s="833" t="s">
        <v>3773</v>
      </c>
      <c r="E1246" s="834" t="s">
        <v>2195</v>
      </c>
      <c r="F1246" s="832" t="s">
        <v>2158</v>
      </c>
      <c r="G1246" s="832" t="s">
        <v>2515</v>
      </c>
      <c r="H1246" s="832" t="s">
        <v>595</v>
      </c>
      <c r="I1246" s="832" t="s">
        <v>2516</v>
      </c>
      <c r="J1246" s="832" t="s">
        <v>2517</v>
      </c>
      <c r="K1246" s="832" t="s">
        <v>2518</v>
      </c>
      <c r="L1246" s="835">
        <v>1860.93</v>
      </c>
      <c r="M1246" s="835">
        <v>1860.93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32</v>
      </c>
      <c r="B1247" s="832" t="s">
        <v>2157</v>
      </c>
      <c r="C1247" s="832" t="s">
        <v>2163</v>
      </c>
      <c r="D1247" s="833" t="s">
        <v>3773</v>
      </c>
      <c r="E1247" s="834" t="s">
        <v>2195</v>
      </c>
      <c r="F1247" s="832" t="s">
        <v>2158</v>
      </c>
      <c r="G1247" s="832" t="s">
        <v>2339</v>
      </c>
      <c r="H1247" s="832" t="s">
        <v>595</v>
      </c>
      <c r="I1247" s="832" t="s">
        <v>2340</v>
      </c>
      <c r="J1247" s="832" t="s">
        <v>2341</v>
      </c>
      <c r="K1247" s="832" t="s">
        <v>2342</v>
      </c>
      <c r="L1247" s="835">
        <v>94.7</v>
      </c>
      <c r="M1247" s="835">
        <v>1799.3000000000004</v>
      </c>
      <c r="N1247" s="832">
        <v>19</v>
      </c>
      <c r="O1247" s="836">
        <v>14</v>
      </c>
      <c r="P1247" s="835">
        <v>1041.7000000000003</v>
      </c>
      <c r="Q1247" s="837">
        <v>0.57894736842105265</v>
      </c>
      <c r="R1247" s="832">
        <v>11</v>
      </c>
      <c r="S1247" s="837">
        <v>0.57894736842105265</v>
      </c>
      <c r="T1247" s="836">
        <v>8</v>
      </c>
      <c r="U1247" s="838">
        <v>0.5714285714285714</v>
      </c>
    </row>
    <row r="1248" spans="1:21" ht="14.4" customHeight="1" x14ac:dyDescent="0.3">
      <c r="A1248" s="831">
        <v>32</v>
      </c>
      <c r="B1248" s="832" t="s">
        <v>2157</v>
      </c>
      <c r="C1248" s="832" t="s">
        <v>2163</v>
      </c>
      <c r="D1248" s="833" t="s">
        <v>3773</v>
      </c>
      <c r="E1248" s="834" t="s">
        <v>2195</v>
      </c>
      <c r="F1248" s="832" t="s">
        <v>2158</v>
      </c>
      <c r="G1248" s="832" t="s">
        <v>2339</v>
      </c>
      <c r="H1248" s="832" t="s">
        <v>595</v>
      </c>
      <c r="I1248" s="832" t="s">
        <v>3171</v>
      </c>
      <c r="J1248" s="832" t="s">
        <v>2341</v>
      </c>
      <c r="K1248" s="832" t="s">
        <v>2342</v>
      </c>
      <c r="L1248" s="835">
        <v>94.7</v>
      </c>
      <c r="M1248" s="835">
        <v>94.7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32</v>
      </c>
      <c r="B1249" s="832" t="s">
        <v>2157</v>
      </c>
      <c r="C1249" s="832" t="s">
        <v>2163</v>
      </c>
      <c r="D1249" s="833" t="s">
        <v>3773</v>
      </c>
      <c r="E1249" s="834" t="s">
        <v>2195</v>
      </c>
      <c r="F1249" s="832" t="s">
        <v>2158</v>
      </c>
      <c r="G1249" s="832" t="s">
        <v>2720</v>
      </c>
      <c r="H1249" s="832" t="s">
        <v>595</v>
      </c>
      <c r="I1249" s="832" t="s">
        <v>3490</v>
      </c>
      <c r="J1249" s="832" t="s">
        <v>3491</v>
      </c>
      <c r="K1249" s="832" t="s">
        <v>2675</v>
      </c>
      <c r="L1249" s="835">
        <v>0</v>
      </c>
      <c r="M1249" s="835">
        <v>0</v>
      </c>
      <c r="N1249" s="832">
        <v>1</v>
      </c>
      <c r="O1249" s="836">
        <v>0.5</v>
      </c>
      <c r="P1249" s="835">
        <v>0</v>
      </c>
      <c r="Q1249" s="837"/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32</v>
      </c>
      <c r="B1250" s="832" t="s">
        <v>2157</v>
      </c>
      <c r="C1250" s="832" t="s">
        <v>2163</v>
      </c>
      <c r="D1250" s="833" t="s">
        <v>3773</v>
      </c>
      <c r="E1250" s="834" t="s">
        <v>2195</v>
      </c>
      <c r="F1250" s="832" t="s">
        <v>2158</v>
      </c>
      <c r="G1250" s="832" t="s">
        <v>2720</v>
      </c>
      <c r="H1250" s="832" t="s">
        <v>595</v>
      </c>
      <c r="I1250" s="832" t="s">
        <v>3492</v>
      </c>
      <c r="J1250" s="832" t="s">
        <v>3493</v>
      </c>
      <c r="K1250" s="832" t="s">
        <v>3494</v>
      </c>
      <c r="L1250" s="835">
        <v>0</v>
      </c>
      <c r="M1250" s="835">
        <v>0</v>
      </c>
      <c r="N1250" s="832">
        <v>1</v>
      </c>
      <c r="O1250" s="836">
        <v>0.5</v>
      </c>
      <c r="P1250" s="835"/>
      <c r="Q1250" s="837"/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32</v>
      </c>
      <c r="B1251" s="832" t="s">
        <v>2157</v>
      </c>
      <c r="C1251" s="832" t="s">
        <v>2163</v>
      </c>
      <c r="D1251" s="833" t="s">
        <v>3773</v>
      </c>
      <c r="E1251" s="834" t="s">
        <v>2195</v>
      </c>
      <c r="F1251" s="832" t="s">
        <v>2158</v>
      </c>
      <c r="G1251" s="832" t="s">
        <v>3495</v>
      </c>
      <c r="H1251" s="832" t="s">
        <v>595</v>
      </c>
      <c r="I1251" s="832" t="s">
        <v>3496</v>
      </c>
      <c r="J1251" s="832" t="s">
        <v>3497</v>
      </c>
      <c r="K1251" s="832" t="s">
        <v>3498</v>
      </c>
      <c r="L1251" s="835">
        <v>593.25</v>
      </c>
      <c r="M1251" s="835">
        <v>593.25</v>
      </c>
      <c r="N1251" s="832">
        <v>1</v>
      </c>
      <c r="O1251" s="836">
        <v>0.5</v>
      </c>
      <c r="P1251" s="835">
        <v>593.25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32</v>
      </c>
      <c r="B1252" s="832" t="s">
        <v>2157</v>
      </c>
      <c r="C1252" s="832" t="s">
        <v>2163</v>
      </c>
      <c r="D1252" s="833" t="s">
        <v>3773</v>
      </c>
      <c r="E1252" s="834" t="s">
        <v>2195</v>
      </c>
      <c r="F1252" s="832" t="s">
        <v>2158</v>
      </c>
      <c r="G1252" s="832" t="s">
        <v>3082</v>
      </c>
      <c r="H1252" s="832" t="s">
        <v>595</v>
      </c>
      <c r="I1252" s="832" t="s">
        <v>3083</v>
      </c>
      <c r="J1252" s="832" t="s">
        <v>937</v>
      </c>
      <c r="K1252" s="832" t="s">
        <v>3084</v>
      </c>
      <c r="L1252" s="835">
        <v>0</v>
      </c>
      <c r="M1252" s="835">
        <v>0</v>
      </c>
      <c r="N1252" s="832">
        <v>1</v>
      </c>
      <c r="O1252" s="836">
        <v>0.5</v>
      </c>
      <c r="P1252" s="835"/>
      <c r="Q1252" s="837"/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32</v>
      </c>
      <c r="B1253" s="832" t="s">
        <v>2157</v>
      </c>
      <c r="C1253" s="832" t="s">
        <v>2163</v>
      </c>
      <c r="D1253" s="833" t="s">
        <v>3773</v>
      </c>
      <c r="E1253" s="834" t="s">
        <v>2195</v>
      </c>
      <c r="F1253" s="832" t="s">
        <v>2158</v>
      </c>
      <c r="G1253" s="832" t="s">
        <v>3455</v>
      </c>
      <c r="H1253" s="832" t="s">
        <v>595</v>
      </c>
      <c r="I1253" s="832" t="s">
        <v>3456</v>
      </c>
      <c r="J1253" s="832" t="s">
        <v>3457</v>
      </c>
      <c r="K1253" s="832" t="s">
        <v>3458</v>
      </c>
      <c r="L1253" s="835">
        <v>51.71</v>
      </c>
      <c r="M1253" s="835">
        <v>51.71</v>
      </c>
      <c r="N1253" s="832">
        <v>1</v>
      </c>
      <c r="O1253" s="836">
        <v>0.5</v>
      </c>
      <c r="P1253" s="835">
        <v>51.71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32</v>
      </c>
      <c r="B1254" s="832" t="s">
        <v>2157</v>
      </c>
      <c r="C1254" s="832" t="s">
        <v>2163</v>
      </c>
      <c r="D1254" s="833" t="s">
        <v>3773</v>
      </c>
      <c r="E1254" s="834" t="s">
        <v>2195</v>
      </c>
      <c r="F1254" s="832" t="s">
        <v>2158</v>
      </c>
      <c r="G1254" s="832" t="s">
        <v>2533</v>
      </c>
      <c r="H1254" s="832" t="s">
        <v>595</v>
      </c>
      <c r="I1254" s="832" t="s">
        <v>3499</v>
      </c>
      <c r="J1254" s="832" t="s">
        <v>2535</v>
      </c>
      <c r="K1254" s="832" t="s">
        <v>2536</v>
      </c>
      <c r="L1254" s="835">
        <v>300.33</v>
      </c>
      <c r="M1254" s="835">
        <v>300.33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32</v>
      </c>
      <c r="B1255" s="832" t="s">
        <v>2157</v>
      </c>
      <c r="C1255" s="832" t="s">
        <v>2163</v>
      </c>
      <c r="D1255" s="833" t="s">
        <v>3773</v>
      </c>
      <c r="E1255" s="834" t="s">
        <v>2195</v>
      </c>
      <c r="F1255" s="832" t="s">
        <v>2158</v>
      </c>
      <c r="G1255" s="832" t="s">
        <v>2354</v>
      </c>
      <c r="H1255" s="832" t="s">
        <v>595</v>
      </c>
      <c r="I1255" s="832" t="s">
        <v>2355</v>
      </c>
      <c r="J1255" s="832" t="s">
        <v>2356</v>
      </c>
      <c r="K1255" s="832" t="s">
        <v>2357</v>
      </c>
      <c r="L1255" s="835">
        <v>73.09</v>
      </c>
      <c r="M1255" s="835">
        <v>219.27</v>
      </c>
      <c r="N1255" s="832">
        <v>3</v>
      </c>
      <c r="O1255" s="836">
        <v>0.5</v>
      </c>
      <c r="P1255" s="835">
        <v>219.27</v>
      </c>
      <c r="Q1255" s="837">
        <v>1</v>
      </c>
      <c r="R1255" s="832">
        <v>3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32</v>
      </c>
      <c r="B1256" s="832" t="s">
        <v>2157</v>
      </c>
      <c r="C1256" s="832" t="s">
        <v>2163</v>
      </c>
      <c r="D1256" s="833" t="s">
        <v>3773</v>
      </c>
      <c r="E1256" s="834" t="s">
        <v>2195</v>
      </c>
      <c r="F1256" s="832" t="s">
        <v>2158</v>
      </c>
      <c r="G1256" s="832" t="s">
        <v>2358</v>
      </c>
      <c r="H1256" s="832" t="s">
        <v>595</v>
      </c>
      <c r="I1256" s="832" t="s">
        <v>2359</v>
      </c>
      <c r="J1256" s="832" t="s">
        <v>1369</v>
      </c>
      <c r="K1256" s="832" t="s">
        <v>2360</v>
      </c>
      <c r="L1256" s="835">
        <v>0</v>
      </c>
      <c r="M1256" s="835">
        <v>0</v>
      </c>
      <c r="N1256" s="832">
        <v>2</v>
      </c>
      <c r="O1256" s="836">
        <v>0.5</v>
      </c>
      <c r="P1256" s="835">
        <v>0</v>
      </c>
      <c r="Q1256" s="837"/>
      <c r="R1256" s="832">
        <v>2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2157</v>
      </c>
      <c r="C1257" s="832" t="s">
        <v>2163</v>
      </c>
      <c r="D1257" s="833" t="s">
        <v>3773</v>
      </c>
      <c r="E1257" s="834" t="s">
        <v>2195</v>
      </c>
      <c r="F1257" s="832" t="s">
        <v>2158</v>
      </c>
      <c r="G1257" s="832" t="s">
        <v>2365</v>
      </c>
      <c r="H1257" s="832" t="s">
        <v>595</v>
      </c>
      <c r="I1257" s="832" t="s">
        <v>2541</v>
      </c>
      <c r="J1257" s="832" t="s">
        <v>844</v>
      </c>
      <c r="K1257" s="832" t="s">
        <v>2542</v>
      </c>
      <c r="L1257" s="835">
        <v>52.75</v>
      </c>
      <c r="M1257" s="835">
        <v>52.75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32</v>
      </c>
      <c r="B1258" s="832" t="s">
        <v>2157</v>
      </c>
      <c r="C1258" s="832" t="s">
        <v>2163</v>
      </c>
      <c r="D1258" s="833" t="s">
        <v>3773</v>
      </c>
      <c r="E1258" s="834" t="s">
        <v>2195</v>
      </c>
      <c r="F1258" s="832" t="s">
        <v>2158</v>
      </c>
      <c r="G1258" s="832" t="s">
        <v>2365</v>
      </c>
      <c r="H1258" s="832" t="s">
        <v>595</v>
      </c>
      <c r="I1258" s="832" t="s">
        <v>2633</v>
      </c>
      <c r="J1258" s="832" t="s">
        <v>2634</v>
      </c>
      <c r="K1258" s="832" t="s">
        <v>2635</v>
      </c>
      <c r="L1258" s="835">
        <v>52.75</v>
      </c>
      <c r="M1258" s="835">
        <v>52.75</v>
      </c>
      <c r="N1258" s="832">
        <v>1</v>
      </c>
      <c r="O1258" s="836">
        <v>0.5</v>
      </c>
      <c r="P1258" s="835">
        <v>52.75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32</v>
      </c>
      <c r="B1259" s="832" t="s">
        <v>2157</v>
      </c>
      <c r="C1259" s="832" t="s">
        <v>2163</v>
      </c>
      <c r="D1259" s="833" t="s">
        <v>3773</v>
      </c>
      <c r="E1259" s="834" t="s">
        <v>2195</v>
      </c>
      <c r="F1259" s="832" t="s">
        <v>2158</v>
      </c>
      <c r="G1259" s="832" t="s">
        <v>2365</v>
      </c>
      <c r="H1259" s="832" t="s">
        <v>595</v>
      </c>
      <c r="I1259" s="832" t="s">
        <v>2366</v>
      </c>
      <c r="J1259" s="832" t="s">
        <v>2367</v>
      </c>
      <c r="K1259" s="832" t="s">
        <v>676</v>
      </c>
      <c r="L1259" s="835">
        <v>58.62</v>
      </c>
      <c r="M1259" s="835">
        <v>175.85999999999999</v>
      </c>
      <c r="N1259" s="832">
        <v>3</v>
      </c>
      <c r="O1259" s="836">
        <v>1.5</v>
      </c>
      <c r="P1259" s="835">
        <v>117.24</v>
      </c>
      <c r="Q1259" s="837">
        <v>0.66666666666666674</v>
      </c>
      <c r="R1259" s="832">
        <v>2</v>
      </c>
      <c r="S1259" s="837">
        <v>0.66666666666666663</v>
      </c>
      <c r="T1259" s="836">
        <v>1</v>
      </c>
      <c r="U1259" s="838">
        <v>0.66666666666666663</v>
      </c>
    </row>
    <row r="1260" spans="1:21" ht="14.4" customHeight="1" x14ac:dyDescent="0.3">
      <c r="A1260" s="831">
        <v>32</v>
      </c>
      <c r="B1260" s="832" t="s">
        <v>2157</v>
      </c>
      <c r="C1260" s="832" t="s">
        <v>2163</v>
      </c>
      <c r="D1260" s="833" t="s">
        <v>3773</v>
      </c>
      <c r="E1260" s="834" t="s">
        <v>2195</v>
      </c>
      <c r="F1260" s="832" t="s">
        <v>2158</v>
      </c>
      <c r="G1260" s="832" t="s">
        <v>2233</v>
      </c>
      <c r="H1260" s="832" t="s">
        <v>595</v>
      </c>
      <c r="I1260" s="832" t="s">
        <v>2234</v>
      </c>
      <c r="J1260" s="832" t="s">
        <v>2235</v>
      </c>
      <c r="K1260" s="832" t="s">
        <v>2236</v>
      </c>
      <c r="L1260" s="835">
        <v>88.76</v>
      </c>
      <c r="M1260" s="835">
        <v>1597.68</v>
      </c>
      <c r="N1260" s="832">
        <v>18</v>
      </c>
      <c r="O1260" s="836">
        <v>3</v>
      </c>
      <c r="P1260" s="835">
        <v>1597.68</v>
      </c>
      <c r="Q1260" s="837">
        <v>1</v>
      </c>
      <c r="R1260" s="832">
        <v>18</v>
      </c>
      <c r="S1260" s="837">
        <v>1</v>
      </c>
      <c r="T1260" s="836">
        <v>3</v>
      </c>
      <c r="U1260" s="838">
        <v>1</v>
      </c>
    </row>
    <row r="1261" spans="1:21" ht="14.4" customHeight="1" x14ac:dyDescent="0.3">
      <c r="A1261" s="831">
        <v>32</v>
      </c>
      <c r="B1261" s="832" t="s">
        <v>2157</v>
      </c>
      <c r="C1261" s="832" t="s">
        <v>2163</v>
      </c>
      <c r="D1261" s="833" t="s">
        <v>3773</v>
      </c>
      <c r="E1261" s="834" t="s">
        <v>2195</v>
      </c>
      <c r="F1261" s="832" t="s">
        <v>2158</v>
      </c>
      <c r="G1261" s="832" t="s">
        <v>2888</v>
      </c>
      <c r="H1261" s="832" t="s">
        <v>651</v>
      </c>
      <c r="I1261" s="832" t="s">
        <v>2889</v>
      </c>
      <c r="J1261" s="832" t="s">
        <v>2890</v>
      </c>
      <c r="K1261" s="832" t="s">
        <v>2891</v>
      </c>
      <c r="L1261" s="835">
        <v>64.5</v>
      </c>
      <c r="M1261" s="835">
        <v>387</v>
      </c>
      <c r="N1261" s="832">
        <v>6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32</v>
      </c>
      <c r="B1262" s="832" t="s">
        <v>2157</v>
      </c>
      <c r="C1262" s="832" t="s">
        <v>2163</v>
      </c>
      <c r="D1262" s="833" t="s">
        <v>3773</v>
      </c>
      <c r="E1262" s="834" t="s">
        <v>2195</v>
      </c>
      <c r="F1262" s="832" t="s">
        <v>2158</v>
      </c>
      <c r="G1262" s="832" t="s">
        <v>3500</v>
      </c>
      <c r="H1262" s="832" t="s">
        <v>595</v>
      </c>
      <c r="I1262" s="832" t="s">
        <v>3501</v>
      </c>
      <c r="J1262" s="832" t="s">
        <v>3502</v>
      </c>
      <c r="K1262" s="832" t="s">
        <v>3503</v>
      </c>
      <c r="L1262" s="835">
        <v>0</v>
      </c>
      <c r="M1262" s="835">
        <v>0</v>
      </c>
      <c r="N1262" s="832">
        <v>1</v>
      </c>
      <c r="O1262" s="836">
        <v>1</v>
      </c>
      <c r="P1262" s="835">
        <v>0</v>
      </c>
      <c r="Q1262" s="837"/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32</v>
      </c>
      <c r="B1263" s="832" t="s">
        <v>2157</v>
      </c>
      <c r="C1263" s="832" t="s">
        <v>2163</v>
      </c>
      <c r="D1263" s="833" t="s">
        <v>3773</v>
      </c>
      <c r="E1263" s="834" t="s">
        <v>2195</v>
      </c>
      <c r="F1263" s="832" t="s">
        <v>2158</v>
      </c>
      <c r="G1263" s="832" t="s">
        <v>2812</v>
      </c>
      <c r="H1263" s="832" t="s">
        <v>595</v>
      </c>
      <c r="I1263" s="832" t="s">
        <v>3504</v>
      </c>
      <c r="J1263" s="832" t="s">
        <v>3505</v>
      </c>
      <c r="K1263" s="832" t="s">
        <v>1362</v>
      </c>
      <c r="L1263" s="835">
        <v>0</v>
      </c>
      <c r="M1263" s="835">
        <v>0</v>
      </c>
      <c r="N1263" s="832">
        <v>1</v>
      </c>
      <c r="O1263" s="836">
        <v>0.5</v>
      </c>
      <c r="P1263" s="835">
        <v>0</v>
      </c>
      <c r="Q1263" s="837"/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32</v>
      </c>
      <c r="B1264" s="832" t="s">
        <v>2157</v>
      </c>
      <c r="C1264" s="832" t="s">
        <v>2163</v>
      </c>
      <c r="D1264" s="833" t="s">
        <v>3773</v>
      </c>
      <c r="E1264" s="834" t="s">
        <v>2195</v>
      </c>
      <c r="F1264" s="832" t="s">
        <v>2158</v>
      </c>
      <c r="G1264" s="832" t="s">
        <v>2375</v>
      </c>
      <c r="H1264" s="832" t="s">
        <v>651</v>
      </c>
      <c r="I1264" s="832" t="s">
        <v>3506</v>
      </c>
      <c r="J1264" s="832" t="s">
        <v>698</v>
      </c>
      <c r="K1264" s="832" t="s">
        <v>3507</v>
      </c>
      <c r="L1264" s="835">
        <v>38.04</v>
      </c>
      <c r="M1264" s="835">
        <v>38.04</v>
      </c>
      <c r="N1264" s="832">
        <v>1</v>
      </c>
      <c r="O1264" s="836">
        <v>0.5</v>
      </c>
      <c r="P1264" s="835">
        <v>38.04</v>
      </c>
      <c r="Q1264" s="837">
        <v>1</v>
      </c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2157</v>
      </c>
      <c r="C1265" s="832" t="s">
        <v>2163</v>
      </c>
      <c r="D1265" s="833" t="s">
        <v>3773</v>
      </c>
      <c r="E1265" s="834" t="s">
        <v>2195</v>
      </c>
      <c r="F1265" s="832" t="s">
        <v>2158</v>
      </c>
      <c r="G1265" s="832" t="s">
        <v>2375</v>
      </c>
      <c r="H1265" s="832" t="s">
        <v>651</v>
      </c>
      <c r="I1265" s="832" t="s">
        <v>2730</v>
      </c>
      <c r="J1265" s="832" t="s">
        <v>698</v>
      </c>
      <c r="K1265" s="832" t="s">
        <v>2731</v>
      </c>
      <c r="L1265" s="835">
        <v>58.52</v>
      </c>
      <c r="M1265" s="835">
        <v>58.52</v>
      </c>
      <c r="N1265" s="832">
        <v>1</v>
      </c>
      <c r="O1265" s="836">
        <v>0.5</v>
      </c>
      <c r="P1265" s="835">
        <v>58.52</v>
      </c>
      <c r="Q1265" s="837">
        <v>1</v>
      </c>
      <c r="R1265" s="832">
        <v>1</v>
      </c>
      <c r="S1265" s="837">
        <v>1</v>
      </c>
      <c r="T1265" s="836">
        <v>0.5</v>
      </c>
      <c r="U1265" s="838">
        <v>1</v>
      </c>
    </row>
    <row r="1266" spans="1:21" ht="14.4" customHeight="1" x14ac:dyDescent="0.3">
      <c r="A1266" s="831">
        <v>32</v>
      </c>
      <c r="B1266" s="832" t="s">
        <v>2157</v>
      </c>
      <c r="C1266" s="832" t="s">
        <v>2163</v>
      </c>
      <c r="D1266" s="833" t="s">
        <v>3773</v>
      </c>
      <c r="E1266" s="834" t="s">
        <v>2195</v>
      </c>
      <c r="F1266" s="832" t="s">
        <v>2158</v>
      </c>
      <c r="G1266" s="832" t="s">
        <v>2257</v>
      </c>
      <c r="H1266" s="832" t="s">
        <v>651</v>
      </c>
      <c r="I1266" s="832" t="s">
        <v>1744</v>
      </c>
      <c r="J1266" s="832" t="s">
        <v>822</v>
      </c>
      <c r="K1266" s="832" t="s">
        <v>1745</v>
      </c>
      <c r="L1266" s="835">
        <v>368.16</v>
      </c>
      <c r="M1266" s="835">
        <v>2945.28</v>
      </c>
      <c r="N1266" s="832">
        <v>8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32</v>
      </c>
      <c r="B1267" s="832" t="s">
        <v>2157</v>
      </c>
      <c r="C1267" s="832" t="s">
        <v>2163</v>
      </c>
      <c r="D1267" s="833" t="s">
        <v>3773</v>
      </c>
      <c r="E1267" s="834" t="s">
        <v>2195</v>
      </c>
      <c r="F1267" s="832" t="s">
        <v>2158</v>
      </c>
      <c r="G1267" s="832" t="s">
        <v>2257</v>
      </c>
      <c r="H1267" s="832" t="s">
        <v>651</v>
      </c>
      <c r="I1267" s="832" t="s">
        <v>1748</v>
      </c>
      <c r="J1267" s="832" t="s">
        <v>822</v>
      </c>
      <c r="K1267" s="832" t="s">
        <v>1749</v>
      </c>
      <c r="L1267" s="835">
        <v>490.89</v>
      </c>
      <c r="M1267" s="835">
        <v>6872.46</v>
      </c>
      <c r="N1267" s="832">
        <v>14</v>
      </c>
      <c r="O1267" s="836">
        <v>1.5</v>
      </c>
      <c r="P1267" s="835">
        <v>6872.46</v>
      </c>
      <c r="Q1267" s="837">
        <v>1</v>
      </c>
      <c r="R1267" s="832">
        <v>14</v>
      </c>
      <c r="S1267" s="837">
        <v>1</v>
      </c>
      <c r="T1267" s="836">
        <v>1.5</v>
      </c>
      <c r="U1267" s="838">
        <v>1</v>
      </c>
    </row>
    <row r="1268" spans="1:21" ht="14.4" customHeight="1" x14ac:dyDescent="0.3">
      <c r="A1268" s="831">
        <v>32</v>
      </c>
      <c r="B1268" s="832" t="s">
        <v>2157</v>
      </c>
      <c r="C1268" s="832" t="s">
        <v>2163</v>
      </c>
      <c r="D1268" s="833" t="s">
        <v>3773</v>
      </c>
      <c r="E1268" s="834" t="s">
        <v>2195</v>
      </c>
      <c r="F1268" s="832" t="s">
        <v>2158</v>
      </c>
      <c r="G1268" s="832" t="s">
        <v>2257</v>
      </c>
      <c r="H1268" s="832" t="s">
        <v>651</v>
      </c>
      <c r="I1268" s="832" t="s">
        <v>1742</v>
      </c>
      <c r="J1268" s="832" t="s">
        <v>822</v>
      </c>
      <c r="K1268" s="832" t="s">
        <v>1743</v>
      </c>
      <c r="L1268" s="835">
        <v>923.74</v>
      </c>
      <c r="M1268" s="835">
        <v>7389.92</v>
      </c>
      <c r="N1268" s="832">
        <v>8</v>
      </c>
      <c r="O1268" s="836">
        <v>1.5</v>
      </c>
      <c r="P1268" s="835">
        <v>7389.92</v>
      </c>
      <c r="Q1268" s="837">
        <v>1</v>
      </c>
      <c r="R1268" s="832">
        <v>8</v>
      </c>
      <c r="S1268" s="837">
        <v>1</v>
      </c>
      <c r="T1268" s="836">
        <v>1.5</v>
      </c>
      <c r="U1268" s="838">
        <v>1</v>
      </c>
    </row>
    <row r="1269" spans="1:21" ht="14.4" customHeight="1" x14ac:dyDescent="0.3">
      <c r="A1269" s="831">
        <v>32</v>
      </c>
      <c r="B1269" s="832" t="s">
        <v>2157</v>
      </c>
      <c r="C1269" s="832" t="s">
        <v>2163</v>
      </c>
      <c r="D1269" s="833" t="s">
        <v>3773</v>
      </c>
      <c r="E1269" s="834" t="s">
        <v>2195</v>
      </c>
      <c r="F1269" s="832" t="s">
        <v>2158</v>
      </c>
      <c r="G1269" s="832" t="s">
        <v>2553</v>
      </c>
      <c r="H1269" s="832" t="s">
        <v>595</v>
      </c>
      <c r="I1269" s="832" t="s">
        <v>2554</v>
      </c>
      <c r="J1269" s="832" t="s">
        <v>691</v>
      </c>
      <c r="K1269" s="832" t="s">
        <v>2555</v>
      </c>
      <c r="L1269" s="835">
        <v>17.62</v>
      </c>
      <c r="M1269" s="835">
        <v>17.62</v>
      </c>
      <c r="N1269" s="832">
        <v>1</v>
      </c>
      <c r="O1269" s="836">
        <v>1</v>
      </c>
      <c r="P1269" s="835">
        <v>17.62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32</v>
      </c>
      <c r="B1270" s="832" t="s">
        <v>2157</v>
      </c>
      <c r="C1270" s="832" t="s">
        <v>2163</v>
      </c>
      <c r="D1270" s="833" t="s">
        <v>3773</v>
      </c>
      <c r="E1270" s="834" t="s">
        <v>2195</v>
      </c>
      <c r="F1270" s="832" t="s">
        <v>2158</v>
      </c>
      <c r="G1270" s="832" t="s">
        <v>2380</v>
      </c>
      <c r="H1270" s="832" t="s">
        <v>595</v>
      </c>
      <c r="I1270" s="832" t="s">
        <v>2381</v>
      </c>
      <c r="J1270" s="832" t="s">
        <v>2382</v>
      </c>
      <c r="K1270" s="832" t="s">
        <v>2383</v>
      </c>
      <c r="L1270" s="835">
        <v>78.33</v>
      </c>
      <c r="M1270" s="835">
        <v>78.33</v>
      </c>
      <c r="N1270" s="832">
        <v>1</v>
      </c>
      <c r="O1270" s="836">
        <v>0.5</v>
      </c>
      <c r="P1270" s="835">
        <v>78.33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32</v>
      </c>
      <c r="B1271" s="832" t="s">
        <v>2157</v>
      </c>
      <c r="C1271" s="832" t="s">
        <v>2163</v>
      </c>
      <c r="D1271" s="833" t="s">
        <v>3773</v>
      </c>
      <c r="E1271" s="834" t="s">
        <v>2195</v>
      </c>
      <c r="F1271" s="832" t="s">
        <v>2158</v>
      </c>
      <c r="G1271" s="832" t="s">
        <v>2384</v>
      </c>
      <c r="H1271" s="832" t="s">
        <v>595</v>
      </c>
      <c r="I1271" s="832" t="s">
        <v>2385</v>
      </c>
      <c r="J1271" s="832" t="s">
        <v>846</v>
      </c>
      <c r="K1271" s="832" t="s">
        <v>2386</v>
      </c>
      <c r="L1271" s="835">
        <v>103.67</v>
      </c>
      <c r="M1271" s="835">
        <v>103.67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32</v>
      </c>
      <c r="B1272" s="832" t="s">
        <v>2157</v>
      </c>
      <c r="C1272" s="832" t="s">
        <v>2163</v>
      </c>
      <c r="D1272" s="833" t="s">
        <v>3773</v>
      </c>
      <c r="E1272" s="834" t="s">
        <v>2195</v>
      </c>
      <c r="F1272" s="832" t="s">
        <v>2158</v>
      </c>
      <c r="G1272" s="832" t="s">
        <v>2384</v>
      </c>
      <c r="H1272" s="832" t="s">
        <v>595</v>
      </c>
      <c r="I1272" s="832" t="s">
        <v>2645</v>
      </c>
      <c r="J1272" s="832" t="s">
        <v>846</v>
      </c>
      <c r="K1272" s="832" t="s">
        <v>2646</v>
      </c>
      <c r="L1272" s="835">
        <v>103.67</v>
      </c>
      <c r="M1272" s="835">
        <v>622.02</v>
      </c>
      <c r="N1272" s="832">
        <v>6</v>
      </c>
      <c r="O1272" s="836">
        <v>3.5</v>
      </c>
      <c r="P1272" s="835">
        <v>311.01</v>
      </c>
      <c r="Q1272" s="837">
        <v>0.5</v>
      </c>
      <c r="R1272" s="832">
        <v>3</v>
      </c>
      <c r="S1272" s="837">
        <v>0.5</v>
      </c>
      <c r="T1272" s="836">
        <v>1.5</v>
      </c>
      <c r="U1272" s="838">
        <v>0.42857142857142855</v>
      </c>
    </row>
    <row r="1273" spans="1:21" ht="14.4" customHeight="1" x14ac:dyDescent="0.3">
      <c r="A1273" s="831">
        <v>32</v>
      </c>
      <c r="B1273" s="832" t="s">
        <v>2157</v>
      </c>
      <c r="C1273" s="832" t="s">
        <v>2163</v>
      </c>
      <c r="D1273" s="833" t="s">
        <v>3773</v>
      </c>
      <c r="E1273" s="834" t="s">
        <v>2195</v>
      </c>
      <c r="F1273" s="832" t="s">
        <v>2158</v>
      </c>
      <c r="G1273" s="832" t="s">
        <v>2384</v>
      </c>
      <c r="H1273" s="832" t="s">
        <v>595</v>
      </c>
      <c r="I1273" s="832" t="s">
        <v>3122</v>
      </c>
      <c r="J1273" s="832" t="s">
        <v>3123</v>
      </c>
      <c r="K1273" s="832" t="s">
        <v>2738</v>
      </c>
      <c r="L1273" s="835">
        <v>115.18</v>
      </c>
      <c r="M1273" s="835">
        <v>115.18</v>
      </c>
      <c r="N1273" s="832">
        <v>1</v>
      </c>
      <c r="O1273" s="836">
        <v>0.5</v>
      </c>
      <c r="P1273" s="835">
        <v>115.18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32</v>
      </c>
      <c r="B1274" s="832" t="s">
        <v>2157</v>
      </c>
      <c r="C1274" s="832" t="s">
        <v>2163</v>
      </c>
      <c r="D1274" s="833" t="s">
        <v>3773</v>
      </c>
      <c r="E1274" s="834" t="s">
        <v>2195</v>
      </c>
      <c r="F1274" s="832" t="s">
        <v>2158</v>
      </c>
      <c r="G1274" s="832" t="s">
        <v>2384</v>
      </c>
      <c r="H1274" s="832" t="s">
        <v>595</v>
      </c>
      <c r="I1274" s="832" t="s">
        <v>3401</v>
      </c>
      <c r="J1274" s="832" t="s">
        <v>3402</v>
      </c>
      <c r="K1274" s="832" t="s">
        <v>2738</v>
      </c>
      <c r="L1274" s="835">
        <v>115.18</v>
      </c>
      <c r="M1274" s="835">
        <v>230.36</v>
      </c>
      <c r="N1274" s="832">
        <v>2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32</v>
      </c>
      <c r="B1275" s="832" t="s">
        <v>2157</v>
      </c>
      <c r="C1275" s="832" t="s">
        <v>2163</v>
      </c>
      <c r="D1275" s="833" t="s">
        <v>3773</v>
      </c>
      <c r="E1275" s="834" t="s">
        <v>2195</v>
      </c>
      <c r="F1275" s="832" t="s">
        <v>2158</v>
      </c>
      <c r="G1275" s="832" t="s">
        <v>2384</v>
      </c>
      <c r="H1275" s="832" t="s">
        <v>595</v>
      </c>
      <c r="I1275" s="832" t="s">
        <v>3508</v>
      </c>
      <c r="J1275" s="832" t="s">
        <v>3509</v>
      </c>
      <c r="K1275" s="832" t="s">
        <v>2738</v>
      </c>
      <c r="L1275" s="835">
        <v>115.18</v>
      </c>
      <c r="M1275" s="835">
        <v>115.18</v>
      </c>
      <c r="N1275" s="832">
        <v>1</v>
      </c>
      <c r="O1275" s="836">
        <v>1</v>
      </c>
      <c r="P1275" s="835">
        <v>115.18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32</v>
      </c>
      <c r="B1276" s="832" t="s">
        <v>2157</v>
      </c>
      <c r="C1276" s="832" t="s">
        <v>2163</v>
      </c>
      <c r="D1276" s="833" t="s">
        <v>3773</v>
      </c>
      <c r="E1276" s="834" t="s">
        <v>2195</v>
      </c>
      <c r="F1276" s="832" t="s">
        <v>2158</v>
      </c>
      <c r="G1276" s="832" t="s">
        <v>2387</v>
      </c>
      <c r="H1276" s="832" t="s">
        <v>595</v>
      </c>
      <c r="I1276" s="832" t="s">
        <v>3510</v>
      </c>
      <c r="J1276" s="832" t="s">
        <v>3511</v>
      </c>
      <c r="K1276" s="832" t="s">
        <v>3512</v>
      </c>
      <c r="L1276" s="835">
        <v>0</v>
      </c>
      <c r="M1276" s="835">
        <v>0</v>
      </c>
      <c r="N1276" s="832">
        <v>1</v>
      </c>
      <c r="O1276" s="836">
        <v>0.5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32</v>
      </c>
      <c r="B1277" s="832" t="s">
        <v>2157</v>
      </c>
      <c r="C1277" s="832" t="s">
        <v>2163</v>
      </c>
      <c r="D1277" s="833" t="s">
        <v>3773</v>
      </c>
      <c r="E1277" s="834" t="s">
        <v>2195</v>
      </c>
      <c r="F1277" s="832" t="s">
        <v>2158</v>
      </c>
      <c r="G1277" s="832" t="s">
        <v>3513</v>
      </c>
      <c r="H1277" s="832" t="s">
        <v>595</v>
      </c>
      <c r="I1277" s="832" t="s">
        <v>3514</v>
      </c>
      <c r="J1277" s="832" t="s">
        <v>3515</v>
      </c>
      <c r="K1277" s="832" t="s">
        <v>3516</v>
      </c>
      <c r="L1277" s="835">
        <v>79.099999999999994</v>
      </c>
      <c r="M1277" s="835">
        <v>79.099999999999994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32</v>
      </c>
      <c r="B1278" s="832" t="s">
        <v>2157</v>
      </c>
      <c r="C1278" s="832" t="s">
        <v>2163</v>
      </c>
      <c r="D1278" s="833" t="s">
        <v>3773</v>
      </c>
      <c r="E1278" s="834" t="s">
        <v>2195</v>
      </c>
      <c r="F1278" s="832" t="s">
        <v>2158</v>
      </c>
      <c r="G1278" s="832" t="s">
        <v>2288</v>
      </c>
      <c r="H1278" s="832" t="s">
        <v>595</v>
      </c>
      <c r="I1278" s="832" t="s">
        <v>2394</v>
      </c>
      <c r="J1278" s="832" t="s">
        <v>2290</v>
      </c>
      <c r="K1278" s="832" t="s">
        <v>2395</v>
      </c>
      <c r="L1278" s="835">
        <v>21.92</v>
      </c>
      <c r="M1278" s="835">
        <v>87.68</v>
      </c>
      <c r="N1278" s="832">
        <v>4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32</v>
      </c>
      <c r="B1279" s="832" t="s">
        <v>2157</v>
      </c>
      <c r="C1279" s="832" t="s">
        <v>2163</v>
      </c>
      <c r="D1279" s="833" t="s">
        <v>3773</v>
      </c>
      <c r="E1279" s="834" t="s">
        <v>2195</v>
      </c>
      <c r="F1279" s="832" t="s">
        <v>2158</v>
      </c>
      <c r="G1279" s="832" t="s">
        <v>2396</v>
      </c>
      <c r="H1279" s="832" t="s">
        <v>595</v>
      </c>
      <c r="I1279" s="832" t="s">
        <v>3517</v>
      </c>
      <c r="J1279" s="832" t="s">
        <v>3518</v>
      </c>
      <c r="K1279" s="832" t="s">
        <v>3519</v>
      </c>
      <c r="L1279" s="835">
        <v>338.58</v>
      </c>
      <c r="M1279" s="835">
        <v>338.58</v>
      </c>
      <c r="N1279" s="832">
        <v>1</v>
      </c>
      <c r="O1279" s="836">
        <v>1</v>
      </c>
      <c r="P1279" s="835">
        <v>338.58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32</v>
      </c>
      <c r="B1280" s="832" t="s">
        <v>2157</v>
      </c>
      <c r="C1280" s="832" t="s">
        <v>2163</v>
      </c>
      <c r="D1280" s="833" t="s">
        <v>3773</v>
      </c>
      <c r="E1280" s="834" t="s">
        <v>2195</v>
      </c>
      <c r="F1280" s="832" t="s">
        <v>2158</v>
      </c>
      <c r="G1280" s="832" t="s">
        <v>2264</v>
      </c>
      <c r="H1280" s="832" t="s">
        <v>595</v>
      </c>
      <c r="I1280" s="832" t="s">
        <v>2572</v>
      </c>
      <c r="J1280" s="832" t="s">
        <v>2266</v>
      </c>
      <c r="K1280" s="832" t="s">
        <v>2573</v>
      </c>
      <c r="L1280" s="835">
        <v>181.04</v>
      </c>
      <c r="M1280" s="835">
        <v>543.12</v>
      </c>
      <c r="N1280" s="832">
        <v>3</v>
      </c>
      <c r="O1280" s="836">
        <v>1</v>
      </c>
      <c r="P1280" s="835">
        <v>181.04</v>
      </c>
      <c r="Q1280" s="837">
        <v>0.33333333333333331</v>
      </c>
      <c r="R1280" s="832">
        <v>1</v>
      </c>
      <c r="S1280" s="837">
        <v>0.33333333333333331</v>
      </c>
      <c r="T1280" s="836">
        <v>0.5</v>
      </c>
      <c r="U1280" s="838">
        <v>0.5</v>
      </c>
    </row>
    <row r="1281" spans="1:21" ht="14.4" customHeight="1" x14ac:dyDescent="0.3">
      <c r="A1281" s="831">
        <v>32</v>
      </c>
      <c r="B1281" s="832" t="s">
        <v>2157</v>
      </c>
      <c r="C1281" s="832" t="s">
        <v>2163</v>
      </c>
      <c r="D1281" s="833" t="s">
        <v>3773</v>
      </c>
      <c r="E1281" s="834" t="s">
        <v>2195</v>
      </c>
      <c r="F1281" s="832" t="s">
        <v>2158</v>
      </c>
      <c r="G1281" s="832" t="s">
        <v>3520</v>
      </c>
      <c r="H1281" s="832" t="s">
        <v>595</v>
      </c>
      <c r="I1281" s="832" t="s">
        <v>3521</v>
      </c>
      <c r="J1281" s="832" t="s">
        <v>3522</v>
      </c>
      <c r="K1281" s="832" t="s">
        <v>3523</v>
      </c>
      <c r="L1281" s="835">
        <v>278.95</v>
      </c>
      <c r="M1281" s="835">
        <v>278.95</v>
      </c>
      <c r="N1281" s="832">
        <v>1</v>
      </c>
      <c r="O1281" s="836">
        <v>1</v>
      </c>
      <c r="P1281" s="835">
        <v>278.95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32</v>
      </c>
      <c r="B1282" s="832" t="s">
        <v>2157</v>
      </c>
      <c r="C1282" s="832" t="s">
        <v>2163</v>
      </c>
      <c r="D1282" s="833" t="s">
        <v>3773</v>
      </c>
      <c r="E1282" s="834" t="s">
        <v>2195</v>
      </c>
      <c r="F1282" s="832" t="s">
        <v>2158</v>
      </c>
      <c r="G1282" s="832" t="s">
        <v>2209</v>
      </c>
      <c r="H1282" s="832" t="s">
        <v>651</v>
      </c>
      <c r="I1282" s="832" t="s">
        <v>1891</v>
      </c>
      <c r="J1282" s="832" t="s">
        <v>956</v>
      </c>
      <c r="K1282" s="832" t="s">
        <v>957</v>
      </c>
      <c r="L1282" s="835">
        <v>0</v>
      </c>
      <c r="M1282" s="835">
        <v>0</v>
      </c>
      <c r="N1282" s="832">
        <v>2</v>
      </c>
      <c r="O1282" s="836">
        <v>1.5</v>
      </c>
      <c r="P1282" s="835">
        <v>0</v>
      </c>
      <c r="Q1282" s="837"/>
      <c r="R1282" s="832">
        <v>2</v>
      </c>
      <c r="S1282" s="837">
        <v>1</v>
      </c>
      <c r="T1282" s="836">
        <v>1.5</v>
      </c>
      <c r="U1282" s="838">
        <v>1</v>
      </c>
    </row>
    <row r="1283" spans="1:21" ht="14.4" customHeight="1" x14ac:dyDescent="0.3">
      <c r="A1283" s="831">
        <v>32</v>
      </c>
      <c r="B1283" s="832" t="s">
        <v>2157</v>
      </c>
      <c r="C1283" s="832" t="s">
        <v>2163</v>
      </c>
      <c r="D1283" s="833" t="s">
        <v>3773</v>
      </c>
      <c r="E1283" s="834" t="s">
        <v>2195</v>
      </c>
      <c r="F1283" s="832" t="s">
        <v>2158</v>
      </c>
      <c r="G1283" s="832" t="s">
        <v>2241</v>
      </c>
      <c r="H1283" s="832" t="s">
        <v>595</v>
      </c>
      <c r="I1283" s="832" t="s">
        <v>2242</v>
      </c>
      <c r="J1283" s="832" t="s">
        <v>2243</v>
      </c>
      <c r="K1283" s="832" t="s">
        <v>2244</v>
      </c>
      <c r="L1283" s="835">
        <v>66.88</v>
      </c>
      <c r="M1283" s="835">
        <v>133.76</v>
      </c>
      <c r="N1283" s="832">
        <v>2</v>
      </c>
      <c r="O1283" s="836">
        <v>0.5</v>
      </c>
      <c r="P1283" s="835">
        <v>133.76</v>
      </c>
      <c r="Q1283" s="837">
        <v>1</v>
      </c>
      <c r="R1283" s="832">
        <v>2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32</v>
      </c>
      <c r="B1284" s="832" t="s">
        <v>2157</v>
      </c>
      <c r="C1284" s="832" t="s">
        <v>2163</v>
      </c>
      <c r="D1284" s="833" t="s">
        <v>3773</v>
      </c>
      <c r="E1284" s="834" t="s">
        <v>2195</v>
      </c>
      <c r="F1284" s="832" t="s">
        <v>2158</v>
      </c>
      <c r="G1284" s="832" t="s">
        <v>2434</v>
      </c>
      <c r="H1284" s="832" t="s">
        <v>595</v>
      </c>
      <c r="I1284" s="832" t="s">
        <v>2827</v>
      </c>
      <c r="J1284" s="832" t="s">
        <v>2828</v>
      </c>
      <c r="K1284" s="832" t="s">
        <v>2829</v>
      </c>
      <c r="L1284" s="835">
        <v>387.73</v>
      </c>
      <c r="M1284" s="835">
        <v>387.73</v>
      </c>
      <c r="N1284" s="832">
        <v>1</v>
      </c>
      <c r="O1284" s="836">
        <v>0.5</v>
      </c>
      <c r="P1284" s="835">
        <v>387.73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32</v>
      </c>
      <c r="B1285" s="832" t="s">
        <v>2157</v>
      </c>
      <c r="C1285" s="832" t="s">
        <v>2163</v>
      </c>
      <c r="D1285" s="833" t="s">
        <v>3773</v>
      </c>
      <c r="E1285" s="834" t="s">
        <v>2195</v>
      </c>
      <c r="F1285" s="832" t="s">
        <v>2158</v>
      </c>
      <c r="G1285" s="832" t="s">
        <v>2441</v>
      </c>
      <c r="H1285" s="832" t="s">
        <v>651</v>
      </c>
      <c r="I1285" s="832" t="s">
        <v>3413</v>
      </c>
      <c r="J1285" s="832" t="s">
        <v>2596</v>
      </c>
      <c r="K1285" s="832" t="s">
        <v>3414</v>
      </c>
      <c r="L1285" s="835">
        <v>93.75</v>
      </c>
      <c r="M1285" s="835">
        <v>93.75</v>
      </c>
      <c r="N1285" s="832">
        <v>1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32</v>
      </c>
      <c r="B1286" s="832" t="s">
        <v>2157</v>
      </c>
      <c r="C1286" s="832" t="s">
        <v>2163</v>
      </c>
      <c r="D1286" s="833" t="s">
        <v>3773</v>
      </c>
      <c r="E1286" s="834" t="s">
        <v>2195</v>
      </c>
      <c r="F1286" s="832" t="s">
        <v>2158</v>
      </c>
      <c r="G1286" s="832" t="s">
        <v>2445</v>
      </c>
      <c r="H1286" s="832" t="s">
        <v>651</v>
      </c>
      <c r="I1286" s="832" t="s">
        <v>2033</v>
      </c>
      <c r="J1286" s="832" t="s">
        <v>1440</v>
      </c>
      <c r="K1286" s="832" t="s">
        <v>2034</v>
      </c>
      <c r="L1286" s="835">
        <v>0</v>
      </c>
      <c r="M1286" s="835">
        <v>0</v>
      </c>
      <c r="N1286" s="832">
        <v>5</v>
      </c>
      <c r="O1286" s="836">
        <v>3</v>
      </c>
      <c r="P1286" s="835">
        <v>0</v>
      </c>
      <c r="Q1286" s="837"/>
      <c r="R1286" s="832">
        <v>5</v>
      </c>
      <c r="S1286" s="837">
        <v>1</v>
      </c>
      <c r="T1286" s="836">
        <v>3</v>
      </c>
      <c r="U1286" s="838">
        <v>1</v>
      </c>
    </row>
    <row r="1287" spans="1:21" ht="14.4" customHeight="1" x14ac:dyDescent="0.3">
      <c r="A1287" s="831">
        <v>32</v>
      </c>
      <c r="B1287" s="832" t="s">
        <v>2157</v>
      </c>
      <c r="C1287" s="832" t="s">
        <v>2163</v>
      </c>
      <c r="D1287" s="833" t="s">
        <v>3773</v>
      </c>
      <c r="E1287" s="834" t="s">
        <v>2195</v>
      </c>
      <c r="F1287" s="832" t="s">
        <v>2158</v>
      </c>
      <c r="G1287" s="832" t="s">
        <v>2445</v>
      </c>
      <c r="H1287" s="832" t="s">
        <v>595</v>
      </c>
      <c r="I1287" s="832" t="s">
        <v>2776</v>
      </c>
      <c r="J1287" s="832" t="s">
        <v>2777</v>
      </c>
      <c r="K1287" s="832" t="s">
        <v>2778</v>
      </c>
      <c r="L1287" s="835">
        <v>0</v>
      </c>
      <c r="M1287" s="835">
        <v>0</v>
      </c>
      <c r="N1287" s="832">
        <v>2</v>
      </c>
      <c r="O1287" s="836">
        <v>2</v>
      </c>
      <c r="P1287" s="835">
        <v>0</v>
      </c>
      <c r="Q1287" s="837"/>
      <c r="R1287" s="832">
        <v>2</v>
      </c>
      <c r="S1287" s="837">
        <v>1</v>
      </c>
      <c r="T1287" s="836">
        <v>2</v>
      </c>
      <c r="U1287" s="838">
        <v>1</v>
      </c>
    </row>
    <row r="1288" spans="1:21" ht="14.4" customHeight="1" x14ac:dyDescent="0.3">
      <c r="A1288" s="831">
        <v>32</v>
      </c>
      <c r="B1288" s="832" t="s">
        <v>2157</v>
      </c>
      <c r="C1288" s="832" t="s">
        <v>2163</v>
      </c>
      <c r="D1288" s="833" t="s">
        <v>3773</v>
      </c>
      <c r="E1288" s="834" t="s">
        <v>2195</v>
      </c>
      <c r="F1288" s="832" t="s">
        <v>2158</v>
      </c>
      <c r="G1288" s="832" t="s">
        <v>2664</v>
      </c>
      <c r="H1288" s="832" t="s">
        <v>651</v>
      </c>
      <c r="I1288" s="832" t="s">
        <v>2779</v>
      </c>
      <c r="J1288" s="832" t="s">
        <v>2666</v>
      </c>
      <c r="K1288" s="832" t="s">
        <v>2780</v>
      </c>
      <c r="L1288" s="835">
        <v>5286.12</v>
      </c>
      <c r="M1288" s="835">
        <v>5286.12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32</v>
      </c>
      <c r="B1289" s="832" t="s">
        <v>2157</v>
      </c>
      <c r="C1289" s="832" t="s">
        <v>2163</v>
      </c>
      <c r="D1289" s="833" t="s">
        <v>3773</v>
      </c>
      <c r="E1289" s="834" t="s">
        <v>2195</v>
      </c>
      <c r="F1289" s="832" t="s">
        <v>2158</v>
      </c>
      <c r="G1289" s="832" t="s">
        <v>2833</v>
      </c>
      <c r="H1289" s="832" t="s">
        <v>651</v>
      </c>
      <c r="I1289" s="832" t="s">
        <v>2834</v>
      </c>
      <c r="J1289" s="832" t="s">
        <v>2063</v>
      </c>
      <c r="K1289" s="832" t="s">
        <v>2835</v>
      </c>
      <c r="L1289" s="835">
        <v>414.07</v>
      </c>
      <c r="M1289" s="835">
        <v>1242.21</v>
      </c>
      <c r="N1289" s="832">
        <v>3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32</v>
      </c>
      <c r="B1290" s="832" t="s">
        <v>2157</v>
      </c>
      <c r="C1290" s="832" t="s">
        <v>2163</v>
      </c>
      <c r="D1290" s="833" t="s">
        <v>3773</v>
      </c>
      <c r="E1290" s="834" t="s">
        <v>2195</v>
      </c>
      <c r="F1290" s="832" t="s">
        <v>2158</v>
      </c>
      <c r="G1290" s="832" t="s">
        <v>2458</v>
      </c>
      <c r="H1290" s="832" t="s">
        <v>651</v>
      </c>
      <c r="I1290" s="832" t="s">
        <v>1814</v>
      </c>
      <c r="J1290" s="832" t="s">
        <v>1119</v>
      </c>
      <c r="K1290" s="832" t="s">
        <v>1815</v>
      </c>
      <c r="L1290" s="835">
        <v>154.36000000000001</v>
      </c>
      <c r="M1290" s="835">
        <v>771.80000000000007</v>
      </c>
      <c r="N1290" s="832">
        <v>5</v>
      </c>
      <c r="O1290" s="836">
        <v>0.5</v>
      </c>
      <c r="P1290" s="835">
        <v>771.80000000000007</v>
      </c>
      <c r="Q1290" s="837">
        <v>1</v>
      </c>
      <c r="R1290" s="832">
        <v>5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32</v>
      </c>
      <c r="B1291" s="832" t="s">
        <v>2157</v>
      </c>
      <c r="C1291" s="832" t="s">
        <v>2163</v>
      </c>
      <c r="D1291" s="833" t="s">
        <v>3773</v>
      </c>
      <c r="E1291" s="834" t="s">
        <v>2195</v>
      </c>
      <c r="F1291" s="832" t="s">
        <v>2158</v>
      </c>
      <c r="G1291" s="832" t="s">
        <v>2794</v>
      </c>
      <c r="H1291" s="832" t="s">
        <v>651</v>
      </c>
      <c r="I1291" s="832" t="s">
        <v>2072</v>
      </c>
      <c r="J1291" s="832" t="s">
        <v>1809</v>
      </c>
      <c r="K1291" s="832" t="s">
        <v>2073</v>
      </c>
      <c r="L1291" s="835">
        <v>49.08</v>
      </c>
      <c r="M1291" s="835">
        <v>196.32</v>
      </c>
      <c r="N1291" s="832">
        <v>4</v>
      </c>
      <c r="O1291" s="836">
        <v>4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32</v>
      </c>
      <c r="B1292" s="832" t="s">
        <v>2157</v>
      </c>
      <c r="C1292" s="832" t="s">
        <v>2163</v>
      </c>
      <c r="D1292" s="833" t="s">
        <v>3773</v>
      </c>
      <c r="E1292" s="834" t="s">
        <v>2195</v>
      </c>
      <c r="F1292" s="832" t="s">
        <v>2158</v>
      </c>
      <c r="G1292" s="832" t="s">
        <v>2794</v>
      </c>
      <c r="H1292" s="832" t="s">
        <v>595</v>
      </c>
      <c r="I1292" s="832" t="s">
        <v>3216</v>
      </c>
      <c r="J1292" s="832" t="s">
        <v>1809</v>
      </c>
      <c r="K1292" s="832" t="s">
        <v>3217</v>
      </c>
      <c r="L1292" s="835">
        <v>84.18</v>
      </c>
      <c r="M1292" s="835">
        <v>84.18</v>
      </c>
      <c r="N1292" s="832">
        <v>1</v>
      </c>
      <c r="O1292" s="836">
        <v>0.5</v>
      </c>
      <c r="P1292" s="835">
        <v>84.18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32</v>
      </c>
      <c r="B1293" s="832" t="s">
        <v>2157</v>
      </c>
      <c r="C1293" s="832" t="s">
        <v>2163</v>
      </c>
      <c r="D1293" s="833" t="s">
        <v>3773</v>
      </c>
      <c r="E1293" s="834" t="s">
        <v>2195</v>
      </c>
      <c r="F1293" s="832" t="s">
        <v>2158</v>
      </c>
      <c r="G1293" s="832" t="s">
        <v>2839</v>
      </c>
      <c r="H1293" s="832" t="s">
        <v>595</v>
      </c>
      <c r="I1293" s="832" t="s">
        <v>2840</v>
      </c>
      <c r="J1293" s="832" t="s">
        <v>808</v>
      </c>
      <c r="K1293" s="832" t="s">
        <v>2841</v>
      </c>
      <c r="L1293" s="835">
        <v>79.069999999999993</v>
      </c>
      <c r="M1293" s="835">
        <v>158.13999999999999</v>
      </c>
      <c r="N1293" s="832">
        <v>2</v>
      </c>
      <c r="O1293" s="836">
        <v>1.5</v>
      </c>
      <c r="P1293" s="835">
        <v>158.13999999999999</v>
      </c>
      <c r="Q1293" s="837">
        <v>1</v>
      </c>
      <c r="R1293" s="832">
        <v>2</v>
      </c>
      <c r="S1293" s="837">
        <v>1</v>
      </c>
      <c r="T1293" s="836">
        <v>1.5</v>
      </c>
      <c r="U1293" s="838">
        <v>1</v>
      </c>
    </row>
    <row r="1294" spans="1:21" ht="14.4" customHeight="1" x14ac:dyDescent="0.3">
      <c r="A1294" s="831">
        <v>32</v>
      </c>
      <c r="B1294" s="832" t="s">
        <v>2157</v>
      </c>
      <c r="C1294" s="832" t="s">
        <v>2163</v>
      </c>
      <c r="D1294" s="833" t="s">
        <v>3773</v>
      </c>
      <c r="E1294" s="834" t="s">
        <v>2195</v>
      </c>
      <c r="F1294" s="832" t="s">
        <v>2158</v>
      </c>
      <c r="G1294" s="832" t="s">
        <v>2459</v>
      </c>
      <c r="H1294" s="832" t="s">
        <v>595</v>
      </c>
      <c r="I1294" s="832" t="s">
        <v>2460</v>
      </c>
      <c r="J1294" s="832" t="s">
        <v>1363</v>
      </c>
      <c r="K1294" s="832" t="s">
        <v>2461</v>
      </c>
      <c r="L1294" s="835">
        <v>421.79</v>
      </c>
      <c r="M1294" s="835">
        <v>3796.1100000000006</v>
      </c>
      <c r="N1294" s="832">
        <v>9</v>
      </c>
      <c r="O1294" s="836">
        <v>5.5</v>
      </c>
      <c r="P1294" s="835">
        <v>2108.9500000000003</v>
      </c>
      <c r="Q1294" s="837">
        <v>0.55555555555555558</v>
      </c>
      <c r="R1294" s="832">
        <v>5</v>
      </c>
      <c r="S1294" s="837">
        <v>0.55555555555555558</v>
      </c>
      <c r="T1294" s="836">
        <v>3.5</v>
      </c>
      <c r="U1294" s="838">
        <v>0.63636363636363635</v>
      </c>
    </row>
    <row r="1295" spans="1:21" ht="14.4" customHeight="1" x14ac:dyDescent="0.3">
      <c r="A1295" s="831">
        <v>32</v>
      </c>
      <c r="B1295" s="832" t="s">
        <v>2157</v>
      </c>
      <c r="C1295" s="832" t="s">
        <v>2163</v>
      </c>
      <c r="D1295" s="833" t="s">
        <v>3773</v>
      </c>
      <c r="E1295" s="834" t="s">
        <v>2195</v>
      </c>
      <c r="F1295" s="832" t="s">
        <v>2158</v>
      </c>
      <c r="G1295" s="832" t="s">
        <v>2210</v>
      </c>
      <c r="H1295" s="832" t="s">
        <v>651</v>
      </c>
      <c r="I1295" s="832" t="s">
        <v>1920</v>
      </c>
      <c r="J1295" s="832" t="s">
        <v>1082</v>
      </c>
      <c r="K1295" s="832" t="s">
        <v>1083</v>
      </c>
      <c r="L1295" s="835">
        <v>127.34</v>
      </c>
      <c r="M1295" s="835">
        <v>382.02</v>
      </c>
      <c r="N1295" s="832">
        <v>3</v>
      </c>
      <c r="O1295" s="836">
        <v>0.5</v>
      </c>
      <c r="P1295" s="835">
        <v>382.02</v>
      </c>
      <c r="Q1295" s="837">
        <v>1</v>
      </c>
      <c r="R1295" s="832">
        <v>3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32</v>
      </c>
      <c r="B1296" s="832" t="s">
        <v>2157</v>
      </c>
      <c r="C1296" s="832" t="s">
        <v>2163</v>
      </c>
      <c r="D1296" s="833" t="s">
        <v>3773</v>
      </c>
      <c r="E1296" s="834" t="s">
        <v>2195</v>
      </c>
      <c r="F1296" s="832" t="s">
        <v>2158</v>
      </c>
      <c r="G1296" s="832" t="s">
        <v>2210</v>
      </c>
      <c r="H1296" s="832" t="s">
        <v>651</v>
      </c>
      <c r="I1296" s="832" t="s">
        <v>1919</v>
      </c>
      <c r="J1296" s="832" t="s">
        <v>1085</v>
      </c>
      <c r="K1296" s="832" t="s">
        <v>1083</v>
      </c>
      <c r="L1296" s="835">
        <v>127.34</v>
      </c>
      <c r="M1296" s="835">
        <v>382.02</v>
      </c>
      <c r="N1296" s="832">
        <v>3</v>
      </c>
      <c r="O1296" s="836">
        <v>0.5</v>
      </c>
      <c r="P1296" s="835">
        <v>382.02</v>
      </c>
      <c r="Q1296" s="837">
        <v>1</v>
      </c>
      <c r="R1296" s="832">
        <v>3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32</v>
      </c>
      <c r="B1297" s="832" t="s">
        <v>2157</v>
      </c>
      <c r="C1297" s="832" t="s">
        <v>2163</v>
      </c>
      <c r="D1297" s="833" t="s">
        <v>3773</v>
      </c>
      <c r="E1297" s="834" t="s">
        <v>2195</v>
      </c>
      <c r="F1297" s="832" t="s">
        <v>2158</v>
      </c>
      <c r="G1297" s="832" t="s">
        <v>2210</v>
      </c>
      <c r="H1297" s="832" t="s">
        <v>651</v>
      </c>
      <c r="I1297" s="832" t="s">
        <v>3524</v>
      </c>
      <c r="J1297" s="832" t="s">
        <v>3525</v>
      </c>
      <c r="K1297" s="832" t="s">
        <v>1083</v>
      </c>
      <c r="L1297" s="835">
        <v>127.34</v>
      </c>
      <c r="M1297" s="835">
        <v>382.02</v>
      </c>
      <c r="N1297" s="832">
        <v>3</v>
      </c>
      <c r="O1297" s="836">
        <v>1</v>
      </c>
      <c r="P1297" s="835">
        <v>382.02</v>
      </c>
      <c r="Q1297" s="837">
        <v>1</v>
      </c>
      <c r="R1297" s="832">
        <v>3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32</v>
      </c>
      <c r="B1298" s="832" t="s">
        <v>2157</v>
      </c>
      <c r="C1298" s="832" t="s">
        <v>2163</v>
      </c>
      <c r="D1298" s="833" t="s">
        <v>3773</v>
      </c>
      <c r="E1298" s="834" t="s">
        <v>2195</v>
      </c>
      <c r="F1298" s="832" t="s">
        <v>2158</v>
      </c>
      <c r="G1298" s="832" t="s">
        <v>2462</v>
      </c>
      <c r="H1298" s="832" t="s">
        <v>595</v>
      </c>
      <c r="I1298" s="832" t="s">
        <v>2463</v>
      </c>
      <c r="J1298" s="832" t="s">
        <v>913</v>
      </c>
      <c r="K1298" s="832" t="s">
        <v>2464</v>
      </c>
      <c r="L1298" s="835">
        <v>107.27</v>
      </c>
      <c r="M1298" s="835">
        <v>643.62</v>
      </c>
      <c r="N1298" s="832">
        <v>6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32</v>
      </c>
      <c r="B1299" s="832" t="s">
        <v>2157</v>
      </c>
      <c r="C1299" s="832" t="s">
        <v>2163</v>
      </c>
      <c r="D1299" s="833" t="s">
        <v>3773</v>
      </c>
      <c r="E1299" s="834" t="s">
        <v>2195</v>
      </c>
      <c r="F1299" s="832" t="s">
        <v>2159</v>
      </c>
      <c r="G1299" s="832" t="s">
        <v>2842</v>
      </c>
      <c r="H1299" s="832" t="s">
        <v>595</v>
      </c>
      <c r="I1299" s="832" t="s">
        <v>3526</v>
      </c>
      <c r="J1299" s="832" t="s">
        <v>2844</v>
      </c>
      <c r="K1299" s="832"/>
      <c r="L1299" s="835">
        <v>0</v>
      </c>
      <c r="M1299" s="835">
        <v>0</v>
      </c>
      <c r="N1299" s="832">
        <v>2</v>
      </c>
      <c r="O1299" s="836">
        <v>2</v>
      </c>
      <c r="P1299" s="835">
        <v>0</v>
      </c>
      <c r="Q1299" s="837"/>
      <c r="R1299" s="832">
        <v>2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32</v>
      </c>
      <c r="B1300" s="832" t="s">
        <v>2157</v>
      </c>
      <c r="C1300" s="832" t="s">
        <v>2163</v>
      </c>
      <c r="D1300" s="833" t="s">
        <v>3773</v>
      </c>
      <c r="E1300" s="834" t="s">
        <v>2195</v>
      </c>
      <c r="F1300" s="832" t="s">
        <v>2159</v>
      </c>
      <c r="G1300" s="832" t="s">
        <v>2842</v>
      </c>
      <c r="H1300" s="832" t="s">
        <v>595</v>
      </c>
      <c r="I1300" s="832" t="s">
        <v>3527</v>
      </c>
      <c r="J1300" s="832" t="s">
        <v>2844</v>
      </c>
      <c r="K1300" s="832"/>
      <c r="L1300" s="835">
        <v>0</v>
      </c>
      <c r="M1300" s="835">
        <v>0</v>
      </c>
      <c r="N1300" s="832">
        <v>1</v>
      </c>
      <c r="O1300" s="836">
        <v>1</v>
      </c>
      <c r="P1300" s="835">
        <v>0</v>
      </c>
      <c r="Q1300" s="837"/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32</v>
      </c>
      <c r="B1301" s="832" t="s">
        <v>2157</v>
      </c>
      <c r="C1301" s="832" t="s">
        <v>2163</v>
      </c>
      <c r="D1301" s="833" t="s">
        <v>3773</v>
      </c>
      <c r="E1301" s="834" t="s">
        <v>2196</v>
      </c>
      <c r="F1301" s="832" t="s">
        <v>2158</v>
      </c>
      <c r="G1301" s="832" t="s">
        <v>2215</v>
      </c>
      <c r="H1301" s="832" t="s">
        <v>595</v>
      </c>
      <c r="I1301" s="832" t="s">
        <v>2296</v>
      </c>
      <c r="J1301" s="832" t="s">
        <v>2217</v>
      </c>
      <c r="K1301" s="832" t="s">
        <v>2297</v>
      </c>
      <c r="L1301" s="835">
        <v>263.26</v>
      </c>
      <c r="M1301" s="835">
        <v>1316.3</v>
      </c>
      <c r="N1301" s="832">
        <v>5</v>
      </c>
      <c r="O1301" s="836">
        <v>1.5</v>
      </c>
      <c r="P1301" s="835">
        <v>789.78</v>
      </c>
      <c r="Q1301" s="837">
        <v>0.6</v>
      </c>
      <c r="R1301" s="832">
        <v>3</v>
      </c>
      <c r="S1301" s="837">
        <v>0.6</v>
      </c>
      <c r="T1301" s="836">
        <v>0.5</v>
      </c>
      <c r="U1301" s="838">
        <v>0.33333333333333331</v>
      </c>
    </row>
    <row r="1302" spans="1:21" ht="14.4" customHeight="1" x14ac:dyDescent="0.3">
      <c r="A1302" s="831">
        <v>32</v>
      </c>
      <c r="B1302" s="832" t="s">
        <v>2157</v>
      </c>
      <c r="C1302" s="832" t="s">
        <v>2163</v>
      </c>
      <c r="D1302" s="833" t="s">
        <v>3773</v>
      </c>
      <c r="E1302" s="834" t="s">
        <v>2196</v>
      </c>
      <c r="F1302" s="832" t="s">
        <v>2158</v>
      </c>
      <c r="G1302" s="832" t="s">
        <v>2215</v>
      </c>
      <c r="H1302" s="832" t="s">
        <v>595</v>
      </c>
      <c r="I1302" s="832" t="s">
        <v>2216</v>
      </c>
      <c r="J1302" s="832" t="s">
        <v>2217</v>
      </c>
      <c r="K1302" s="832" t="s">
        <v>2218</v>
      </c>
      <c r="L1302" s="835">
        <v>1295.6400000000001</v>
      </c>
      <c r="M1302" s="835">
        <v>2591.2800000000002</v>
      </c>
      <c r="N1302" s="832">
        <v>2</v>
      </c>
      <c r="O1302" s="836">
        <v>1</v>
      </c>
      <c r="P1302" s="835">
        <v>1295.6400000000001</v>
      </c>
      <c r="Q1302" s="837">
        <v>0.5</v>
      </c>
      <c r="R1302" s="832">
        <v>1</v>
      </c>
      <c r="S1302" s="837">
        <v>0.5</v>
      </c>
      <c r="T1302" s="836">
        <v>0.5</v>
      </c>
      <c r="U1302" s="838">
        <v>0.5</v>
      </c>
    </row>
    <row r="1303" spans="1:21" ht="14.4" customHeight="1" x14ac:dyDescent="0.3">
      <c r="A1303" s="831">
        <v>32</v>
      </c>
      <c r="B1303" s="832" t="s">
        <v>2157</v>
      </c>
      <c r="C1303" s="832" t="s">
        <v>2163</v>
      </c>
      <c r="D1303" s="833" t="s">
        <v>3773</v>
      </c>
      <c r="E1303" s="834" t="s">
        <v>2196</v>
      </c>
      <c r="F1303" s="832" t="s">
        <v>2158</v>
      </c>
      <c r="G1303" s="832" t="s">
        <v>2215</v>
      </c>
      <c r="H1303" s="832" t="s">
        <v>595</v>
      </c>
      <c r="I1303" s="832" t="s">
        <v>2676</v>
      </c>
      <c r="J1303" s="832" t="s">
        <v>850</v>
      </c>
      <c r="K1303" s="832" t="s">
        <v>2677</v>
      </c>
      <c r="L1303" s="835">
        <v>462.73</v>
      </c>
      <c r="M1303" s="835">
        <v>462.73</v>
      </c>
      <c r="N1303" s="832">
        <v>1</v>
      </c>
      <c r="O1303" s="836">
        <v>0.5</v>
      </c>
      <c r="P1303" s="835">
        <v>462.73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32</v>
      </c>
      <c r="B1304" s="832" t="s">
        <v>2157</v>
      </c>
      <c r="C1304" s="832" t="s">
        <v>2163</v>
      </c>
      <c r="D1304" s="833" t="s">
        <v>3773</v>
      </c>
      <c r="E1304" s="834" t="s">
        <v>2196</v>
      </c>
      <c r="F1304" s="832" t="s">
        <v>2158</v>
      </c>
      <c r="G1304" s="832" t="s">
        <v>2245</v>
      </c>
      <c r="H1304" s="832" t="s">
        <v>651</v>
      </c>
      <c r="I1304" s="832" t="s">
        <v>1874</v>
      </c>
      <c r="J1304" s="832" t="s">
        <v>675</v>
      </c>
      <c r="K1304" s="832" t="s">
        <v>676</v>
      </c>
      <c r="L1304" s="835">
        <v>72.55</v>
      </c>
      <c r="M1304" s="835">
        <v>72.55</v>
      </c>
      <c r="N1304" s="832">
        <v>1</v>
      </c>
      <c r="O1304" s="836">
        <v>0.5</v>
      </c>
      <c r="P1304" s="835">
        <v>72.55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32</v>
      </c>
      <c r="B1305" s="832" t="s">
        <v>2157</v>
      </c>
      <c r="C1305" s="832" t="s">
        <v>2163</v>
      </c>
      <c r="D1305" s="833" t="s">
        <v>3773</v>
      </c>
      <c r="E1305" s="834" t="s">
        <v>2196</v>
      </c>
      <c r="F1305" s="832" t="s">
        <v>2158</v>
      </c>
      <c r="G1305" s="832" t="s">
        <v>2245</v>
      </c>
      <c r="H1305" s="832" t="s">
        <v>651</v>
      </c>
      <c r="I1305" s="832" t="s">
        <v>1875</v>
      </c>
      <c r="J1305" s="832" t="s">
        <v>675</v>
      </c>
      <c r="K1305" s="832" t="s">
        <v>677</v>
      </c>
      <c r="L1305" s="835">
        <v>65.28</v>
      </c>
      <c r="M1305" s="835">
        <v>456.96</v>
      </c>
      <c r="N1305" s="832">
        <v>7</v>
      </c>
      <c r="O1305" s="836">
        <v>3</v>
      </c>
      <c r="P1305" s="835">
        <v>326.39999999999998</v>
      </c>
      <c r="Q1305" s="837">
        <v>0.7142857142857143</v>
      </c>
      <c r="R1305" s="832">
        <v>5</v>
      </c>
      <c r="S1305" s="837">
        <v>0.7142857142857143</v>
      </c>
      <c r="T1305" s="836">
        <v>2.5</v>
      </c>
      <c r="U1305" s="838">
        <v>0.83333333333333337</v>
      </c>
    </row>
    <row r="1306" spans="1:21" ht="14.4" customHeight="1" x14ac:dyDescent="0.3">
      <c r="A1306" s="831">
        <v>32</v>
      </c>
      <c r="B1306" s="832" t="s">
        <v>2157</v>
      </c>
      <c r="C1306" s="832" t="s">
        <v>2163</v>
      </c>
      <c r="D1306" s="833" t="s">
        <v>3773</v>
      </c>
      <c r="E1306" s="834" t="s">
        <v>2196</v>
      </c>
      <c r="F1306" s="832" t="s">
        <v>2158</v>
      </c>
      <c r="G1306" s="832" t="s">
        <v>2219</v>
      </c>
      <c r="H1306" s="832" t="s">
        <v>595</v>
      </c>
      <c r="I1306" s="832" t="s">
        <v>2220</v>
      </c>
      <c r="J1306" s="832" t="s">
        <v>2221</v>
      </c>
      <c r="K1306" s="832" t="s">
        <v>2222</v>
      </c>
      <c r="L1306" s="835">
        <v>86.02</v>
      </c>
      <c r="M1306" s="835">
        <v>86.02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32</v>
      </c>
      <c r="B1307" s="832" t="s">
        <v>2157</v>
      </c>
      <c r="C1307" s="832" t="s">
        <v>2163</v>
      </c>
      <c r="D1307" s="833" t="s">
        <v>3773</v>
      </c>
      <c r="E1307" s="834" t="s">
        <v>2196</v>
      </c>
      <c r="F1307" s="832" t="s">
        <v>2158</v>
      </c>
      <c r="G1307" s="832" t="s">
        <v>2477</v>
      </c>
      <c r="H1307" s="832" t="s">
        <v>595</v>
      </c>
      <c r="I1307" s="832" t="s">
        <v>2478</v>
      </c>
      <c r="J1307" s="832" t="s">
        <v>2479</v>
      </c>
      <c r="K1307" s="832" t="s">
        <v>2480</v>
      </c>
      <c r="L1307" s="835">
        <v>0</v>
      </c>
      <c r="M1307" s="835">
        <v>0</v>
      </c>
      <c r="N1307" s="832">
        <v>2</v>
      </c>
      <c r="O1307" s="836">
        <v>0.5</v>
      </c>
      <c r="P1307" s="835">
        <v>0</v>
      </c>
      <c r="Q1307" s="837"/>
      <c r="R1307" s="832">
        <v>2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32</v>
      </c>
      <c r="B1308" s="832" t="s">
        <v>2157</v>
      </c>
      <c r="C1308" s="832" t="s">
        <v>2163</v>
      </c>
      <c r="D1308" s="833" t="s">
        <v>3773</v>
      </c>
      <c r="E1308" s="834" t="s">
        <v>2196</v>
      </c>
      <c r="F1308" s="832" t="s">
        <v>2158</v>
      </c>
      <c r="G1308" s="832" t="s">
        <v>2248</v>
      </c>
      <c r="H1308" s="832" t="s">
        <v>651</v>
      </c>
      <c r="I1308" s="832" t="s">
        <v>1821</v>
      </c>
      <c r="J1308" s="832" t="s">
        <v>1822</v>
      </c>
      <c r="K1308" s="832" t="s">
        <v>1467</v>
      </c>
      <c r="L1308" s="835">
        <v>170.52</v>
      </c>
      <c r="M1308" s="835">
        <v>511.56000000000006</v>
      </c>
      <c r="N1308" s="832">
        <v>3</v>
      </c>
      <c r="O1308" s="836">
        <v>2</v>
      </c>
      <c r="P1308" s="835">
        <v>341.04</v>
      </c>
      <c r="Q1308" s="837">
        <v>0.66666666666666663</v>
      </c>
      <c r="R1308" s="832">
        <v>2</v>
      </c>
      <c r="S1308" s="837">
        <v>0.66666666666666663</v>
      </c>
      <c r="T1308" s="836">
        <v>1</v>
      </c>
      <c r="U1308" s="838">
        <v>0.5</v>
      </c>
    </row>
    <row r="1309" spans="1:21" ht="14.4" customHeight="1" x14ac:dyDescent="0.3">
      <c r="A1309" s="831">
        <v>32</v>
      </c>
      <c r="B1309" s="832" t="s">
        <v>2157</v>
      </c>
      <c r="C1309" s="832" t="s">
        <v>2163</v>
      </c>
      <c r="D1309" s="833" t="s">
        <v>3773</v>
      </c>
      <c r="E1309" s="834" t="s">
        <v>2196</v>
      </c>
      <c r="F1309" s="832" t="s">
        <v>2158</v>
      </c>
      <c r="G1309" s="832" t="s">
        <v>2248</v>
      </c>
      <c r="H1309" s="832" t="s">
        <v>651</v>
      </c>
      <c r="I1309" s="832" t="s">
        <v>2249</v>
      </c>
      <c r="J1309" s="832" t="s">
        <v>1822</v>
      </c>
      <c r="K1309" s="832" t="s">
        <v>2250</v>
      </c>
      <c r="L1309" s="835">
        <v>85.27</v>
      </c>
      <c r="M1309" s="835">
        <v>170.54</v>
      </c>
      <c r="N1309" s="832">
        <v>2</v>
      </c>
      <c r="O1309" s="836">
        <v>1</v>
      </c>
      <c r="P1309" s="835">
        <v>170.54</v>
      </c>
      <c r="Q1309" s="837">
        <v>1</v>
      </c>
      <c r="R1309" s="832">
        <v>2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32</v>
      </c>
      <c r="B1310" s="832" t="s">
        <v>2157</v>
      </c>
      <c r="C1310" s="832" t="s">
        <v>2163</v>
      </c>
      <c r="D1310" s="833" t="s">
        <v>3773</v>
      </c>
      <c r="E1310" s="834" t="s">
        <v>2196</v>
      </c>
      <c r="F1310" s="832" t="s">
        <v>2158</v>
      </c>
      <c r="G1310" s="832" t="s">
        <v>2309</v>
      </c>
      <c r="H1310" s="832" t="s">
        <v>651</v>
      </c>
      <c r="I1310" s="832" t="s">
        <v>2039</v>
      </c>
      <c r="J1310" s="832" t="s">
        <v>1221</v>
      </c>
      <c r="K1310" s="832" t="s">
        <v>2040</v>
      </c>
      <c r="L1310" s="835">
        <v>117.55</v>
      </c>
      <c r="M1310" s="835">
        <v>117.55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32</v>
      </c>
      <c r="B1311" s="832" t="s">
        <v>2157</v>
      </c>
      <c r="C1311" s="832" t="s">
        <v>2163</v>
      </c>
      <c r="D1311" s="833" t="s">
        <v>3773</v>
      </c>
      <c r="E1311" s="834" t="s">
        <v>2196</v>
      </c>
      <c r="F1311" s="832" t="s">
        <v>2158</v>
      </c>
      <c r="G1311" s="832" t="s">
        <v>2309</v>
      </c>
      <c r="H1311" s="832" t="s">
        <v>651</v>
      </c>
      <c r="I1311" s="832" t="s">
        <v>1946</v>
      </c>
      <c r="J1311" s="832" t="s">
        <v>1221</v>
      </c>
      <c r="K1311" s="832" t="s">
        <v>1483</v>
      </c>
      <c r="L1311" s="835">
        <v>58.77</v>
      </c>
      <c r="M1311" s="835">
        <v>117.54</v>
      </c>
      <c r="N1311" s="832">
        <v>2</v>
      </c>
      <c r="O1311" s="836">
        <v>1.5</v>
      </c>
      <c r="P1311" s="835">
        <v>117.54</v>
      </c>
      <c r="Q1311" s="837">
        <v>1</v>
      </c>
      <c r="R1311" s="832">
        <v>2</v>
      </c>
      <c r="S1311" s="837">
        <v>1</v>
      </c>
      <c r="T1311" s="836">
        <v>1.5</v>
      </c>
      <c r="U1311" s="838">
        <v>1</v>
      </c>
    </row>
    <row r="1312" spans="1:21" ht="14.4" customHeight="1" x14ac:dyDescent="0.3">
      <c r="A1312" s="831">
        <v>32</v>
      </c>
      <c r="B1312" s="832" t="s">
        <v>2157</v>
      </c>
      <c r="C1312" s="832" t="s">
        <v>2163</v>
      </c>
      <c r="D1312" s="833" t="s">
        <v>3773</v>
      </c>
      <c r="E1312" s="834" t="s">
        <v>2196</v>
      </c>
      <c r="F1312" s="832" t="s">
        <v>2158</v>
      </c>
      <c r="G1312" s="832" t="s">
        <v>2485</v>
      </c>
      <c r="H1312" s="832" t="s">
        <v>595</v>
      </c>
      <c r="I1312" s="832" t="s">
        <v>2486</v>
      </c>
      <c r="J1312" s="832" t="s">
        <v>2487</v>
      </c>
      <c r="K1312" s="832" t="s">
        <v>1467</v>
      </c>
      <c r="L1312" s="835">
        <v>78.33</v>
      </c>
      <c r="M1312" s="835">
        <v>156.66</v>
      </c>
      <c r="N1312" s="832">
        <v>2</v>
      </c>
      <c r="O1312" s="836">
        <v>0.5</v>
      </c>
      <c r="P1312" s="835">
        <v>156.66</v>
      </c>
      <c r="Q1312" s="837">
        <v>1</v>
      </c>
      <c r="R1312" s="832">
        <v>2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32</v>
      </c>
      <c r="B1313" s="832" t="s">
        <v>2157</v>
      </c>
      <c r="C1313" s="832" t="s">
        <v>2163</v>
      </c>
      <c r="D1313" s="833" t="s">
        <v>3773</v>
      </c>
      <c r="E1313" s="834" t="s">
        <v>2196</v>
      </c>
      <c r="F1313" s="832" t="s">
        <v>2158</v>
      </c>
      <c r="G1313" s="832" t="s">
        <v>2310</v>
      </c>
      <c r="H1313" s="832" t="s">
        <v>651</v>
      </c>
      <c r="I1313" s="832" t="s">
        <v>2311</v>
      </c>
      <c r="J1313" s="832" t="s">
        <v>2312</v>
      </c>
      <c r="K1313" s="832" t="s">
        <v>1483</v>
      </c>
      <c r="L1313" s="835">
        <v>65.989999999999995</v>
      </c>
      <c r="M1313" s="835">
        <v>131.97999999999999</v>
      </c>
      <c r="N1313" s="832">
        <v>2</v>
      </c>
      <c r="O1313" s="836">
        <v>1</v>
      </c>
      <c r="P1313" s="835">
        <v>131.97999999999999</v>
      </c>
      <c r="Q1313" s="837">
        <v>1</v>
      </c>
      <c r="R1313" s="832">
        <v>2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32</v>
      </c>
      <c r="B1314" s="832" t="s">
        <v>2157</v>
      </c>
      <c r="C1314" s="832" t="s">
        <v>2163</v>
      </c>
      <c r="D1314" s="833" t="s">
        <v>3773</v>
      </c>
      <c r="E1314" s="834" t="s">
        <v>2196</v>
      </c>
      <c r="F1314" s="832" t="s">
        <v>2158</v>
      </c>
      <c r="G1314" s="832" t="s">
        <v>2797</v>
      </c>
      <c r="H1314" s="832" t="s">
        <v>595</v>
      </c>
      <c r="I1314" s="832" t="s">
        <v>2798</v>
      </c>
      <c r="J1314" s="832" t="s">
        <v>979</v>
      </c>
      <c r="K1314" s="832" t="s">
        <v>2799</v>
      </c>
      <c r="L1314" s="835">
        <v>0</v>
      </c>
      <c r="M1314" s="835">
        <v>0</v>
      </c>
      <c r="N1314" s="832">
        <v>7</v>
      </c>
      <c r="O1314" s="836">
        <v>1</v>
      </c>
      <c r="P1314" s="835">
        <v>0</v>
      </c>
      <c r="Q1314" s="837"/>
      <c r="R1314" s="832">
        <v>7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32</v>
      </c>
      <c r="B1315" s="832" t="s">
        <v>2157</v>
      </c>
      <c r="C1315" s="832" t="s">
        <v>2163</v>
      </c>
      <c r="D1315" s="833" t="s">
        <v>3773</v>
      </c>
      <c r="E1315" s="834" t="s">
        <v>2196</v>
      </c>
      <c r="F1315" s="832" t="s">
        <v>2158</v>
      </c>
      <c r="G1315" s="832" t="s">
        <v>2223</v>
      </c>
      <c r="H1315" s="832" t="s">
        <v>595</v>
      </c>
      <c r="I1315" s="832" t="s">
        <v>2224</v>
      </c>
      <c r="J1315" s="832" t="s">
        <v>917</v>
      </c>
      <c r="K1315" s="832" t="s">
        <v>1371</v>
      </c>
      <c r="L1315" s="835">
        <v>42.05</v>
      </c>
      <c r="M1315" s="835">
        <v>42.05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32</v>
      </c>
      <c r="B1316" s="832" t="s">
        <v>2157</v>
      </c>
      <c r="C1316" s="832" t="s">
        <v>2163</v>
      </c>
      <c r="D1316" s="833" t="s">
        <v>3773</v>
      </c>
      <c r="E1316" s="834" t="s">
        <v>2196</v>
      </c>
      <c r="F1316" s="832" t="s">
        <v>2158</v>
      </c>
      <c r="G1316" s="832" t="s">
        <v>2327</v>
      </c>
      <c r="H1316" s="832" t="s">
        <v>595</v>
      </c>
      <c r="I1316" s="832" t="s">
        <v>3486</v>
      </c>
      <c r="J1316" s="832" t="s">
        <v>743</v>
      </c>
      <c r="K1316" s="832" t="s">
        <v>1304</v>
      </c>
      <c r="L1316" s="835">
        <v>273.33</v>
      </c>
      <c r="M1316" s="835">
        <v>273.33</v>
      </c>
      <c r="N1316" s="832">
        <v>1</v>
      </c>
      <c r="O1316" s="836">
        <v>1</v>
      </c>
      <c r="P1316" s="835">
        <v>273.33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32</v>
      </c>
      <c r="B1317" s="832" t="s">
        <v>2157</v>
      </c>
      <c r="C1317" s="832" t="s">
        <v>2163</v>
      </c>
      <c r="D1317" s="833" t="s">
        <v>3773</v>
      </c>
      <c r="E1317" s="834" t="s">
        <v>2196</v>
      </c>
      <c r="F1317" s="832" t="s">
        <v>2158</v>
      </c>
      <c r="G1317" s="832" t="s">
        <v>2225</v>
      </c>
      <c r="H1317" s="832" t="s">
        <v>651</v>
      </c>
      <c r="I1317" s="832" t="s">
        <v>1835</v>
      </c>
      <c r="J1317" s="832" t="s">
        <v>1836</v>
      </c>
      <c r="K1317" s="832" t="s">
        <v>1837</v>
      </c>
      <c r="L1317" s="835">
        <v>3231.81</v>
      </c>
      <c r="M1317" s="835">
        <v>12927.24</v>
      </c>
      <c r="N1317" s="832">
        <v>4</v>
      </c>
      <c r="O1317" s="836">
        <v>2</v>
      </c>
      <c r="P1317" s="835">
        <v>9695.43</v>
      </c>
      <c r="Q1317" s="837">
        <v>0.75</v>
      </c>
      <c r="R1317" s="832">
        <v>3</v>
      </c>
      <c r="S1317" s="837">
        <v>0.75</v>
      </c>
      <c r="T1317" s="836">
        <v>1.5</v>
      </c>
      <c r="U1317" s="838">
        <v>0.75</v>
      </c>
    </row>
    <row r="1318" spans="1:21" ht="14.4" customHeight="1" x14ac:dyDescent="0.3">
      <c r="A1318" s="831">
        <v>32</v>
      </c>
      <c r="B1318" s="832" t="s">
        <v>2157</v>
      </c>
      <c r="C1318" s="832" t="s">
        <v>2163</v>
      </c>
      <c r="D1318" s="833" t="s">
        <v>3773</v>
      </c>
      <c r="E1318" s="834" t="s">
        <v>2196</v>
      </c>
      <c r="F1318" s="832" t="s">
        <v>2158</v>
      </c>
      <c r="G1318" s="832" t="s">
        <v>2332</v>
      </c>
      <c r="H1318" s="832" t="s">
        <v>595</v>
      </c>
      <c r="I1318" s="832" t="s">
        <v>2333</v>
      </c>
      <c r="J1318" s="832" t="s">
        <v>2334</v>
      </c>
      <c r="K1318" s="832" t="s">
        <v>1760</v>
      </c>
      <c r="L1318" s="835">
        <v>42.51</v>
      </c>
      <c r="M1318" s="835">
        <v>42.51</v>
      </c>
      <c r="N1318" s="832">
        <v>1</v>
      </c>
      <c r="O1318" s="836">
        <v>0.5</v>
      </c>
      <c r="P1318" s="835">
        <v>42.51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32</v>
      </c>
      <c r="B1319" s="832" t="s">
        <v>2157</v>
      </c>
      <c r="C1319" s="832" t="s">
        <v>2163</v>
      </c>
      <c r="D1319" s="833" t="s">
        <v>3773</v>
      </c>
      <c r="E1319" s="834" t="s">
        <v>2196</v>
      </c>
      <c r="F1319" s="832" t="s">
        <v>2158</v>
      </c>
      <c r="G1319" s="832" t="s">
        <v>2507</v>
      </c>
      <c r="H1319" s="832" t="s">
        <v>595</v>
      </c>
      <c r="I1319" s="832" t="s">
        <v>3386</v>
      </c>
      <c r="J1319" s="832" t="s">
        <v>3387</v>
      </c>
      <c r="K1319" s="832" t="s">
        <v>3388</v>
      </c>
      <c r="L1319" s="835">
        <v>84.39</v>
      </c>
      <c r="M1319" s="835">
        <v>84.39</v>
      </c>
      <c r="N1319" s="832">
        <v>1</v>
      </c>
      <c r="O1319" s="836">
        <v>0.5</v>
      </c>
      <c r="P1319" s="835">
        <v>84.39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32</v>
      </c>
      <c r="B1320" s="832" t="s">
        <v>2157</v>
      </c>
      <c r="C1320" s="832" t="s">
        <v>2163</v>
      </c>
      <c r="D1320" s="833" t="s">
        <v>3773</v>
      </c>
      <c r="E1320" s="834" t="s">
        <v>2196</v>
      </c>
      <c r="F1320" s="832" t="s">
        <v>2158</v>
      </c>
      <c r="G1320" s="832" t="s">
        <v>2278</v>
      </c>
      <c r="H1320" s="832" t="s">
        <v>595</v>
      </c>
      <c r="I1320" s="832" t="s">
        <v>2279</v>
      </c>
      <c r="J1320" s="832" t="s">
        <v>2280</v>
      </c>
      <c r="K1320" s="832" t="s">
        <v>2281</v>
      </c>
      <c r="L1320" s="835">
        <v>75.05</v>
      </c>
      <c r="M1320" s="835">
        <v>75.05</v>
      </c>
      <c r="N1320" s="832">
        <v>1</v>
      </c>
      <c r="O1320" s="836">
        <v>0.5</v>
      </c>
      <c r="P1320" s="835">
        <v>75.05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32</v>
      </c>
      <c r="B1321" s="832" t="s">
        <v>2157</v>
      </c>
      <c r="C1321" s="832" t="s">
        <v>2163</v>
      </c>
      <c r="D1321" s="833" t="s">
        <v>3773</v>
      </c>
      <c r="E1321" s="834" t="s">
        <v>2196</v>
      </c>
      <c r="F1321" s="832" t="s">
        <v>2158</v>
      </c>
      <c r="G1321" s="832" t="s">
        <v>2226</v>
      </c>
      <c r="H1321" s="832" t="s">
        <v>595</v>
      </c>
      <c r="I1321" s="832" t="s">
        <v>2227</v>
      </c>
      <c r="J1321" s="832" t="s">
        <v>2228</v>
      </c>
      <c r="K1321" s="832" t="s">
        <v>2229</v>
      </c>
      <c r="L1321" s="835">
        <v>132.97999999999999</v>
      </c>
      <c r="M1321" s="835">
        <v>1063.8399999999999</v>
      </c>
      <c r="N1321" s="832">
        <v>8</v>
      </c>
      <c r="O1321" s="836">
        <v>1.5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32</v>
      </c>
      <c r="B1322" s="832" t="s">
        <v>2157</v>
      </c>
      <c r="C1322" s="832" t="s">
        <v>2163</v>
      </c>
      <c r="D1322" s="833" t="s">
        <v>3773</v>
      </c>
      <c r="E1322" s="834" t="s">
        <v>2196</v>
      </c>
      <c r="F1322" s="832" t="s">
        <v>2158</v>
      </c>
      <c r="G1322" s="832" t="s">
        <v>2350</v>
      </c>
      <c r="H1322" s="832" t="s">
        <v>595</v>
      </c>
      <c r="I1322" s="832" t="s">
        <v>3085</v>
      </c>
      <c r="J1322" s="832" t="s">
        <v>2352</v>
      </c>
      <c r="K1322" s="832" t="s">
        <v>3086</v>
      </c>
      <c r="L1322" s="835">
        <v>38.5</v>
      </c>
      <c r="M1322" s="835">
        <v>77</v>
      </c>
      <c r="N1322" s="832">
        <v>2</v>
      </c>
      <c r="O1322" s="836">
        <v>1</v>
      </c>
      <c r="P1322" s="835">
        <v>77</v>
      </c>
      <c r="Q1322" s="837">
        <v>1</v>
      </c>
      <c r="R1322" s="832">
        <v>2</v>
      </c>
      <c r="S1322" s="837">
        <v>1</v>
      </c>
      <c r="T1322" s="836">
        <v>1</v>
      </c>
      <c r="U1322" s="838">
        <v>1</v>
      </c>
    </row>
    <row r="1323" spans="1:21" ht="14.4" customHeight="1" x14ac:dyDescent="0.3">
      <c r="A1323" s="831">
        <v>32</v>
      </c>
      <c r="B1323" s="832" t="s">
        <v>2157</v>
      </c>
      <c r="C1323" s="832" t="s">
        <v>2163</v>
      </c>
      <c r="D1323" s="833" t="s">
        <v>3773</v>
      </c>
      <c r="E1323" s="834" t="s">
        <v>2196</v>
      </c>
      <c r="F1323" s="832" t="s">
        <v>2158</v>
      </c>
      <c r="G1323" s="832" t="s">
        <v>2365</v>
      </c>
      <c r="H1323" s="832" t="s">
        <v>595</v>
      </c>
      <c r="I1323" s="832" t="s">
        <v>2541</v>
      </c>
      <c r="J1323" s="832" t="s">
        <v>844</v>
      </c>
      <c r="K1323" s="832" t="s">
        <v>2542</v>
      </c>
      <c r="L1323" s="835">
        <v>52.75</v>
      </c>
      <c r="M1323" s="835">
        <v>52.75</v>
      </c>
      <c r="N1323" s="832">
        <v>1</v>
      </c>
      <c r="O1323" s="836">
        <v>0.5</v>
      </c>
      <c r="P1323" s="835">
        <v>52.75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32</v>
      </c>
      <c r="B1324" s="832" t="s">
        <v>2157</v>
      </c>
      <c r="C1324" s="832" t="s">
        <v>2163</v>
      </c>
      <c r="D1324" s="833" t="s">
        <v>3773</v>
      </c>
      <c r="E1324" s="834" t="s">
        <v>2196</v>
      </c>
      <c r="F1324" s="832" t="s">
        <v>2158</v>
      </c>
      <c r="G1324" s="832" t="s">
        <v>2233</v>
      </c>
      <c r="H1324" s="832" t="s">
        <v>595</v>
      </c>
      <c r="I1324" s="832" t="s">
        <v>2234</v>
      </c>
      <c r="J1324" s="832" t="s">
        <v>2235</v>
      </c>
      <c r="K1324" s="832" t="s">
        <v>2236</v>
      </c>
      <c r="L1324" s="835">
        <v>88.76</v>
      </c>
      <c r="M1324" s="835">
        <v>266.28000000000003</v>
      </c>
      <c r="N1324" s="832">
        <v>3</v>
      </c>
      <c r="O1324" s="836">
        <v>2</v>
      </c>
      <c r="P1324" s="835">
        <v>177.52</v>
      </c>
      <c r="Q1324" s="837">
        <v>0.66666666666666663</v>
      </c>
      <c r="R1324" s="832">
        <v>2</v>
      </c>
      <c r="S1324" s="837">
        <v>0.66666666666666663</v>
      </c>
      <c r="T1324" s="836">
        <v>1</v>
      </c>
      <c r="U1324" s="838">
        <v>0.5</v>
      </c>
    </row>
    <row r="1325" spans="1:21" ht="14.4" customHeight="1" x14ac:dyDescent="0.3">
      <c r="A1325" s="831">
        <v>32</v>
      </c>
      <c r="B1325" s="832" t="s">
        <v>2157</v>
      </c>
      <c r="C1325" s="832" t="s">
        <v>2163</v>
      </c>
      <c r="D1325" s="833" t="s">
        <v>3773</v>
      </c>
      <c r="E1325" s="834" t="s">
        <v>2196</v>
      </c>
      <c r="F1325" s="832" t="s">
        <v>2158</v>
      </c>
      <c r="G1325" s="832" t="s">
        <v>3528</v>
      </c>
      <c r="H1325" s="832" t="s">
        <v>595</v>
      </c>
      <c r="I1325" s="832" t="s">
        <v>3529</v>
      </c>
      <c r="J1325" s="832" t="s">
        <v>3530</v>
      </c>
      <c r="K1325" s="832" t="s">
        <v>3531</v>
      </c>
      <c r="L1325" s="835">
        <v>29.02</v>
      </c>
      <c r="M1325" s="835">
        <v>29.02</v>
      </c>
      <c r="N1325" s="832">
        <v>1</v>
      </c>
      <c r="O1325" s="836">
        <v>0.5</v>
      </c>
      <c r="P1325" s="835">
        <v>29.02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32</v>
      </c>
      <c r="B1326" s="832" t="s">
        <v>2157</v>
      </c>
      <c r="C1326" s="832" t="s">
        <v>2163</v>
      </c>
      <c r="D1326" s="833" t="s">
        <v>3773</v>
      </c>
      <c r="E1326" s="834" t="s">
        <v>2196</v>
      </c>
      <c r="F1326" s="832" t="s">
        <v>2158</v>
      </c>
      <c r="G1326" s="832" t="s">
        <v>2723</v>
      </c>
      <c r="H1326" s="832" t="s">
        <v>595</v>
      </c>
      <c r="I1326" s="832" t="s">
        <v>2807</v>
      </c>
      <c r="J1326" s="832" t="s">
        <v>2808</v>
      </c>
      <c r="K1326" s="832" t="s">
        <v>2809</v>
      </c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32</v>
      </c>
      <c r="B1327" s="832" t="s">
        <v>2157</v>
      </c>
      <c r="C1327" s="832" t="s">
        <v>2163</v>
      </c>
      <c r="D1327" s="833" t="s">
        <v>3773</v>
      </c>
      <c r="E1327" s="834" t="s">
        <v>2196</v>
      </c>
      <c r="F1327" s="832" t="s">
        <v>2158</v>
      </c>
      <c r="G1327" s="832" t="s">
        <v>2723</v>
      </c>
      <c r="H1327" s="832" t="s">
        <v>595</v>
      </c>
      <c r="I1327" s="832" t="s">
        <v>2810</v>
      </c>
      <c r="J1327" s="832" t="s">
        <v>2808</v>
      </c>
      <c r="K1327" s="832" t="s">
        <v>2811</v>
      </c>
      <c r="L1327" s="835">
        <v>0</v>
      </c>
      <c r="M1327" s="835">
        <v>0</v>
      </c>
      <c r="N1327" s="832">
        <v>1</v>
      </c>
      <c r="O1327" s="836">
        <v>0.5</v>
      </c>
      <c r="P1327" s="835">
        <v>0</v>
      </c>
      <c r="Q1327" s="837"/>
      <c r="R1327" s="832">
        <v>1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32</v>
      </c>
      <c r="B1328" s="832" t="s">
        <v>2157</v>
      </c>
      <c r="C1328" s="832" t="s">
        <v>2163</v>
      </c>
      <c r="D1328" s="833" t="s">
        <v>3773</v>
      </c>
      <c r="E1328" s="834" t="s">
        <v>2196</v>
      </c>
      <c r="F1328" s="832" t="s">
        <v>2158</v>
      </c>
      <c r="G1328" s="832" t="s">
        <v>2257</v>
      </c>
      <c r="H1328" s="832" t="s">
        <v>651</v>
      </c>
      <c r="I1328" s="832" t="s">
        <v>1744</v>
      </c>
      <c r="J1328" s="832" t="s">
        <v>822</v>
      </c>
      <c r="K1328" s="832" t="s">
        <v>1745</v>
      </c>
      <c r="L1328" s="835">
        <v>368.16</v>
      </c>
      <c r="M1328" s="835">
        <v>736.32</v>
      </c>
      <c r="N1328" s="832">
        <v>2</v>
      </c>
      <c r="O1328" s="836">
        <v>0.5</v>
      </c>
      <c r="P1328" s="835">
        <v>736.32</v>
      </c>
      <c r="Q1328" s="837">
        <v>1</v>
      </c>
      <c r="R1328" s="832">
        <v>2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32</v>
      </c>
      <c r="B1329" s="832" t="s">
        <v>2157</v>
      </c>
      <c r="C1329" s="832" t="s">
        <v>2163</v>
      </c>
      <c r="D1329" s="833" t="s">
        <v>3773</v>
      </c>
      <c r="E1329" s="834" t="s">
        <v>2196</v>
      </c>
      <c r="F1329" s="832" t="s">
        <v>2158</v>
      </c>
      <c r="G1329" s="832" t="s">
        <v>2257</v>
      </c>
      <c r="H1329" s="832" t="s">
        <v>651</v>
      </c>
      <c r="I1329" s="832" t="s">
        <v>1738</v>
      </c>
      <c r="J1329" s="832" t="s">
        <v>827</v>
      </c>
      <c r="K1329" s="832" t="s">
        <v>1739</v>
      </c>
      <c r="L1329" s="835">
        <v>1385.62</v>
      </c>
      <c r="M1329" s="835">
        <v>2771.24</v>
      </c>
      <c r="N1329" s="832">
        <v>2</v>
      </c>
      <c r="O1329" s="836">
        <v>0.5</v>
      </c>
      <c r="P1329" s="835">
        <v>2771.24</v>
      </c>
      <c r="Q1329" s="837">
        <v>1</v>
      </c>
      <c r="R1329" s="832">
        <v>2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32</v>
      </c>
      <c r="B1330" s="832" t="s">
        <v>2157</v>
      </c>
      <c r="C1330" s="832" t="s">
        <v>2163</v>
      </c>
      <c r="D1330" s="833" t="s">
        <v>3773</v>
      </c>
      <c r="E1330" s="834" t="s">
        <v>2196</v>
      </c>
      <c r="F1330" s="832" t="s">
        <v>2158</v>
      </c>
      <c r="G1330" s="832" t="s">
        <v>2257</v>
      </c>
      <c r="H1330" s="832" t="s">
        <v>651</v>
      </c>
      <c r="I1330" s="832" t="s">
        <v>1746</v>
      </c>
      <c r="J1330" s="832" t="s">
        <v>822</v>
      </c>
      <c r="K1330" s="832" t="s">
        <v>1747</v>
      </c>
      <c r="L1330" s="835">
        <v>736.33</v>
      </c>
      <c r="M1330" s="835">
        <v>2945.32</v>
      </c>
      <c r="N1330" s="832">
        <v>4</v>
      </c>
      <c r="O1330" s="836">
        <v>1</v>
      </c>
      <c r="P1330" s="835">
        <v>2945.32</v>
      </c>
      <c r="Q1330" s="837">
        <v>1</v>
      </c>
      <c r="R1330" s="832">
        <v>4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32</v>
      </c>
      <c r="B1331" s="832" t="s">
        <v>2157</v>
      </c>
      <c r="C1331" s="832" t="s">
        <v>2163</v>
      </c>
      <c r="D1331" s="833" t="s">
        <v>3773</v>
      </c>
      <c r="E1331" s="834" t="s">
        <v>2196</v>
      </c>
      <c r="F1331" s="832" t="s">
        <v>2158</v>
      </c>
      <c r="G1331" s="832" t="s">
        <v>2257</v>
      </c>
      <c r="H1331" s="832" t="s">
        <v>651</v>
      </c>
      <c r="I1331" s="832" t="s">
        <v>1748</v>
      </c>
      <c r="J1331" s="832" t="s">
        <v>822</v>
      </c>
      <c r="K1331" s="832" t="s">
        <v>1749</v>
      </c>
      <c r="L1331" s="835">
        <v>490.89</v>
      </c>
      <c r="M1331" s="835">
        <v>490.89</v>
      </c>
      <c r="N1331" s="832">
        <v>1</v>
      </c>
      <c r="O1331" s="836">
        <v>0.5</v>
      </c>
      <c r="P1331" s="835">
        <v>490.89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32</v>
      </c>
      <c r="B1332" s="832" t="s">
        <v>2157</v>
      </c>
      <c r="C1332" s="832" t="s">
        <v>2163</v>
      </c>
      <c r="D1332" s="833" t="s">
        <v>3773</v>
      </c>
      <c r="E1332" s="834" t="s">
        <v>2196</v>
      </c>
      <c r="F1332" s="832" t="s">
        <v>2158</v>
      </c>
      <c r="G1332" s="832" t="s">
        <v>2902</v>
      </c>
      <c r="H1332" s="832" t="s">
        <v>595</v>
      </c>
      <c r="I1332" s="832" t="s">
        <v>2903</v>
      </c>
      <c r="J1332" s="832" t="s">
        <v>2904</v>
      </c>
      <c r="K1332" s="832" t="s">
        <v>2467</v>
      </c>
      <c r="L1332" s="835">
        <v>174.59</v>
      </c>
      <c r="M1332" s="835">
        <v>174.59</v>
      </c>
      <c r="N1332" s="832">
        <v>1</v>
      </c>
      <c r="O1332" s="836">
        <v>0.5</v>
      </c>
      <c r="P1332" s="835">
        <v>174.59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32</v>
      </c>
      <c r="B1333" s="832" t="s">
        <v>2157</v>
      </c>
      <c r="C1333" s="832" t="s">
        <v>2163</v>
      </c>
      <c r="D1333" s="833" t="s">
        <v>3773</v>
      </c>
      <c r="E1333" s="834" t="s">
        <v>2196</v>
      </c>
      <c r="F1333" s="832" t="s">
        <v>2158</v>
      </c>
      <c r="G1333" s="832" t="s">
        <v>2905</v>
      </c>
      <c r="H1333" s="832" t="s">
        <v>595</v>
      </c>
      <c r="I1333" s="832" t="s">
        <v>3532</v>
      </c>
      <c r="J1333" s="832" t="s">
        <v>3533</v>
      </c>
      <c r="K1333" s="832" t="s">
        <v>3534</v>
      </c>
      <c r="L1333" s="835">
        <v>168.9</v>
      </c>
      <c r="M1333" s="835">
        <v>168.9</v>
      </c>
      <c r="N1333" s="832">
        <v>1</v>
      </c>
      <c r="O1333" s="836">
        <v>0.5</v>
      </c>
      <c r="P1333" s="835">
        <v>168.9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32</v>
      </c>
      <c r="B1334" s="832" t="s">
        <v>2157</v>
      </c>
      <c r="C1334" s="832" t="s">
        <v>2163</v>
      </c>
      <c r="D1334" s="833" t="s">
        <v>3773</v>
      </c>
      <c r="E1334" s="834" t="s">
        <v>2196</v>
      </c>
      <c r="F1334" s="832" t="s">
        <v>2158</v>
      </c>
      <c r="G1334" s="832" t="s">
        <v>2913</v>
      </c>
      <c r="H1334" s="832" t="s">
        <v>595</v>
      </c>
      <c r="I1334" s="832" t="s">
        <v>2914</v>
      </c>
      <c r="J1334" s="832" t="s">
        <v>2915</v>
      </c>
      <c r="K1334" s="832" t="s">
        <v>2916</v>
      </c>
      <c r="L1334" s="835">
        <v>463.19</v>
      </c>
      <c r="M1334" s="835">
        <v>926.38</v>
      </c>
      <c r="N1334" s="832">
        <v>2</v>
      </c>
      <c r="O1334" s="836">
        <v>1</v>
      </c>
      <c r="P1334" s="835">
        <v>926.38</v>
      </c>
      <c r="Q1334" s="837">
        <v>1</v>
      </c>
      <c r="R1334" s="832">
        <v>2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32</v>
      </c>
      <c r="B1335" s="832" t="s">
        <v>2157</v>
      </c>
      <c r="C1335" s="832" t="s">
        <v>2163</v>
      </c>
      <c r="D1335" s="833" t="s">
        <v>3773</v>
      </c>
      <c r="E1335" s="834" t="s">
        <v>2196</v>
      </c>
      <c r="F1335" s="832" t="s">
        <v>2158</v>
      </c>
      <c r="G1335" s="832" t="s">
        <v>2202</v>
      </c>
      <c r="H1335" s="832" t="s">
        <v>651</v>
      </c>
      <c r="I1335" s="832" t="s">
        <v>2056</v>
      </c>
      <c r="J1335" s="832" t="s">
        <v>2057</v>
      </c>
      <c r="K1335" s="832" t="s">
        <v>2058</v>
      </c>
      <c r="L1335" s="835">
        <v>32.25</v>
      </c>
      <c r="M1335" s="835">
        <v>32.25</v>
      </c>
      <c r="N1335" s="832">
        <v>1</v>
      </c>
      <c r="O1335" s="836">
        <v>0.5</v>
      </c>
      <c r="P1335" s="835">
        <v>32.25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32</v>
      </c>
      <c r="B1336" s="832" t="s">
        <v>2157</v>
      </c>
      <c r="C1336" s="832" t="s">
        <v>2163</v>
      </c>
      <c r="D1336" s="833" t="s">
        <v>3773</v>
      </c>
      <c r="E1336" s="834" t="s">
        <v>2196</v>
      </c>
      <c r="F1336" s="832" t="s">
        <v>2158</v>
      </c>
      <c r="G1336" s="832" t="s">
        <v>2202</v>
      </c>
      <c r="H1336" s="832" t="s">
        <v>651</v>
      </c>
      <c r="I1336" s="832" t="s">
        <v>2258</v>
      </c>
      <c r="J1336" s="832" t="s">
        <v>2057</v>
      </c>
      <c r="K1336" s="832" t="s">
        <v>2259</v>
      </c>
      <c r="L1336" s="835">
        <v>57.6</v>
      </c>
      <c r="M1336" s="835">
        <v>57.6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32</v>
      </c>
      <c r="B1337" s="832" t="s">
        <v>2157</v>
      </c>
      <c r="C1337" s="832" t="s">
        <v>2163</v>
      </c>
      <c r="D1337" s="833" t="s">
        <v>3773</v>
      </c>
      <c r="E1337" s="834" t="s">
        <v>2196</v>
      </c>
      <c r="F1337" s="832" t="s">
        <v>2158</v>
      </c>
      <c r="G1337" s="832" t="s">
        <v>2202</v>
      </c>
      <c r="H1337" s="832" t="s">
        <v>595</v>
      </c>
      <c r="I1337" s="832" t="s">
        <v>2689</v>
      </c>
      <c r="J1337" s="832" t="s">
        <v>2057</v>
      </c>
      <c r="K1337" s="832" t="s">
        <v>2690</v>
      </c>
      <c r="L1337" s="835">
        <v>103.67</v>
      </c>
      <c r="M1337" s="835">
        <v>103.67</v>
      </c>
      <c r="N1337" s="832">
        <v>1</v>
      </c>
      <c r="O1337" s="836">
        <v>0.5</v>
      </c>
      <c r="P1337" s="835">
        <v>103.67</v>
      </c>
      <c r="Q1337" s="837">
        <v>1</v>
      </c>
      <c r="R1337" s="832">
        <v>1</v>
      </c>
      <c r="S1337" s="837">
        <v>1</v>
      </c>
      <c r="T1337" s="836">
        <v>0.5</v>
      </c>
      <c r="U1337" s="838">
        <v>1</v>
      </c>
    </row>
    <row r="1338" spans="1:21" ht="14.4" customHeight="1" x14ac:dyDescent="0.3">
      <c r="A1338" s="831">
        <v>32</v>
      </c>
      <c r="B1338" s="832" t="s">
        <v>2157</v>
      </c>
      <c r="C1338" s="832" t="s">
        <v>2163</v>
      </c>
      <c r="D1338" s="833" t="s">
        <v>3773</v>
      </c>
      <c r="E1338" s="834" t="s">
        <v>2196</v>
      </c>
      <c r="F1338" s="832" t="s">
        <v>2158</v>
      </c>
      <c r="G1338" s="832" t="s">
        <v>2288</v>
      </c>
      <c r="H1338" s="832" t="s">
        <v>595</v>
      </c>
      <c r="I1338" s="832" t="s">
        <v>2289</v>
      </c>
      <c r="J1338" s="832" t="s">
        <v>2290</v>
      </c>
      <c r="K1338" s="832" t="s">
        <v>2291</v>
      </c>
      <c r="L1338" s="835">
        <v>87.67</v>
      </c>
      <c r="M1338" s="835">
        <v>175.34</v>
      </c>
      <c r="N1338" s="832">
        <v>2</v>
      </c>
      <c r="O1338" s="836">
        <v>1</v>
      </c>
      <c r="P1338" s="835">
        <v>175.34</v>
      </c>
      <c r="Q1338" s="837">
        <v>1</v>
      </c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32</v>
      </c>
      <c r="B1339" s="832" t="s">
        <v>2157</v>
      </c>
      <c r="C1339" s="832" t="s">
        <v>2163</v>
      </c>
      <c r="D1339" s="833" t="s">
        <v>3773</v>
      </c>
      <c r="E1339" s="834" t="s">
        <v>2196</v>
      </c>
      <c r="F1339" s="832" t="s">
        <v>2158</v>
      </c>
      <c r="G1339" s="832" t="s">
        <v>3535</v>
      </c>
      <c r="H1339" s="832" t="s">
        <v>595</v>
      </c>
      <c r="I1339" s="832" t="s">
        <v>3536</v>
      </c>
      <c r="J1339" s="832" t="s">
        <v>3537</v>
      </c>
      <c r="K1339" s="832" t="s">
        <v>3538</v>
      </c>
      <c r="L1339" s="835">
        <v>116.43</v>
      </c>
      <c r="M1339" s="835">
        <v>116.43</v>
      </c>
      <c r="N1339" s="832">
        <v>1</v>
      </c>
      <c r="O1339" s="836">
        <v>0.5</v>
      </c>
      <c r="P1339" s="835">
        <v>116.43</v>
      </c>
      <c r="Q1339" s="837">
        <v>1</v>
      </c>
      <c r="R1339" s="832">
        <v>1</v>
      </c>
      <c r="S1339" s="837">
        <v>1</v>
      </c>
      <c r="T1339" s="836">
        <v>0.5</v>
      </c>
      <c r="U1339" s="838">
        <v>1</v>
      </c>
    </row>
    <row r="1340" spans="1:21" ht="14.4" customHeight="1" x14ac:dyDescent="0.3">
      <c r="A1340" s="831">
        <v>32</v>
      </c>
      <c r="B1340" s="832" t="s">
        <v>2157</v>
      </c>
      <c r="C1340" s="832" t="s">
        <v>2163</v>
      </c>
      <c r="D1340" s="833" t="s">
        <v>3773</v>
      </c>
      <c r="E1340" s="834" t="s">
        <v>2196</v>
      </c>
      <c r="F1340" s="832" t="s">
        <v>2158</v>
      </c>
      <c r="G1340" s="832" t="s">
        <v>3539</v>
      </c>
      <c r="H1340" s="832" t="s">
        <v>595</v>
      </c>
      <c r="I1340" s="832" t="s">
        <v>3540</v>
      </c>
      <c r="J1340" s="832" t="s">
        <v>3541</v>
      </c>
      <c r="K1340" s="832" t="s">
        <v>2291</v>
      </c>
      <c r="L1340" s="835">
        <v>0</v>
      </c>
      <c r="M1340" s="835">
        <v>0</v>
      </c>
      <c r="N1340" s="832">
        <v>2</v>
      </c>
      <c r="O1340" s="836">
        <v>0.5</v>
      </c>
      <c r="P1340" s="835">
        <v>0</v>
      </c>
      <c r="Q1340" s="837"/>
      <c r="R1340" s="832">
        <v>2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32</v>
      </c>
      <c r="B1341" s="832" t="s">
        <v>2157</v>
      </c>
      <c r="C1341" s="832" t="s">
        <v>2163</v>
      </c>
      <c r="D1341" s="833" t="s">
        <v>3773</v>
      </c>
      <c r="E1341" s="834" t="s">
        <v>2196</v>
      </c>
      <c r="F1341" s="832" t="s">
        <v>2158</v>
      </c>
      <c r="G1341" s="832" t="s">
        <v>2819</v>
      </c>
      <c r="H1341" s="832" t="s">
        <v>595</v>
      </c>
      <c r="I1341" s="832" t="s">
        <v>2820</v>
      </c>
      <c r="J1341" s="832" t="s">
        <v>1474</v>
      </c>
      <c r="K1341" s="832" t="s">
        <v>2821</v>
      </c>
      <c r="L1341" s="835">
        <v>453.79</v>
      </c>
      <c r="M1341" s="835">
        <v>453.79</v>
      </c>
      <c r="N1341" s="832">
        <v>1</v>
      </c>
      <c r="O1341" s="836">
        <v>0.5</v>
      </c>
      <c r="P1341" s="835">
        <v>453.79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32</v>
      </c>
      <c r="B1342" s="832" t="s">
        <v>2157</v>
      </c>
      <c r="C1342" s="832" t="s">
        <v>2163</v>
      </c>
      <c r="D1342" s="833" t="s">
        <v>3773</v>
      </c>
      <c r="E1342" s="834" t="s">
        <v>2196</v>
      </c>
      <c r="F1342" s="832" t="s">
        <v>2158</v>
      </c>
      <c r="G1342" s="832" t="s">
        <v>2264</v>
      </c>
      <c r="H1342" s="832" t="s">
        <v>595</v>
      </c>
      <c r="I1342" s="832" t="s">
        <v>2572</v>
      </c>
      <c r="J1342" s="832" t="s">
        <v>2266</v>
      </c>
      <c r="K1342" s="832" t="s">
        <v>2573</v>
      </c>
      <c r="L1342" s="835">
        <v>181.04</v>
      </c>
      <c r="M1342" s="835">
        <v>181.04</v>
      </c>
      <c r="N1342" s="832">
        <v>1</v>
      </c>
      <c r="O1342" s="836">
        <v>0.5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32</v>
      </c>
      <c r="B1343" s="832" t="s">
        <v>2157</v>
      </c>
      <c r="C1343" s="832" t="s">
        <v>2163</v>
      </c>
      <c r="D1343" s="833" t="s">
        <v>3773</v>
      </c>
      <c r="E1343" s="834" t="s">
        <v>2196</v>
      </c>
      <c r="F1343" s="832" t="s">
        <v>2158</v>
      </c>
      <c r="G1343" s="832" t="s">
        <v>2209</v>
      </c>
      <c r="H1343" s="832" t="s">
        <v>651</v>
      </c>
      <c r="I1343" s="832" t="s">
        <v>1891</v>
      </c>
      <c r="J1343" s="832" t="s">
        <v>956</v>
      </c>
      <c r="K1343" s="832" t="s">
        <v>957</v>
      </c>
      <c r="L1343" s="835">
        <v>0</v>
      </c>
      <c r="M1343" s="835">
        <v>0</v>
      </c>
      <c r="N1343" s="832">
        <v>2</v>
      </c>
      <c r="O1343" s="836">
        <v>1</v>
      </c>
      <c r="P1343" s="835">
        <v>0</v>
      </c>
      <c r="Q1343" s="837"/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32</v>
      </c>
      <c r="B1344" s="832" t="s">
        <v>2157</v>
      </c>
      <c r="C1344" s="832" t="s">
        <v>2163</v>
      </c>
      <c r="D1344" s="833" t="s">
        <v>3773</v>
      </c>
      <c r="E1344" s="834" t="s">
        <v>2196</v>
      </c>
      <c r="F1344" s="832" t="s">
        <v>2158</v>
      </c>
      <c r="G1344" s="832" t="s">
        <v>2241</v>
      </c>
      <c r="H1344" s="832" t="s">
        <v>595</v>
      </c>
      <c r="I1344" s="832" t="s">
        <v>2242</v>
      </c>
      <c r="J1344" s="832" t="s">
        <v>2243</v>
      </c>
      <c r="K1344" s="832" t="s">
        <v>2244</v>
      </c>
      <c r="L1344" s="835">
        <v>66.88</v>
      </c>
      <c r="M1344" s="835">
        <v>200.64</v>
      </c>
      <c r="N1344" s="832">
        <v>3</v>
      </c>
      <c r="O1344" s="836">
        <v>1</v>
      </c>
      <c r="P1344" s="835">
        <v>200.64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32</v>
      </c>
      <c r="B1345" s="832" t="s">
        <v>2157</v>
      </c>
      <c r="C1345" s="832" t="s">
        <v>2163</v>
      </c>
      <c r="D1345" s="833" t="s">
        <v>3773</v>
      </c>
      <c r="E1345" s="834" t="s">
        <v>2196</v>
      </c>
      <c r="F1345" s="832" t="s">
        <v>2158</v>
      </c>
      <c r="G1345" s="832" t="s">
        <v>2241</v>
      </c>
      <c r="H1345" s="832" t="s">
        <v>595</v>
      </c>
      <c r="I1345" s="832" t="s">
        <v>2577</v>
      </c>
      <c r="J1345" s="832" t="s">
        <v>2416</v>
      </c>
      <c r="K1345" s="832" t="s">
        <v>2578</v>
      </c>
      <c r="L1345" s="835">
        <v>59.56</v>
      </c>
      <c r="M1345" s="835">
        <v>119.12</v>
      </c>
      <c r="N1345" s="832">
        <v>2</v>
      </c>
      <c r="O1345" s="836">
        <v>1</v>
      </c>
      <c r="P1345" s="835">
        <v>119.12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32</v>
      </c>
      <c r="B1346" s="832" t="s">
        <v>2157</v>
      </c>
      <c r="C1346" s="832" t="s">
        <v>2163</v>
      </c>
      <c r="D1346" s="833" t="s">
        <v>3773</v>
      </c>
      <c r="E1346" s="834" t="s">
        <v>2196</v>
      </c>
      <c r="F1346" s="832" t="s">
        <v>2158</v>
      </c>
      <c r="G1346" s="832" t="s">
        <v>3200</v>
      </c>
      <c r="H1346" s="832" t="s">
        <v>595</v>
      </c>
      <c r="I1346" s="832" t="s">
        <v>3201</v>
      </c>
      <c r="J1346" s="832" t="s">
        <v>3202</v>
      </c>
      <c r="K1346" s="832" t="s">
        <v>3203</v>
      </c>
      <c r="L1346" s="835">
        <v>96.8</v>
      </c>
      <c r="M1346" s="835">
        <v>96.8</v>
      </c>
      <c r="N1346" s="832">
        <v>1</v>
      </c>
      <c r="O1346" s="836">
        <v>0.5</v>
      </c>
      <c r="P1346" s="835">
        <v>96.8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32</v>
      </c>
      <c r="B1347" s="832" t="s">
        <v>2157</v>
      </c>
      <c r="C1347" s="832" t="s">
        <v>2163</v>
      </c>
      <c r="D1347" s="833" t="s">
        <v>3773</v>
      </c>
      <c r="E1347" s="834" t="s">
        <v>2196</v>
      </c>
      <c r="F1347" s="832" t="s">
        <v>2158</v>
      </c>
      <c r="G1347" s="832" t="s">
        <v>3542</v>
      </c>
      <c r="H1347" s="832" t="s">
        <v>595</v>
      </c>
      <c r="I1347" s="832" t="s">
        <v>3543</v>
      </c>
      <c r="J1347" s="832" t="s">
        <v>778</v>
      </c>
      <c r="K1347" s="832" t="s">
        <v>3544</v>
      </c>
      <c r="L1347" s="835">
        <v>87.87</v>
      </c>
      <c r="M1347" s="835">
        <v>87.87</v>
      </c>
      <c r="N1347" s="832">
        <v>1</v>
      </c>
      <c r="O1347" s="836">
        <v>0.5</v>
      </c>
      <c r="P1347" s="835">
        <v>87.87</v>
      </c>
      <c r="Q1347" s="837">
        <v>1</v>
      </c>
      <c r="R1347" s="832">
        <v>1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32</v>
      </c>
      <c r="B1348" s="832" t="s">
        <v>2157</v>
      </c>
      <c r="C1348" s="832" t="s">
        <v>2163</v>
      </c>
      <c r="D1348" s="833" t="s">
        <v>3773</v>
      </c>
      <c r="E1348" s="834" t="s">
        <v>2196</v>
      </c>
      <c r="F1348" s="832" t="s">
        <v>2158</v>
      </c>
      <c r="G1348" s="832" t="s">
        <v>2434</v>
      </c>
      <c r="H1348" s="832" t="s">
        <v>595</v>
      </c>
      <c r="I1348" s="832" t="s">
        <v>3131</v>
      </c>
      <c r="J1348" s="832" t="s">
        <v>3132</v>
      </c>
      <c r="K1348" s="832" t="s">
        <v>3133</v>
      </c>
      <c r="L1348" s="835">
        <v>0</v>
      </c>
      <c r="M1348" s="835">
        <v>0</v>
      </c>
      <c r="N1348" s="832">
        <v>1</v>
      </c>
      <c r="O1348" s="836">
        <v>0.5</v>
      </c>
      <c r="P1348" s="835">
        <v>0</v>
      </c>
      <c r="Q1348" s="837"/>
      <c r="R1348" s="832">
        <v>1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32</v>
      </c>
      <c r="B1349" s="832" t="s">
        <v>2157</v>
      </c>
      <c r="C1349" s="832" t="s">
        <v>2163</v>
      </c>
      <c r="D1349" s="833" t="s">
        <v>3773</v>
      </c>
      <c r="E1349" s="834" t="s">
        <v>2196</v>
      </c>
      <c r="F1349" s="832" t="s">
        <v>2158</v>
      </c>
      <c r="G1349" s="832" t="s">
        <v>2445</v>
      </c>
      <c r="H1349" s="832" t="s">
        <v>651</v>
      </c>
      <c r="I1349" s="832" t="s">
        <v>2598</v>
      </c>
      <c r="J1349" s="832" t="s">
        <v>1440</v>
      </c>
      <c r="K1349" s="832" t="s">
        <v>2232</v>
      </c>
      <c r="L1349" s="835">
        <v>0</v>
      </c>
      <c r="M1349" s="835">
        <v>0</v>
      </c>
      <c r="N1349" s="832">
        <v>1</v>
      </c>
      <c r="O1349" s="836">
        <v>0.5</v>
      </c>
      <c r="P1349" s="835">
        <v>0</v>
      </c>
      <c r="Q1349" s="837"/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32</v>
      </c>
      <c r="B1350" s="832" t="s">
        <v>2157</v>
      </c>
      <c r="C1350" s="832" t="s">
        <v>2163</v>
      </c>
      <c r="D1350" s="833" t="s">
        <v>3773</v>
      </c>
      <c r="E1350" s="834" t="s">
        <v>2196</v>
      </c>
      <c r="F1350" s="832" t="s">
        <v>2158</v>
      </c>
      <c r="G1350" s="832" t="s">
        <v>2458</v>
      </c>
      <c r="H1350" s="832" t="s">
        <v>651</v>
      </c>
      <c r="I1350" s="832" t="s">
        <v>1814</v>
      </c>
      <c r="J1350" s="832" t="s">
        <v>1119</v>
      </c>
      <c r="K1350" s="832" t="s">
        <v>1815</v>
      </c>
      <c r="L1350" s="835">
        <v>154.36000000000001</v>
      </c>
      <c r="M1350" s="835">
        <v>154.36000000000001</v>
      </c>
      <c r="N1350" s="832">
        <v>1</v>
      </c>
      <c r="O1350" s="836">
        <v>0.5</v>
      </c>
      <c r="P1350" s="835">
        <v>154.36000000000001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32</v>
      </c>
      <c r="B1351" s="832" t="s">
        <v>2157</v>
      </c>
      <c r="C1351" s="832" t="s">
        <v>2163</v>
      </c>
      <c r="D1351" s="833" t="s">
        <v>3773</v>
      </c>
      <c r="E1351" s="834" t="s">
        <v>2196</v>
      </c>
      <c r="F1351" s="832" t="s">
        <v>2158</v>
      </c>
      <c r="G1351" s="832" t="s">
        <v>2794</v>
      </c>
      <c r="H1351" s="832" t="s">
        <v>651</v>
      </c>
      <c r="I1351" s="832" t="s">
        <v>3066</v>
      </c>
      <c r="J1351" s="832" t="s">
        <v>1991</v>
      </c>
      <c r="K1351" s="832" t="s">
        <v>3067</v>
      </c>
      <c r="L1351" s="835">
        <v>63.14</v>
      </c>
      <c r="M1351" s="835">
        <v>63.14</v>
      </c>
      <c r="N1351" s="832">
        <v>1</v>
      </c>
      <c r="O1351" s="836">
        <v>0.5</v>
      </c>
      <c r="P1351" s="835">
        <v>63.14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32</v>
      </c>
      <c r="B1352" s="832" t="s">
        <v>2157</v>
      </c>
      <c r="C1352" s="832" t="s">
        <v>2163</v>
      </c>
      <c r="D1352" s="833" t="s">
        <v>3773</v>
      </c>
      <c r="E1352" s="834" t="s">
        <v>2196</v>
      </c>
      <c r="F1352" s="832" t="s">
        <v>2158</v>
      </c>
      <c r="G1352" s="832" t="s">
        <v>2794</v>
      </c>
      <c r="H1352" s="832" t="s">
        <v>651</v>
      </c>
      <c r="I1352" s="832" t="s">
        <v>3545</v>
      </c>
      <c r="J1352" s="832" t="s">
        <v>1991</v>
      </c>
      <c r="K1352" s="832" t="s">
        <v>3546</v>
      </c>
      <c r="L1352" s="835">
        <v>84.18</v>
      </c>
      <c r="M1352" s="835">
        <v>84.18</v>
      </c>
      <c r="N1352" s="832">
        <v>1</v>
      </c>
      <c r="O1352" s="836">
        <v>0.5</v>
      </c>
      <c r="P1352" s="835">
        <v>84.18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32</v>
      </c>
      <c r="B1353" s="832" t="s">
        <v>2157</v>
      </c>
      <c r="C1353" s="832" t="s">
        <v>2163</v>
      </c>
      <c r="D1353" s="833" t="s">
        <v>3773</v>
      </c>
      <c r="E1353" s="834" t="s">
        <v>2196</v>
      </c>
      <c r="F1353" s="832" t="s">
        <v>2158</v>
      </c>
      <c r="G1353" s="832" t="s">
        <v>2669</v>
      </c>
      <c r="H1353" s="832" t="s">
        <v>595</v>
      </c>
      <c r="I1353" s="832" t="s">
        <v>2670</v>
      </c>
      <c r="J1353" s="832" t="s">
        <v>658</v>
      </c>
      <c r="K1353" s="832" t="s">
        <v>2671</v>
      </c>
      <c r="L1353" s="835">
        <v>0</v>
      </c>
      <c r="M1353" s="835">
        <v>0</v>
      </c>
      <c r="N1353" s="832">
        <v>1</v>
      </c>
      <c r="O1353" s="836">
        <v>1</v>
      </c>
      <c r="P1353" s="835">
        <v>0</v>
      </c>
      <c r="Q1353" s="837"/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32</v>
      </c>
      <c r="B1354" s="832" t="s">
        <v>2157</v>
      </c>
      <c r="C1354" s="832" t="s">
        <v>2163</v>
      </c>
      <c r="D1354" s="833" t="s">
        <v>3773</v>
      </c>
      <c r="E1354" s="834" t="s">
        <v>2196</v>
      </c>
      <c r="F1354" s="832" t="s">
        <v>2158</v>
      </c>
      <c r="G1354" s="832" t="s">
        <v>2459</v>
      </c>
      <c r="H1354" s="832" t="s">
        <v>595</v>
      </c>
      <c r="I1354" s="832" t="s">
        <v>2460</v>
      </c>
      <c r="J1354" s="832" t="s">
        <v>1363</v>
      </c>
      <c r="K1354" s="832" t="s">
        <v>2461</v>
      </c>
      <c r="L1354" s="835">
        <v>421.79</v>
      </c>
      <c r="M1354" s="835">
        <v>843.58</v>
      </c>
      <c r="N1354" s="832">
        <v>2</v>
      </c>
      <c r="O1354" s="836">
        <v>1.5</v>
      </c>
      <c r="P1354" s="835">
        <v>421.79</v>
      </c>
      <c r="Q1354" s="837">
        <v>0.5</v>
      </c>
      <c r="R1354" s="832">
        <v>1</v>
      </c>
      <c r="S1354" s="837">
        <v>0.5</v>
      </c>
      <c r="T1354" s="836">
        <v>1</v>
      </c>
      <c r="U1354" s="838">
        <v>0.66666666666666663</v>
      </c>
    </row>
    <row r="1355" spans="1:21" ht="14.4" customHeight="1" x14ac:dyDescent="0.3">
      <c r="A1355" s="831">
        <v>32</v>
      </c>
      <c r="B1355" s="832" t="s">
        <v>2157</v>
      </c>
      <c r="C1355" s="832" t="s">
        <v>2163</v>
      </c>
      <c r="D1355" s="833" t="s">
        <v>3773</v>
      </c>
      <c r="E1355" s="834" t="s">
        <v>2196</v>
      </c>
      <c r="F1355" s="832" t="s">
        <v>2158</v>
      </c>
      <c r="G1355" s="832" t="s">
        <v>2210</v>
      </c>
      <c r="H1355" s="832" t="s">
        <v>651</v>
      </c>
      <c r="I1355" s="832" t="s">
        <v>1918</v>
      </c>
      <c r="J1355" s="832" t="s">
        <v>1086</v>
      </c>
      <c r="K1355" s="832" t="s">
        <v>1083</v>
      </c>
      <c r="L1355" s="835">
        <v>127.34</v>
      </c>
      <c r="M1355" s="835">
        <v>891.38</v>
      </c>
      <c r="N1355" s="832">
        <v>7</v>
      </c>
      <c r="O1355" s="836">
        <v>0.5</v>
      </c>
      <c r="P1355" s="835">
        <v>891.38</v>
      </c>
      <c r="Q1355" s="837">
        <v>1</v>
      </c>
      <c r="R1355" s="832">
        <v>7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32</v>
      </c>
      <c r="B1356" s="832" t="s">
        <v>2157</v>
      </c>
      <c r="C1356" s="832" t="s">
        <v>2163</v>
      </c>
      <c r="D1356" s="833" t="s">
        <v>3773</v>
      </c>
      <c r="E1356" s="834" t="s">
        <v>2196</v>
      </c>
      <c r="F1356" s="832" t="s">
        <v>2158</v>
      </c>
      <c r="G1356" s="832" t="s">
        <v>2210</v>
      </c>
      <c r="H1356" s="832" t="s">
        <v>651</v>
      </c>
      <c r="I1356" s="832" t="s">
        <v>1920</v>
      </c>
      <c r="J1356" s="832" t="s">
        <v>1082</v>
      </c>
      <c r="K1356" s="832" t="s">
        <v>1083</v>
      </c>
      <c r="L1356" s="835">
        <v>127.34</v>
      </c>
      <c r="M1356" s="835">
        <v>891.38</v>
      </c>
      <c r="N1356" s="832">
        <v>7</v>
      </c>
      <c r="O1356" s="836">
        <v>0.5</v>
      </c>
      <c r="P1356" s="835">
        <v>891.38</v>
      </c>
      <c r="Q1356" s="837">
        <v>1</v>
      </c>
      <c r="R1356" s="832">
        <v>7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32</v>
      </c>
      <c r="B1357" s="832" t="s">
        <v>2157</v>
      </c>
      <c r="C1357" s="832" t="s">
        <v>2163</v>
      </c>
      <c r="D1357" s="833" t="s">
        <v>3773</v>
      </c>
      <c r="E1357" s="834" t="s">
        <v>2196</v>
      </c>
      <c r="F1357" s="832" t="s">
        <v>2158</v>
      </c>
      <c r="G1357" s="832" t="s">
        <v>2210</v>
      </c>
      <c r="H1357" s="832" t="s">
        <v>651</v>
      </c>
      <c r="I1357" s="832" t="s">
        <v>2051</v>
      </c>
      <c r="J1357" s="832" t="s">
        <v>2052</v>
      </c>
      <c r="K1357" s="832" t="s">
        <v>2049</v>
      </c>
      <c r="L1357" s="835">
        <v>84.89</v>
      </c>
      <c r="M1357" s="835">
        <v>169.78</v>
      </c>
      <c r="N1357" s="832">
        <v>2</v>
      </c>
      <c r="O1357" s="836">
        <v>0.5</v>
      </c>
      <c r="P1357" s="835">
        <v>169.78</v>
      </c>
      <c r="Q1357" s="837">
        <v>1</v>
      </c>
      <c r="R1357" s="832">
        <v>2</v>
      </c>
      <c r="S1357" s="837">
        <v>1</v>
      </c>
      <c r="T1357" s="836">
        <v>0.5</v>
      </c>
      <c r="U1357" s="838">
        <v>1</v>
      </c>
    </row>
    <row r="1358" spans="1:21" ht="14.4" customHeight="1" x14ac:dyDescent="0.3">
      <c r="A1358" s="831">
        <v>32</v>
      </c>
      <c r="B1358" s="832" t="s">
        <v>2157</v>
      </c>
      <c r="C1358" s="832" t="s">
        <v>2163</v>
      </c>
      <c r="D1358" s="833" t="s">
        <v>3773</v>
      </c>
      <c r="E1358" s="834" t="s">
        <v>2196</v>
      </c>
      <c r="F1358" s="832" t="s">
        <v>2158</v>
      </c>
      <c r="G1358" s="832" t="s">
        <v>2210</v>
      </c>
      <c r="H1358" s="832" t="s">
        <v>651</v>
      </c>
      <c r="I1358" s="832" t="s">
        <v>3547</v>
      </c>
      <c r="J1358" s="832" t="s">
        <v>3548</v>
      </c>
      <c r="K1358" s="832" t="s">
        <v>2049</v>
      </c>
      <c r="L1358" s="835">
        <v>84.89</v>
      </c>
      <c r="M1358" s="835">
        <v>169.78</v>
      </c>
      <c r="N1358" s="832">
        <v>2</v>
      </c>
      <c r="O1358" s="836">
        <v>0.5</v>
      </c>
      <c r="P1358" s="835">
        <v>169.78</v>
      </c>
      <c r="Q1358" s="837">
        <v>1</v>
      </c>
      <c r="R1358" s="832">
        <v>2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32</v>
      </c>
      <c r="B1359" s="832" t="s">
        <v>2157</v>
      </c>
      <c r="C1359" s="832" t="s">
        <v>2163</v>
      </c>
      <c r="D1359" s="833" t="s">
        <v>3773</v>
      </c>
      <c r="E1359" s="834" t="s">
        <v>2196</v>
      </c>
      <c r="F1359" s="832" t="s">
        <v>2158</v>
      </c>
      <c r="G1359" s="832" t="s">
        <v>2210</v>
      </c>
      <c r="H1359" s="832" t="s">
        <v>651</v>
      </c>
      <c r="I1359" s="832" t="s">
        <v>2048</v>
      </c>
      <c r="J1359" s="832" t="s">
        <v>1452</v>
      </c>
      <c r="K1359" s="832" t="s">
        <v>2049</v>
      </c>
      <c r="L1359" s="835">
        <v>84.89</v>
      </c>
      <c r="M1359" s="835">
        <v>169.78</v>
      </c>
      <c r="N1359" s="832">
        <v>2</v>
      </c>
      <c r="O1359" s="836">
        <v>0.5</v>
      </c>
      <c r="P1359" s="835">
        <v>169.78</v>
      </c>
      <c r="Q1359" s="837">
        <v>1</v>
      </c>
      <c r="R1359" s="832">
        <v>2</v>
      </c>
      <c r="S1359" s="837">
        <v>1</v>
      </c>
      <c r="T1359" s="836">
        <v>0.5</v>
      </c>
      <c r="U1359" s="838">
        <v>1</v>
      </c>
    </row>
    <row r="1360" spans="1:21" ht="14.4" customHeight="1" x14ac:dyDescent="0.3">
      <c r="A1360" s="831">
        <v>32</v>
      </c>
      <c r="B1360" s="832" t="s">
        <v>2157</v>
      </c>
      <c r="C1360" s="832" t="s">
        <v>2163</v>
      </c>
      <c r="D1360" s="833" t="s">
        <v>3773</v>
      </c>
      <c r="E1360" s="834" t="s">
        <v>2196</v>
      </c>
      <c r="F1360" s="832" t="s">
        <v>2158</v>
      </c>
      <c r="G1360" s="832" t="s">
        <v>2210</v>
      </c>
      <c r="H1360" s="832" t="s">
        <v>651</v>
      </c>
      <c r="I1360" s="832" t="s">
        <v>2050</v>
      </c>
      <c r="J1360" s="832" t="s">
        <v>1456</v>
      </c>
      <c r="K1360" s="832" t="s">
        <v>2049</v>
      </c>
      <c r="L1360" s="835">
        <v>84.89</v>
      </c>
      <c r="M1360" s="835">
        <v>169.78</v>
      </c>
      <c r="N1360" s="832">
        <v>2</v>
      </c>
      <c r="O1360" s="836">
        <v>1</v>
      </c>
      <c r="P1360" s="835">
        <v>169.78</v>
      </c>
      <c r="Q1360" s="837">
        <v>1</v>
      </c>
      <c r="R1360" s="832">
        <v>2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32</v>
      </c>
      <c r="B1361" s="832" t="s">
        <v>2157</v>
      </c>
      <c r="C1361" s="832" t="s">
        <v>2163</v>
      </c>
      <c r="D1361" s="833" t="s">
        <v>3773</v>
      </c>
      <c r="E1361" s="834" t="s">
        <v>2196</v>
      </c>
      <c r="F1361" s="832" t="s">
        <v>2158</v>
      </c>
      <c r="G1361" s="832" t="s">
        <v>2210</v>
      </c>
      <c r="H1361" s="832" t="s">
        <v>651</v>
      </c>
      <c r="I1361" s="832" t="s">
        <v>3549</v>
      </c>
      <c r="J1361" s="832" t="s">
        <v>3550</v>
      </c>
      <c r="K1361" s="832" t="s">
        <v>1083</v>
      </c>
      <c r="L1361" s="835">
        <v>176.47</v>
      </c>
      <c r="M1361" s="835">
        <v>5647.04</v>
      </c>
      <c r="N1361" s="832">
        <v>32</v>
      </c>
      <c r="O1361" s="836">
        <v>2</v>
      </c>
      <c r="P1361" s="835">
        <v>5647.04</v>
      </c>
      <c r="Q1361" s="837">
        <v>1</v>
      </c>
      <c r="R1361" s="832">
        <v>32</v>
      </c>
      <c r="S1361" s="837">
        <v>1</v>
      </c>
      <c r="T1361" s="836">
        <v>2</v>
      </c>
      <c r="U1361" s="838">
        <v>1</v>
      </c>
    </row>
    <row r="1362" spans="1:21" ht="14.4" customHeight="1" x14ac:dyDescent="0.3">
      <c r="A1362" s="831">
        <v>32</v>
      </c>
      <c r="B1362" s="832" t="s">
        <v>2157</v>
      </c>
      <c r="C1362" s="832" t="s">
        <v>2163</v>
      </c>
      <c r="D1362" s="833" t="s">
        <v>3773</v>
      </c>
      <c r="E1362" s="834" t="s">
        <v>2196</v>
      </c>
      <c r="F1362" s="832" t="s">
        <v>2158</v>
      </c>
      <c r="G1362" s="832" t="s">
        <v>2210</v>
      </c>
      <c r="H1362" s="832" t="s">
        <v>651</v>
      </c>
      <c r="I1362" s="832" t="s">
        <v>3551</v>
      </c>
      <c r="J1362" s="832" t="s">
        <v>3552</v>
      </c>
      <c r="K1362" s="832" t="s">
        <v>1083</v>
      </c>
      <c r="L1362" s="835">
        <v>176.47</v>
      </c>
      <c r="M1362" s="835">
        <v>5647.04</v>
      </c>
      <c r="N1362" s="832">
        <v>32</v>
      </c>
      <c r="O1362" s="836">
        <v>2</v>
      </c>
      <c r="P1362" s="835">
        <v>5647.04</v>
      </c>
      <c r="Q1362" s="837">
        <v>1</v>
      </c>
      <c r="R1362" s="832">
        <v>32</v>
      </c>
      <c r="S1362" s="837">
        <v>1</v>
      </c>
      <c r="T1362" s="836">
        <v>2</v>
      </c>
      <c r="U1362" s="838">
        <v>1</v>
      </c>
    </row>
    <row r="1363" spans="1:21" ht="14.4" customHeight="1" x14ac:dyDescent="0.3">
      <c r="A1363" s="831">
        <v>32</v>
      </c>
      <c r="B1363" s="832" t="s">
        <v>2157</v>
      </c>
      <c r="C1363" s="832" t="s">
        <v>2163</v>
      </c>
      <c r="D1363" s="833" t="s">
        <v>3773</v>
      </c>
      <c r="E1363" s="834" t="s">
        <v>2196</v>
      </c>
      <c r="F1363" s="832" t="s">
        <v>2158</v>
      </c>
      <c r="G1363" s="832" t="s">
        <v>2210</v>
      </c>
      <c r="H1363" s="832" t="s">
        <v>595</v>
      </c>
      <c r="I1363" s="832" t="s">
        <v>3553</v>
      </c>
      <c r="J1363" s="832" t="s">
        <v>3554</v>
      </c>
      <c r="K1363" s="832" t="s">
        <v>3555</v>
      </c>
      <c r="L1363" s="835">
        <v>197.61</v>
      </c>
      <c r="M1363" s="835">
        <v>395.22</v>
      </c>
      <c r="N1363" s="832">
        <v>2</v>
      </c>
      <c r="O1363" s="836">
        <v>0.5</v>
      </c>
      <c r="P1363" s="835">
        <v>395.22</v>
      </c>
      <c r="Q1363" s="837">
        <v>1</v>
      </c>
      <c r="R1363" s="832">
        <v>2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32</v>
      </c>
      <c r="B1364" s="832" t="s">
        <v>2157</v>
      </c>
      <c r="C1364" s="832" t="s">
        <v>2163</v>
      </c>
      <c r="D1364" s="833" t="s">
        <v>3773</v>
      </c>
      <c r="E1364" s="834" t="s">
        <v>2196</v>
      </c>
      <c r="F1364" s="832" t="s">
        <v>2158</v>
      </c>
      <c r="G1364" s="832" t="s">
        <v>2210</v>
      </c>
      <c r="H1364" s="832" t="s">
        <v>595</v>
      </c>
      <c r="I1364" s="832" t="s">
        <v>3556</v>
      </c>
      <c r="J1364" s="832" t="s">
        <v>3557</v>
      </c>
      <c r="K1364" s="832" t="s">
        <v>3555</v>
      </c>
      <c r="L1364" s="835">
        <v>197.61</v>
      </c>
      <c r="M1364" s="835">
        <v>395.22</v>
      </c>
      <c r="N1364" s="832">
        <v>2</v>
      </c>
      <c r="O1364" s="836">
        <v>0.5</v>
      </c>
      <c r="P1364" s="835">
        <v>395.22</v>
      </c>
      <c r="Q1364" s="837">
        <v>1</v>
      </c>
      <c r="R1364" s="832">
        <v>2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32</v>
      </c>
      <c r="B1365" s="832" t="s">
        <v>2157</v>
      </c>
      <c r="C1365" s="832" t="s">
        <v>2163</v>
      </c>
      <c r="D1365" s="833" t="s">
        <v>3773</v>
      </c>
      <c r="E1365" s="834" t="s">
        <v>2196</v>
      </c>
      <c r="F1365" s="832" t="s">
        <v>2158</v>
      </c>
      <c r="G1365" s="832" t="s">
        <v>2210</v>
      </c>
      <c r="H1365" s="832" t="s">
        <v>595</v>
      </c>
      <c r="I1365" s="832" t="s">
        <v>3558</v>
      </c>
      <c r="J1365" s="832" t="s">
        <v>3559</v>
      </c>
      <c r="K1365" s="832" t="s">
        <v>3555</v>
      </c>
      <c r="L1365" s="835">
        <v>197.61</v>
      </c>
      <c r="M1365" s="835">
        <v>395.22</v>
      </c>
      <c r="N1365" s="832">
        <v>2</v>
      </c>
      <c r="O1365" s="836">
        <v>0.5</v>
      </c>
      <c r="P1365" s="835">
        <v>395.22</v>
      </c>
      <c r="Q1365" s="837">
        <v>1</v>
      </c>
      <c r="R1365" s="832">
        <v>2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32</v>
      </c>
      <c r="B1366" s="832" t="s">
        <v>2157</v>
      </c>
      <c r="C1366" s="832" t="s">
        <v>2163</v>
      </c>
      <c r="D1366" s="833" t="s">
        <v>3773</v>
      </c>
      <c r="E1366" s="834" t="s">
        <v>2196</v>
      </c>
      <c r="F1366" s="832" t="s">
        <v>2158</v>
      </c>
      <c r="G1366" s="832" t="s">
        <v>2210</v>
      </c>
      <c r="H1366" s="832" t="s">
        <v>651</v>
      </c>
      <c r="I1366" s="832" t="s">
        <v>3560</v>
      </c>
      <c r="J1366" s="832" t="s">
        <v>3561</v>
      </c>
      <c r="K1366" s="832" t="s">
        <v>1083</v>
      </c>
      <c r="L1366" s="835">
        <v>176.47</v>
      </c>
      <c r="M1366" s="835">
        <v>5647.04</v>
      </c>
      <c r="N1366" s="832">
        <v>32</v>
      </c>
      <c r="O1366" s="836">
        <v>3.5</v>
      </c>
      <c r="P1366" s="835">
        <v>5647.04</v>
      </c>
      <c r="Q1366" s="837">
        <v>1</v>
      </c>
      <c r="R1366" s="832">
        <v>32</v>
      </c>
      <c r="S1366" s="837">
        <v>1</v>
      </c>
      <c r="T1366" s="836">
        <v>3.5</v>
      </c>
      <c r="U1366" s="838">
        <v>1</v>
      </c>
    </row>
    <row r="1367" spans="1:21" ht="14.4" customHeight="1" x14ac:dyDescent="0.3">
      <c r="A1367" s="831">
        <v>32</v>
      </c>
      <c r="B1367" s="832" t="s">
        <v>2157</v>
      </c>
      <c r="C1367" s="832" t="s">
        <v>2163</v>
      </c>
      <c r="D1367" s="833" t="s">
        <v>3773</v>
      </c>
      <c r="E1367" s="834" t="s">
        <v>2196</v>
      </c>
      <c r="F1367" s="832" t="s">
        <v>2158</v>
      </c>
      <c r="G1367" s="832" t="s">
        <v>2210</v>
      </c>
      <c r="H1367" s="832" t="s">
        <v>595</v>
      </c>
      <c r="I1367" s="832" t="s">
        <v>3562</v>
      </c>
      <c r="J1367" s="832" t="s">
        <v>3563</v>
      </c>
      <c r="K1367" s="832" t="s">
        <v>3555</v>
      </c>
      <c r="L1367" s="835">
        <v>197.61</v>
      </c>
      <c r="M1367" s="835">
        <v>395.22</v>
      </c>
      <c r="N1367" s="832">
        <v>2</v>
      </c>
      <c r="O1367" s="836">
        <v>0.5</v>
      </c>
      <c r="P1367" s="835">
        <v>395.22</v>
      </c>
      <c r="Q1367" s="837">
        <v>1</v>
      </c>
      <c r="R1367" s="832">
        <v>2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32</v>
      </c>
      <c r="B1368" s="832" t="s">
        <v>2157</v>
      </c>
      <c r="C1368" s="832" t="s">
        <v>2163</v>
      </c>
      <c r="D1368" s="833" t="s">
        <v>3773</v>
      </c>
      <c r="E1368" s="834" t="s">
        <v>2196</v>
      </c>
      <c r="F1368" s="832" t="s">
        <v>2158</v>
      </c>
      <c r="G1368" s="832" t="s">
        <v>2210</v>
      </c>
      <c r="H1368" s="832" t="s">
        <v>595</v>
      </c>
      <c r="I1368" s="832" t="s">
        <v>3564</v>
      </c>
      <c r="J1368" s="832" t="s">
        <v>3565</v>
      </c>
      <c r="K1368" s="832" t="s">
        <v>3555</v>
      </c>
      <c r="L1368" s="835">
        <v>197.61</v>
      </c>
      <c r="M1368" s="835">
        <v>395.22</v>
      </c>
      <c r="N1368" s="832">
        <v>2</v>
      </c>
      <c r="O1368" s="836">
        <v>0.5</v>
      </c>
      <c r="P1368" s="835">
        <v>395.22</v>
      </c>
      <c r="Q1368" s="837">
        <v>1</v>
      </c>
      <c r="R1368" s="832">
        <v>2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32</v>
      </c>
      <c r="B1369" s="832" t="s">
        <v>2157</v>
      </c>
      <c r="C1369" s="832" t="s">
        <v>2163</v>
      </c>
      <c r="D1369" s="833" t="s">
        <v>3773</v>
      </c>
      <c r="E1369" s="834" t="s">
        <v>2196</v>
      </c>
      <c r="F1369" s="832" t="s">
        <v>2158</v>
      </c>
      <c r="G1369" s="832" t="s">
        <v>2210</v>
      </c>
      <c r="H1369" s="832" t="s">
        <v>595</v>
      </c>
      <c r="I1369" s="832" t="s">
        <v>3566</v>
      </c>
      <c r="J1369" s="832" t="s">
        <v>1094</v>
      </c>
      <c r="K1369" s="832" t="s">
        <v>1092</v>
      </c>
      <c r="L1369" s="835">
        <v>263.86</v>
      </c>
      <c r="M1369" s="835">
        <v>263.86</v>
      </c>
      <c r="N1369" s="832">
        <v>1</v>
      </c>
      <c r="O1369" s="836">
        <v>0.5</v>
      </c>
      <c r="P1369" s="835">
        <v>263.86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32</v>
      </c>
      <c r="B1370" s="832" t="s">
        <v>2157</v>
      </c>
      <c r="C1370" s="832" t="s">
        <v>2163</v>
      </c>
      <c r="D1370" s="833" t="s">
        <v>3773</v>
      </c>
      <c r="E1370" s="834" t="s">
        <v>2196</v>
      </c>
      <c r="F1370" s="832" t="s">
        <v>2158</v>
      </c>
      <c r="G1370" s="832" t="s">
        <v>2210</v>
      </c>
      <c r="H1370" s="832" t="s">
        <v>595</v>
      </c>
      <c r="I1370" s="832" t="s">
        <v>3567</v>
      </c>
      <c r="J1370" s="832" t="s">
        <v>1091</v>
      </c>
      <c r="K1370" s="832" t="s">
        <v>1092</v>
      </c>
      <c r="L1370" s="835">
        <v>263.86</v>
      </c>
      <c r="M1370" s="835">
        <v>263.86</v>
      </c>
      <c r="N1370" s="832">
        <v>1</v>
      </c>
      <c r="O1370" s="836">
        <v>0.5</v>
      </c>
      <c r="P1370" s="835">
        <v>263.86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32</v>
      </c>
      <c r="B1371" s="832" t="s">
        <v>2157</v>
      </c>
      <c r="C1371" s="832" t="s">
        <v>2163</v>
      </c>
      <c r="D1371" s="833" t="s">
        <v>3773</v>
      </c>
      <c r="E1371" s="834" t="s">
        <v>2197</v>
      </c>
      <c r="F1371" s="832" t="s">
        <v>2158</v>
      </c>
      <c r="G1371" s="832" t="s">
        <v>2215</v>
      </c>
      <c r="H1371" s="832" t="s">
        <v>595</v>
      </c>
      <c r="I1371" s="832" t="s">
        <v>2216</v>
      </c>
      <c r="J1371" s="832" t="s">
        <v>2217</v>
      </c>
      <c r="K1371" s="832" t="s">
        <v>2218</v>
      </c>
      <c r="L1371" s="835">
        <v>1295.6400000000001</v>
      </c>
      <c r="M1371" s="835">
        <v>7773.84</v>
      </c>
      <c r="N1371" s="832">
        <v>6</v>
      </c>
      <c r="O1371" s="836">
        <v>1.5</v>
      </c>
      <c r="P1371" s="835">
        <v>5182.5600000000004</v>
      </c>
      <c r="Q1371" s="837">
        <v>0.66666666666666674</v>
      </c>
      <c r="R1371" s="832">
        <v>4</v>
      </c>
      <c r="S1371" s="837">
        <v>0.66666666666666663</v>
      </c>
      <c r="T1371" s="836">
        <v>1</v>
      </c>
      <c r="U1371" s="838">
        <v>0.66666666666666663</v>
      </c>
    </row>
    <row r="1372" spans="1:21" ht="14.4" customHeight="1" x14ac:dyDescent="0.3">
      <c r="A1372" s="831">
        <v>32</v>
      </c>
      <c r="B1372" s="832" t="s">
        <v>2157</v>
      </c>
      <c r="C1372" s="832" t="s">
        <v>2163</v>
      </c>
      <c r="D1372" s="833" t="s">
        <v>3773</v>
      </c>
      <c r="E1372" s="834" t="s">
        <v>2197</v>
      </c>
      <c r="F1372" s="832" t="s">
        <v>2158</v>
      </c>
      <c r="G1372" s="832" t="s">
        <v>2245</v>
      </c>
      <c r="H1372" s="832" t="s">
        <v>651</v>
      </c>
      <c r="I1372" s="832" t="s">
        <v>1874</v>
      </c>
      <c r="J1372" s="832" t="s">
        <v>675</v>
      </c>
      <c r="K1372" s="832" t="s">
        <v>676</v>
      </c>
      <c r="L1372" s="835">
        <v>72.55</v>
      </c>
      <c r="M1372" s="835">
        <v>145.1</v>
      </c>
      <c r="N1372" s="832">
        <v>2</v>
      </c>
      <c r="O1372" s="836">
        <v>2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32</v>
      </c>
      <c r="B1373" s="832" t="s">
        <v>2157</v>
      </c>
      <c r="C1373" s="832" t="s">
        <v>2163</v>
      </c>
      <c r="D1373" s="833" t="s">
        <v>3773</v>
      </c>
      <c r="E1373" s="834" t="s">
        <v>2197</v>
      </c>
      <c r="F1373" s="832" t="s">
        <v>2158</v>
      </c>
      <c r="G1373" s="832" t="s">
        <v>2245</v>
      </c>
      <c r="H1373" s="832" t="s">
        <v>651</v>
      </c>
      <c r="I1373" s="832" t="s">
        <v>1875</v>
      </c>
      <c r="J1373" s="832" t="s">
        <v>675</v>
      </c>
      <c r="K1373" s="832" t="s">
        <v>677</v>
      </c>
      <c r="L1373" s="835">
        <v>65.28</v>
      </c>
      <c r="M1373" s="835">
        <v>195.84</v>
      </c>
      <c r="N1373" s="832">
        <v>3</v>
      </c>
      <c r="O1373" s="836">
        <v>0.5</v>
      </c>
      <c r="P1373" s="835">
        <v>195.84</v>
      </c>
      <c r="Q1373" s="837">
        <v>1</v>
      </c>
      <c r="R1373" s="832">
        <v>3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32</v>
      </c>
      <c r="B1374" s="832" t="s">
        <v>2157</v>
      </c>
      <c r="C1374" s="832" t="s">
        <v>2163</v>
      </c>
      <c r="D1374" s="833" t="s">
        <v>3773</v>
      </c>
      <c r="E1374" s="834" t="s">
        <v>2197</v>
      </c>
      <c r="F1374" s="832" t="s">
        <v>2158</v>
      </c>
      <c r="G1374" s="832" t="s">
        <v>2305</v>
      </c>
      <c r="H1374" s="832" t="s">
        <v>651</v>
      </c>
      <c r="I1374" s="832" t="s">
        <v>2474</v>
      </c>
      <c r="J1374" s="832" t="s">
        <v>2475</v>
      </c>
      <c r="K1374" s="832" t="s">
        <v>2308</v>
      </c>
      <c r="L1374" s="835">
        <v>6696.51</v>
      </c>
      <c r="M1374" s="835">
        <v>13393.02</v>
      </c>
      <c r="N1374" s="832">
        <v>2</v>
      </c>
      <c r="O1374" s="836">
        <v>1</v>
      </c>
      <c r="P1374" s="835">
        <v>13393.02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32</v>
      </c>
      <c r="B1375" s="832" t="s">
        <v>2157</v>
      </c>
      <c r="C1375" s="832" t="s">
        <v>2163</v>
      </c>
      <c r="D1375" s="833" t="s">
        <v>3773</v>
      </c>
      <c r="E1375" s="834" t="s">
        <v>2197</v>
      </c>
      <c r="F1375" s="832" t="s">
        <v>2158</v>
      </c>
      <c r="G1375" s="832" t="s">
        <v>2305</v>
      </c>
      <c r="H1375" s="832" t="s">
        <v>651</v>
      </c>
      <c r="I1375" s="832" t="s">
        <v>2306</v>
      </c>
      <c r="J1375" s="832" t="s">
        <v>2307</v>
      </c>
      <c r="K1375" s="832" t="s">
        <v>2308</v>
      </c>
      <c r="L1375" s="835">
        <v>6696.51</v>
      </c>
      <c r="M1375" s="835">
        <v>6696.51</v>
      </c>
      <c r="N1375" s="832">
        <v>1</v>
      </c>
      <c r="O1375" s="836">
        <v>0.5</v>
      </c>
      <c r="P1375" s="835">
        <v>6696.51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32</v>
      </c>
      <c r="B1376" s="832" t="s">
        <v>2157</v>
      </c>
      <c r="C1376" s="832" t="s">
        <v>2163</v>
      </c>
      <c r="D1376" s="833" t="s">
        <v>3773</v>
      </c>
      <c r="E1376" s="834" t="s">
        <v>2197</v>
      </c>
      <c r="F1376" s="832" t="s">
        <v>2158</v>
      </c>
      <c r="G1376" s="832" t="s">
        <v>2477</v>
      </c>
      <c r="H1376" s="832" t="s">
        <v>595</v>
      </c>
      <c r="I1376" s="832" t="s">
        <v>2478</v>
      </c>
      <c r="J1376" s="832" t="s">
        <v>2479</v>
      </c>
      <c r="K1376" s="832" t="s">
        <v>2480</v>
      </c>
      <c r="L1376" s="835">
        <v>0</v>
      </c>
      <c r="M1376" s="835">
        <v>0</v>
      </c>
      <c r="N1376" s="832">
        <v>2</v>
      </c>
      <c r="O1376" s="836">
        <v>1</v>
      </c>
      <c r="P1376" s="835">
        <v>0</v>
      </c>
      <c r="Q1376" s="837"/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32</v>
      </c>
      <c r="B1377" s="832" t="s">
        <v>2157</v>
      </c>
      <c r="C1377" s="832" t="s">
        <v>2163</v>
      </c>
      <c r="D1377" s="833" t="s">
        <v>3773</v>
      </c>
      <c r="E1377" s="834" t="s">
        <v>2197</v>
      </c>
      <c r="F1377" s="832" t="s">
        <v>2158</v>
      </c>
      <c r="G1377" s="832" t="s">
        <v>2477</v>
      </c>
      <c r="H1377" s="832" t="s">
        <v>595</v>
      </c>
      <c r="I1377" s="832" t="s">
        <v>2711</v>
      </c>
      <c r="J1377" s="832" t="s">
        <v>896</v>
      </c>
      <c r="K1377" s="832" t="s">
        <v>2712</v>
      </c>
      <c r="L1377" s="835">
        <v>0</v>
      </c>
      <c r="M1377" s="835">
        <v>0</v>
      </c>
      <c r="N1377" s="832">
        <v>1</v>
      </c>
      <c r="O1377" s="836">
        <v>0.5</v>
      </c>
      <c r="P1377" s="835">
        <v>0</v>
      </c>
      <c r="Q1377" s="837"/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32</v>
      </c>
      <c r="B1378" s="832" t="s">
        <v>2157</v>
      </c>
      <c r="C1378" s="832" t="s">
        <v>2163</v>
      </c>
      <c r="D1378" s="833" t="s">
        <v>3773</v>
      </c>
      <c r="E1378" s="834" t="s">
        <v>2197</v>
      </c>
      <c r="F1378" s="832" t="s">
        <v>2158</v>
      </c>
      <c r="G1378" s="832" t="s">
        <v>2310</v>
      </c>
      <c r="H1378" s="832" t="s">
        <v>651</v>
      </c>
      <c r="I1378" s="832" t="s">
        <v>2311</v>
      </c>
      <c r="J1378" s="832" t="s">
        <v>2312</v>
      </c>
      <c r="K1378" s="832" t="s">
        <v>1483</v>
      </c>
      <c r="L1378" s="835">
        <v>65.989999999999995</v>
      </c>
      <c r="M1378" s="835">
        <v>197.96999999999997</v>
      </c>
      <c r="N1378" s="832">
        <v>3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32</v>
      </c>
      <c r="B1379" s="832" t="s">
        <v>2157</v>
      </c>
      <c r="C1379" s="832" t="s">
        <v>2163</v>
      </c>
      <c r="D1379" s="833" t="s">
        <v>3773</v>
      </c>
      <c r="E1379" s="834" t="s">
        <v>2197</v>
      </c>
      <c r="F1379" s="832" t="s">
        <v>2158</v>
      </c>
      <c r="G1379" s="832" t="s">
        <v>2310</v>
      </c>
      <c r="H1379" s="832" t="s">
        <v>595</v>
      </c>
      <c r="I1379" s="832" t="s">
        <v>2864</v>
      </c>
      <c r="J1379" s="832" t="s">
        <v>2312</v>
      </c>
      <c r="K1379" s="832" t="s">
        <v>1483</v>
      </c>
      <c r="L1379" s="835">
        <v>65.989999999999995</v>
      </c>
      <c r="M1379" s="835">
        <v>131.97999999999999</v>
      </c>
      <c r="N1379" s="832">
        <v>2</v>
      </c>
      <c r="O1379" s="836">
        <v>0.5</v>
      </c>
      <c r="P1379" s="835">
        <v>131.97999999999999</v>
      </c>
      <c r="Q1379" s="837">
        <v>1</v>
      </c>
      <c r="R1379" s="832">
        <v>2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32</v>
      </c>
      <c r="B1380" s="832" t="s">
        <v>2157</v>
      </c>
      <c r="C1380" s="832" t="s">
        <v>2163</v>
      </c>
      <c r="D1380" s="833" t="s">
        <v>3773</v>
      </c>
      <c r="E1380" s="834" t="s">
        <v>2197</v>
      </c>
      <c r="F1380" s="832" t="s">
        <v>2158</v>
      </c>
      <c r="G1380" s="832" t="s">
        <v>2316</v>
      </c>
      <c r="H1380" s="832" t="s">
        <v>595</v>
      </c>
      <c r="I1380" s="832" t="s">
        <v>3568</v>
      </c>
      <c r="J1380" s="832" t="s">
        <v>2621</v>
      </c>
      <c r="K1380" s="832" t="s">
        <v>3569</v>
      </c>
      <c r="L1380" s="835">
        <v>359.45</v>
      </c>
      <c r="M1380" s="835">
        <v>718.9</v>
      </c>
      <c r="N1380" s="832">
        <v>2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32</v>
      </c>
      <c r="B1381" s="832" t="s">
        <v>2157</v>
      </c>
      <c r="C1381" s="832" t="s">
        <v>2163</v>
      </c>
      <c r="D1381" s="833" t="s">
        <v>3773</v>
      </c>
      <c r="E1381" s="834" t="s">
        <v>2197</v>
      </c>
      <c r="F1381" s="832" t="s">
        <v>2158</v>
      </c>
      <c r="G1381" s="832" t="s">
        <v>2316</v>
      </c>
      <c r="H1381" s="832" t="s">
        <v>595</v>
      </c>
      <c r="I1381" s="832" t="s">
        <v>3480</v>
      </c>
      <c r="J1381" s="832" t="s">
        <v>2621</v>
      </c>
      <c r="K1381" s="832" t="s">
        <v>3481</v>
      </c>
      <c r="L1381" s="835">
        <v>718.91</v>
      </c>
      <c r="M1381" s="835">
        <v>2156.73</v>
      </c>
      <c r="N1381" s="832">
        <v>3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32</v>
      </c>
      <c r="B1382" s="832" t="s">
        <v>2157</v>
      </c>
      <c r="C1382" s="832" t="s">
        <v>2163</v>
      </c>
      <c r="D1382" s="833" t="s">
        <v>3773</v>
      </c>
      <c r="E1382" s="834" t="s">
        <v>2197</v>
      </c>
      <c r="F1382" s="832" t="s">
        <v>2158</v>
      </c>
      <c r="G1382" s="832" t="s">
        <v>2316</v>
      </c>
      <c r="H1382" s="832" t="s">
        <v>595</v>
      </c>
      <c r="I1382" s="832" t="s">
        <v>3570</v>
      </c>
      <c r="J1382" s="832" t="s">
        <v>2621</v>
      </c>
      <c r="K1382" s="832" t="s">
        <v>3571</v>
      </c>
      <c r="L1382" s="835">
        <v>1437.8</v>
      </c>
      <c r="M1382" s="835">
        <v>7189</v>
      </c>
      <c r="N1382" s="832">
        <v>5</v>
      </c>
      <c r="O1382" s="836">
        <v>1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32</v>
      </c>
      <c r="B1383" s="832" t="s">
        <v>2157</v>
      </c>
      <c r="C1383" s="832" t="s">
        <v>2163</v>
      </c>
      <c r="D1383" s="833" t="s">
        <v>3773</v>
      </c>
      <c r="E1383" s="834" t="s">
        <v>2197</v>
      </c>
      <c r="F1383" s="832" t="s">
        <v>2158</v>
      </c>
      <c r="G1383" s="832" t="s">
        <v>2327</v>
      </c>
      <c r="H1383" s="832" t="s">
        <v>595</v>
      </c>
      <c r="I1383" s="832" t="s">
        <v>2982</v>
      </c>
      <c r="J1383" s="832" t="s">
        <v>743</v>
      </c>
      <c r="K1383" s="832" t="s">
        <v>2983</v>
      </c>
      <c r="L1383" s="835">
        <v>273.33</v>
      </c>
      <c r="M1383" s="835">
        <v>273.33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32</v>
      </c>
      <c r="B1384" s="832" t="s">
        <v>2157</v>
      </c>
      <c r="C1384" s="832" t="s">
        <v>2163</v>
      </c>
      <c r="D1384" s="833" t="s">
        <v>3773</v>
      </c>
      <c r="E1384" s="834" t="s">
        <v>2197</v>
      </c>
      <c r="F1384" s="832" t="s">
        <v>2158</v>
      </c>
      <c r="G1384" s="832" t="s">
        <v>3572</v>
      </c>
      <c r="H1384" s="832" t="s">
        <v>595</v>
      </c>
      <c r="I1384" s="832" t="s">
        <v>3573</v>
      </c>
      <c r="J1384" s="832" t="s">
        <v>3574</v>
      </c>
      <c r="K1384" s="832" t="s">
        <v>3575</v>
      </c>
      <c r="L1384" s="835">
        <v>88.3</v>
      </c>
      <c r="M1384" s="835">
        <v>176.6</v>
      </c>
      <c r="N1384" s="832">
        <v>2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32</v>
      </c>
      <c r="B1385" s="832" t="s">
        <v>2157</v>
      </c>
      <c r="C1385" s="832" t="s">
        <v>2163</v>
      </c>
      <c r="D1385" s="833" t="s">
        <v>3773</v>
      </c>
      <c r="E1385" s="834" t="s">
        <v>2197</v>
      </c>
      <c r="F1385" s="832" t="s">
        <v>2158</v>
      </c>
      <c r="G1385" s="832" t="s">
        <v>3572</v>
      </c>
      <c r="H1385" s="832" t="s">
        <v>595</v>
      </c>
      <c r="I1385" s="832" t="s">
        <v>3576</v>
      </c>
      <c r="J1385" s="832" t="s">
        <v>3574</v>
      </c>
      <c r="K1385" s="832" t="s">
        <v>3577</v>
      </c>
      <c r="L1385" s="835">
        <v>176.61</v>
      </c>
      <c r="M1385" s="835">
        <v>353.22</v>
      </c>
      <c r="N1385" s="832">
        <v>2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32</v>
      </c>
      <c r="B1386" s="832" t="s">
        <v>2157</v>
      </c>
      <c r="C1386" s="832" t="s">
        <v>2163</v>
      </c>
      <c r="D1386" s="833" t="s">
        <v>3773</v>
      </c>
      <c r="E1386" s="834" t="s">
        <v>2197</v>
      </c>
      <c r="F1386" s="832" t="s">
        <v>2158</v>
      </c>
      <c r="G1386" s="832" t="s">
        <v>2278</v>
      </c>
      <c r="H1386" s="832" t="s">
        <v>595</v>
      </c>
      <c r="I1386" s="832" t="s">
        <v>2519</v>
      </c>
      <c r="J1386" s="832" t="s">
        <v>2520</v>
      </c>
      <c r="K1386" s="832" t="s">
        <v>2521</v>
      </c>
      <c r="L1386" s="835">
        <v>45.03</v>
      </c>
      <c r="M1386" s="835">
        <v>45.03</v>
      </c>
      <c r="N1386" s="832">
        <v>1</v>
      </c>
      <c r="O1386" s="836">
        <v>0.5</v>
      </c>
      <c r="P1386" s="835">
        <v>45.03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32</v>
      </c>
      <c r="B1387" s="832" t="s">
        <v>2157</v>
      </c>
      <c r="C1387" s="832" t="s">
        <v>2163</v>
      </c>
      <c r="D1387" s="833" t="s">
        <v>3773</v>
      </c>
      <c r="E1387" s="834" t="s">
        <v>2197</v>
      </c>
      <c r="F1387" s="832" t="s">
        <v>2158</v>
      </c>
      <c r="G1387" s="832" t="s">
        <v>3578</v>
      </c>
      <c r="H1387" s="832" t="s">
        <v>595</v>
      </c>
      <c r="I1387" s="832" t="s">
        <v>3579</v>
      </c>
      <c r="J1387" s="832" t="s">
        <v>3580</v>
      </c>
      <c r="K1387" s="832" t="s">
        <v>1950</v>
      </c>
      <c r="L1387" s="835">
        <v>0</v>
      </c>
      <c r="M1387" s="835">
        <v>0</v>
      </c>
      <c r="N1387" s="832">
        <v>2</v>
      </c>
      <c r="O1387" s="836">
        <v>0.5</v>
      </c>
      <c r="P1387" s="835"/>
      <c r="Q1387" s="837"/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32</v>
      </c>
      <c r="B1388" s="832" t="s">
        <v>2157</v>
      </c>
      <c r="C1388" s="832" t="s">
        <v>2163</v>
      </c>
      <c r="D1388" s="833" t="s">
        <v>3773</v>
      </c>
      <c r="E1388" s="834" t="s">
        <v>2197</v>
      </c>
      <c r="F1388" s="832" t="s">
        <v>2158</v>
      </c>
      <c r="G1388" s="832" t="s">
        <v>2522</v>
      </c>
      <c r="H1388" s="832" t="s">
        <v>595</v>
      </c>
      <c r="I1388" s="832" t="s">
        <v>2523</v>
      </c>
      <c r="J1388" s="832" t="s">
        <v>2524</v>
      </c>
      <c r="K1388" s="832" t="s">
        <v>2525</v>
      </c>
      <c r="L1388" s="835">
        <v>2615.92</v>
      </c>
      <c r="M1388" s="835">
        <v>10463.68</v>
      </c>
      <c r="N1388" s="832">
        <v>4</v>
      </c>
      <c r="O1388" s="836">
        <v>0.5</v>
      </c>
      <c r="P1388" s="835">
        <v>10463.68</v>
      </c>
      <c r="Q1388" s="837">
        <v>1</v>
      </c>
      <c r="R1388" s="832">
        <v>4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32</v>
      </c>
      <c r="B1389" s="832" t="s">
        <v>2157</v>
      </c>
      <c r="C1389" s="832" t="s">
        <v>2163</v>
      </c>
      <c r="D1389" s="833" t="s">
        <v>3773</v>
      </c>
      <c r="E1389" s="834" t="s">
        <v>2197</v>
      </c>
      <c r="F1389" s="832" t="s">
        <v>2158</v>
      </c>
      <c r="G1389" s="832" t="s">
        <v>2361</v>
      </c>
      <c r="H1389" s="832" t="s">
        <v>595</v>
      </c>
      <c r="I1389" s="832" t="s">
        <v>2362</v>
      </c>
      <c r="J1389" s="832" t="s">
        <v>2363</v>
      </c>
      <c r="K1389" s="832" t="s">
        <v>2364</v>
      </c>
      <c r="L1389" s="835">
        <v>57.48</v>
      </c>
      <c r="M1389" s="835">
        <v>57.48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32</v>
      </c>
      <c r="B1390" s="832" t="s">
        <v>2157</v>
      </c>
      <c r="C1390" s="832" t="s">
        <v>2163</v>
      </c>
      <c r="D1390" s="833" t="s">
        <v>3773</v>
      </c>
      <c r="E1390" s="834" t="s">
        <v>2197</v>
      </c>
      <c r="F1390" s="832" t="s">
        <v>2158</v>
      </c>
      <c r="G1390" s="832" t="s">
        <v>2368</v>
      </c>
      <c r="H1390" s="832" t="s">
        <v>595</v>
      </c>
      <c r="I1390" s="832" t="s">
        <v>2369</v>
      </c>
      <c r="J1390" s="832" t="s">
        <v>2370</v>
      </c>
      <c r="K1390" s="832" t="s">
        <v>2371</v>
      </c>
      <c r="L1390" s="835">
        <v>3161.19</v>
      </c>
      <c r="M1390" s="835">
        <v>9483.57</v>
      </c>
      <c r="N1390" s="832">
        <v>3</v>
      </c>
      <c r="O1390" s="836">
        <v>1</v>
      </c>
      <c r="P1390" s="835">
        <v>9483.57</v>
      </c>
      <c r="Q1390" s="837">
        <v>1</v>
      </c>
      <c r="R1390" s="832">
        <v>3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32</v>
      </c>
      <c r="B1391" s="832" t="s">
        <v>2157</v>
      </c>
      <c r="C1391" s="832" t="s">
        <v>2163</v>
      </c>
      <c r="D1391" s="833" t="s">
        <v>3773</v>
      </c>
      <c r="E1391" s="834" t="s">
        <v>2197</v>
      </c>
      <c r="F1391" s="832" t="s">
        <v>2158</v>
      </c>
      <c r="G1391" s="832" t="s">
        <v>2233</v>
      </c>
      <c r="H1391" s="832" t="s">
        <v>595</v>
      </c>
      <c r="I1391" s="832" t="s">
        <v>2234</v>
      </c>
      <c r="J1391" s="832" t="s">
        <v>2235</v>
      </c>
      <c r="K1391" s="832" t="s">
        <v>2236</v>
      </c>
      <c r="L1391" s="835">
        <v>88.76</v>
      </c>
      <c r="M1391" s="835">
        <v>887.60000000000014</v>
      </c>
      <c r="N1391" s="832">
        <v>10</v>
      </c>
      <c r="O1391" s="836">
        <v>1.5</v>
      </c>
      <c r="P1391" s="835">
        <v>266.28000000000003</v>
      </c>
      <c r="Q1391" s="837">
        <v>0.3</v>
      </c>
      <c r="R1391" s="832">
        <v>3</v>
      </c>
      <c r="S1391" s="837">
        <v>0.3</v>
      </c>
      <c r="T1391" s="836">
        <v>0.5</v>
      </c>
      <c r="U1391" s="838">
        <v>0.33333333333333331</v>
      </c>
    </row>
    <row r="1392" spans="1:21" ht="14.4" customHeight="1" x14ac:dyDescent="0.3">
      <c r="A1392" s="831">
        <v>32</v>
      </c>
      <c r="B1392" s="832" t="s">
        <v>2157</v>
      </c>
      <c r="C1392" s="832" t="s">
        <v>2163</v>
      </c>
      <c r="D1392" s="833" t="s">
        <v>3773</v>
      </c>
      <c r="E1392" s="834" t="s">
        <v>2197</v>
      </c>
      <c r="F1392" s="832" t="s">
        <v>2158</v>
      </c>
      <c r="G1392" s="832" t="s">
        <v>3005</v>
      </c>
      <c r="H1392" s="832" t="s">
        <v>651</v>
      </c>
      <c r="I1392" s="832" t="s">
        <v>3006</v>
      </c>
      <c r="J1392" s="832" t="s">
        <v>904</v>
      </c>
      <c r="K1392" s="832" t="s">
        <v>3007</v>
      </c>
      <c r="L1392" s="835">
        <v>118.65</v>
      </c>
      <c r="M1392" s="835">
        <v>118.65</v>
      </c>
      <c r="N1392" s="832">
        <v>1</v>
      </c>
      <c r="O1392" s="836">
        <v>0.5</v>
      </c>
      <c r="P1392" s="835">
        <v>118.65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32</v>
      </c>
      <c r="B1393" s="832" t="s">
        <v>2157</v>
      </c>
      <c r="C1393" s="832" t="s">
        <v>2163</v>
      </c>
      <c r="D1393" s="833" t="s">
        <v>3773</v>
      </c>
      <c r="E1393" s="834" t="s">
        <v>2197</v>
      </c>
      <c r="F1393" s="832" t="s">
        <v>2158</v>
      </c>
      <c r="G1393" s="832" t="s">
        <v>3581</v>
      </c>
      <c r="H1393" s="832" t="s">
        <v>595</v>
      </c>
      <c r="I1393" s="832" t="s">
        <v>3582</v>
      </c>
      <c r="J1393" s="832" t="s">
        <v>3583</v>
      </c>
      <c r="K1393" s="832" t="s">
        <v>3584</v>
      </c>
      <c r="L1393" s="835">
        <v>2252.17</v>
      </c>
      <c r="M1393" s="835">
        <v>24773.87</v>
      </c>
      <c r="N1393" s="832">
        <v>11</v>
      </c>
      <c r="O1393" s="836">
        <v>2.5</v>
      </c>
      <c r="P1393" s="835">
        <v>24773.87</v>
      </c>
      <c r="Q1393" s="837">
        <v>1</v>
      </c>
      <c r="R1393" s="832">
        <v>11</v>
      </c>
      <c r="S1393" s="837">
        <v>1</v>
      </c>
      <c r="T1393" s="836">
        <v>2.5</v>
      </c>
      <c r="U1393" s="838">
        <v>1</v>
      </c>
    </row>
    <row r="1394" spans="1:21" ht="14.4" customHeight="1" x14ac:dyDescent="0.3">
      <c r="A1394" s="831">
        <v>32</v>
      </c>
      <c r="B1394" s="832" t="s">
        <v>2157</v>
      </c>
      <c r="C1394" s="832" t="s">
        <v>2163</v>
      </c>
      <c r="D1394" s="833" t="s">
        <v>3773</v>
      </c>
      <c r="E1394" s="834" t="s">
        <v>2197</v>
      </c>
      <c r="F1394" s="832" t="s">
        <v>2158</v>
      </c>
      <c r="G1394" s="832" t="s">
        <v>3585</v>
      </c>
      <c r="H1394" s="832" t="s">
        <v>595</v>
      </c>
      <c r="I1394" s="832" t="s">
        <v>3586</v>
      </c>
      <c r="J1394" s="832" t="s">
        <v>923</v>
      </c>
      <c r="K1394" s="832" t="s">
        <v>3587</v>
      </c>
      <c r="L1394" s="835">
        <v>688.56</v>
      </c>
      <c r="M1394" s="835">
        <v>688.56</v>
      </c>
      <c r="N1394" s="832">
        <v>1</v>
      </c>
      <c r="O1394" s="836">
        <v>0.5</v>
      </c>
      <c r="P1394" s="835">
        <v>688.56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32</v>
      </c>
      <c r="B1395" s="832" t="s">
        <v>2157</v>
      </c>
      <c r="C1395" s="832" t="s">
        <v>2163</v>
      </c>
      <c r="D1395" s="833" t="s">
        <v>3773</v>
      </c>
      <c r="E1395" s="834" t="s">
        <v>2197</v>
      </c>
      <c r="F1395" s="832" t="s">
        <v>2158</v>
      </c>
      <c r="G1395" s="832" t="s">
        <v>2688</v>
      </c>
      <c r="H1395" s="832" t="s">
        <v>595</v>
      </c>
      <c r="I1395" s="832" t="s">
        <v>2814</v>
      </c>
      <c r="J1395" s="832" t="s">
        <v>2815</v>
      </c>
      <c r="K1395" s="832" t="s">
        <v>2038</v>
      </c>
      <c r="L1395" s="835">
        <v>161.06</v>
      </c>
      <c r="M1395" s="835">
        <v>161.06</v>
      </c>
      <c r="N1395" s="832">
        <v>1</v>
      </c>
      <c r="O1395" s="836">
        <v>1</v>
      </c>
      <c r="P1395" s="835">
        <v>161.06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32</v>
      </c>
      <c r="B1396" s="832" t="s">
        <v>2157</v>
      </c>
      <c r="C1396" s="832" t="s">
        <v>2163</v>
      </c>
      <c r="D1396" s="833" t="s">
        <v>3773</v>
      </c>
      <c r="E1396" s="834" t="s">
        <v>2197</v>
      </c>
      <c r="F1396" s="832" t="s">
        <v>2158</v>
      </c>
      <c r="G1396" s="832" t="s">
        <v>2257</v>
      </c>
      <c r="H1396" s="832" t="s">
        <v>651</v>
      </c>
      <c r="I1396" s="832" t="s">
        <v>1738</v>
      </c>
      <c r="J1396" s="832" t="s">
        <v>827</v>
      </c>
      <c r="K1396" s="832" t="s">
        <v>1739</v>
      </c>
      <c r="L1396" s="835">
        <v>1385.62</v>
      </c>
      <c r="M1396" s="835">
        <v>5542.48</v>
      </c>
      <c r="N1396" s="832">
        <v>4</v>
      </c>
      <c r="O1396" s="836">
        <v>1.5</v>
      </c>
      <c r="P1396" s="835">
        <v>1385.62</v>
      </c>
      <c r="Q1396" s="837">
        <v>0.25</v>
      </c>
      <c r="R1396" s="832">
        <v>1</v>
      </c>
      <c r="S1396" s="837">
        <v>0.25</v>
      </c>
      <c r="T1396" s="836">
        <v>1</v>
      </c>
      <c r="U1396" s="838">
        <v>0.66666666666666663</v>
      </c>
    </row>
    <row r="1397" spans="1:21" ht="14.4" customHeight="1" x14ac:dyDescent="0.3">
      <c r="A1397" s="831">
        <v>32</v>
      </c>
      <c r="B1397" s="832" t="s">
        <v>2157</v>
      </c>
      <c r="C1397" s="832" t="s">
        <v>2163</v>
      </c>
      <c r="D1397" s="833" t="s">
        <v>3773</v>
      </c>
      <c r="E1397" s="834" t="s">
        <v>2197</v>
      </c>
      <c r="F1397" s="832" t="s">
        <v>2158</v>
      </c>
      <c r="G1397" s="832" t="s">
        <v>2384</v>
      </c>
      <c r="H1397" s="832" t="s">
        <v>595</v>
      </c>
      <c r="I1397" s="832" t="s">
        <v>2645</v>
      </c>
      <c r="J1397" s="832" t="s">
        <v>846</v>
      </c>
      <c r="K1397" s="832" t="s">
        <v>2646</v>
      </c>
      <c r="L1397" s="835">
        <v>103.67</v>
      </c>
      <c r="M1397" s="835">
        <v>103.67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32</v>
      </c>
      <c r="B1398" s="832" t="s">
        <v>2157</v>
      </c>
      <c r="C1398" s="832" t="s">
        <v>2163</v>
      </c>
      <c r="D1398" s="833" t="s">
        <v>3773</v>
      </c>
      <c r="E1398" s="834" t="s">
        <v>2197</v>
      </c>
      <c r="F1398" s="832" t="s">
        <v>2158</v>
      </c>
      <c r="G1398" s="832" t="s">
        <v>2202</v>
      </c>
      <c r="H1398" s="832" t="s">
        <v>651</v>
      </c>
      <c r="I1398" s="832" t="s">
        <v>2258</v>
      </c>
      <c r="J1398" s="832" t="s">
        <v>2057</v>
      </c>
      <c r="K1398" s="832" t="s">
        <v>2259</v>
      </c>
      <c r="L1398" s="835">
        <v>57.6</v>
      </c>
      <c r="M1398" s="835">
        <v>57.6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32</v>
      </c>
      <c r="B1399" s="832" t="s">
        <v>2157</v>
      </c>
      <c r="C1399" s="832" t="s">
        <v>2163</v>
      </c>
      <c r="D1399" s="833" t="s">
        <v>3773</v>
      </c>
      <c r="E1399" s="834" t="s">
        <v>2197</v>
      </c>
      <c r="F1399" s="832" t="s">
        <v>2158</v>
      </c>
      <c r="G1399" s="832" t="s">
        <v>2288</v>
      </c>
      <c r="H1399" s="832" t="s">
        <v>595</v>
      </c>
      <c r="I1399" s="832" t="s">
        <v>2394</v>
      </c>
      <c r="J1399" s="832" t="s">
        <v>2290</v>
      </c>
      <c r="K1399" s="832" t="s">
        <v>2395</v>
      </c>
      <c r="L1399" s="835">
        <v>21.92</v>
      </c>
      <c r="M1399" s="835">
        <v>65.760000000000005</v>
      </c>
      <c r="N1399" s="832">
        <v>3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32</v>
      </c>
      <c r="B1400" s="832" t="s">
        <v>2157</v>
      </c>
      <c r="C1400" s="832" t="s">
        <v>2163</v>
      </c>
      <c r="D1400" s="833" t="s">
        <v>3773</v>
      </c>
      <c r="E1400" s="834" t="s">
        <v>2197</v>
      </c>
      <c r="F1400" s="832" t="s">
        <v>2158</v>
      </c>
      <c r="G1400" s="832" t="s">
        <v>2264</v>
      </c>
      <c r="H1400" s="832" t="s">
        <v>595</v>
      </c>
      <c r="I1400" s="832" t="s">
        <v>2265</v>
      </c>
      <c r="J1400" s="832" t="s">
        <v>2266</v>
      </c>
      <c r="K1400" s="832" t="s">
        <v>2267</v>
      </c>
      <c r="L1400" s="835">
        <v>128.69999999999999</v>
      </c>
      <c r="M1400" s="835">
        <v>128.69999999999999</v>
      </c>
      <c r="N1400" s="832">
        <v>1</v>
      </c>
      <c r="O1400" s="836">
        <v>0.5</v>
      </c>
      <c r="P1400" s="835">
        <v>128.69999999999999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32</v>
      </c>
      <c r="B1401" s="832" t="s">
        <v>2157</v>
      </c>
      <c r="C1401" s="832" t="s">
        <v>2163</v>
      </c>
      <c r="D1401" s="833" t="s">
        <v>3773</v>
      </c>
      <c r="E1401" s="834" t="s">
        <v>2197</v>
      </c>
      <c r="F1401" s="832" t="s">
        <v>2158</v>
      </c>
      <c r="G1401" s="832" t="s">
        <v>2209</v>
      </c>
      <c r="H1401" s="832" t="s">
        <v>595</v>
      </c>
      <c r="I1401" s="832" t="s">
        <v>3588</v>
      </c>
      <c r="J1401" s="832" t="s">
        <v>1372</v>
      </c>
      <c r="K1401" s="832" t="s">
        <v>3589</v>
      </c>
      <c r="L1401" s="835">
        <v>227.69</v>
      </c>
      <c r="M1401" s="835">
        <v>227.69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32</v>
      </c>
      <c r="B1402" s="832" t="s">
        <v>2157</v>
      </c>
      <c r="C1402" s="832" t="s">
        <v>2163</v>
      </c>
      <c r="D1402" s="833" t="s">
        <v>3773</v>
      </c>
      <c r="E1402" s="834" t="s">
        <v>2197</v>
      </c>
      <c r="F1402" s="832" t="s">
        <v>2158</v>
      </c>
      <c r="G1402" s="832" t="s">
        <v>2241</v>
      </c>
      <c r="H1402" s="832" t="s">
        <v>595</v>
      </c>
      <c r="I1402" s="832" t="s">
        <v>2577</v>
      </c>
      <c r="J1402" s="832" t="s">
        <v>2416</v>
      </c>
      <c r="K1402" s="832" t="s">
        <v>2578</v>
      </c>
      <c r="L1402" s="835">
        <v>59.56</v>
      </c>
      <c r="M1402" s="835">
        <v>178.68</v>
      </c>
      <c r="N1402" s="832">
        <v>3</v>
      </c>
      <c r="O1402" s="836">
        <v>0.5</v>
      </c>
      <c r="P1402" s="835">
        <v>178.68</v>
      </c>
      <c r="Q1402" s="837">
        <v>1</v>
      </c>
      <c r="R1402" s="832">
        <v>3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32</v>
      </c>
      <c r="B1403" s="832" t="s">
        <v>2157</v>
      </c>
      <c r="C1403" s="832" t="s">
        <v>2163</v>
      </c>
      <c r="D1403" s="833" t="s">
        <v>3773</v>
      </c>
      <c r="E1403" s="834" t="s">
        <v>2197</v>
      </c>
      <c r="F1403" s="832" t="s">
        <v>2158</v>
      </c>
      <c r="G1403" s="832" t="s">
        <v>2268</v>
      </c>
      <c r="H1403" s="832" t="s">
        <v>651</v>
      </c>
      <c r="I1403" s="832" t="s">
        <v>2016</v>
      </c>
      <c r="J1403" s="832" t="s">
        <v>2017</v>
      </c>
      <c r="K1403" s="832" t="s">
        <v>2018</v>
      </c>
      <c r="L1403" s="835">
        <v>902.57</v>
      </c>
      <c r="M1403" s="835">
        <v>902.57</v>
      </c>
      <c r="N1403" s="832">
        <v>1</v>
      </c>
      <c r="O1403" s="836">
        <v>0.5</v>
      </c>
      <c r="P1403" s="835">
        <v>902.57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32</v>
      </c>
      <c r="B1404" s="832" t="s">
        <v>2157</v>
      </c>
      <c r="C1404" s="832" t="s">
        <v>2163</v>
      </c>
      <c r="D1404" s="833" t="s">
        <v>3773</v>
      </c>
      <c r="E1404" s="834" t="s">
        <v>2197</v>
      </c>
      <c r="F1404" s="832" t="s">
        <v>2158</v>
      </c>
      <c r="G1404" s="832" t="s">
        <v>2445</v>
      </c>
      <c r="H1404" s="832" t="s">
        <v>651</v>
      </c>
      <c r="I1404" s="832" t="s">
        <v>2033</v>
      </c>
      <c r="J1404" s="832" t="s">
        <v>1440</v>
      </c>
      <c r="K1404" s="832" t="s">
        <v>2034</v>
      </c>
      <c r="L1404" s="835">
        <v>0</v>
      </c>
      <c r="M1404" s="835">
        <v>0</v>
      </c>
      <c r="N1404" s="832">
        <v>1</v>
      </c>
      <c r="O1404" s="836">
        <v>1</v>
      </c>
      <c r="P1404" s="835"/>
      <c r="Q1404" s="837"/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32</v>
      </c>
      <c r="B1405" s="832" t="s">
        <v>2157</v>
      </c>
      <c r="C1405" s="832" t="s">
        <v>2163</v>
      </c>
      <c r="D1405" s="833" t="s">
        <v>3773</v>
      </c>
      <c r="E1405" s="834" t="s">
        <v>2197</v>
      </c>
      <c r="F1405" s="832" t="s">
        <v>2158</v>
      </c>
      <c r="G1405" s="832" t="s">
        <v>2459</v>
      </c>
      <c r="H1405" s="832" t="s">
        <v>595</v>
      </c>
      <c r="I1405" s="832" t="s">
        <v>2460</v>
      </c>
      <c r="J1405" s="832" t="s">
        <v>1363</v>
      </c>
      <c r="K1405" s="832" t="s">
        <v>2461</v>
      </c>
      <c r="L1405" s="835">
        <v>421.79</v>
      </c>
      <c r="M1405" s="835">
        <v>1265.3700000000001</v>
      </c>
      <c r="N1405" s="832">
        <v>3</v>
      </c>
      <c r="O1405" s="836">
        <v>1</v>
      </c>
      <c r="P1405" s="835">
        <v>843.58</v>
      </c>
      <c r="Q1405" s="837">
        <v>0.66666666666666663</v>
      </c>
      <c r="R1405" s="832">
        <v>2</v>
      </c>
      <c r="S1405" s="837">
        <v>0.66666666666666663</v>
      </c>
      <c r="T1405" s="836">
        <v>0.5</v>
      </c>
      <c r="U1405" s="838">
        <v>0.5</v>
      </c>
    </row>
    <row r="1406" spans="1:21" ht="14.4" customHeight="1" x14ac:dyDescent="0.3">
      <c r="A1406" s="831">
        <v>32</v>
      </c>
      <c r="B1406" s="832" t="s">
        <v>2157</v>
      </c>
      <c r="C1406" s="832" t="s">
        <v>2163</v>
      </c>
      <c r="D1406" s="833" t="s">
        <v>3773</v>
      </c>
      <c r="E1406" s="834" t="s">
        <v>2198</v>
      </c>
      <c r="F1406" s="832" t="s">
        <v>2158</v>
      </c>
      <c r="G1406" s="832" t="s">
        <v>2298</v>
      </c>
      <c r="H1406" s="832" t="s">
        <v>651</v>
      </c>
      <c r="I1406" s="832" t="s">
        <v>1895</v>
      </c>
      <c r="J1406" s="832" t="s">
        <v>1896</v>
      </c>
      <c r="K1406" s="832" t="s">
        <v>1897</v>
      </c>
      <c r="L1406" s="835">
        <v>9.4</v>
      </c>
      <c r="M1406" s="835">
        <v>9.4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32</v>
      </c>
      <c r="B1407" s="832" t="s">
        <v>2157</v>
      </c>
      <c r="C1407" s="832" t="s">
        <v>2163</v>
      </c>
      <c r="D1407" s="833" t="s">
        <v>3773</v>
      </c>
      <c r="E1407" s="834" t="s">
        <v>2198</v>
      </c>
      <c r="F1407" s="832" t="s">
        <v>2158</v>
      </c>
      <c r="G1407" s="832" t="s">
        <v>2701</v>
      </c>
      <c r="H1407" s="832" t="s">
        <v>595</v>
      </c>
      <c r="I1407" s="832" t="s">
        <v>3590</v>
      </c>
      <c r="J1407" s="832" t="s">
        <v>2959</v>
      </c>
      <c r="K1407" s="832" t="s">
        <v>1483</v>
      </c>
      <c r="L1407" s="835">
        <v>58.85</v>
      </c>
      <c r="M1407" s="835">
        <v>58.85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32</v>
      </c>
      <c r="B1408" s="832" t="s">
        <v>2157</v>
      </c>
      <c r="C1408" s="832" t="s">
        <v>2163</v>
      </c>
      <c r="D1408" s="833" t="s">
        <v>3773</v>
      </c>
      <c r="E1408" s="834" t="s">
        <v>2198</v>
      </c>
      <c r="F1408" s="832" t="s">
        <v>2158</v>
      </c>
      <c r="G1408" s="832" t="s">
        <v>2701</v>
      </c>
      <c r="H1408" s="832" t="s">
        <v>651</v>
      </c>
      <c r="I1408" s="832" t="s">
        <v>1986</v>
      </c>
      <c r="J1408" s="832" t="s">
        <v>1797</v>
      </c>
      <c r="K1408" s="832" t="s">
        <v>1987</v>
      </c>
      <c r="L1408" s="835">
        <v>46.6</v>
      </c>
      <c r="M1408" s="835">
        <v>46.6</v>
      </c>
      <c r="N1408" s="832">
        <v>1</v>
      </c>
      <c r="O1408" s="836">
        <v>0.5</v>
      </c>
      <c r="P1408" s="835">
        <v>46.6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32</v>
      </c>
      <c r="B1409" s="832" t="s">
        <v>2157</v>
      </c>
      <c r="C1409" s="832" t="s">
        <v>2163</v>
      </c>
      <c r="D1409" s="833" t="s">
        <v>3773</v>
      </c>
      <c r="E1409" s="834" t="s">
        <v>2198</v>
      </c>
      <c r="F1409" s="832" t="s">
        <v>2158</v>
      </c>
      <c r="G1409" s="832" t="s">
        <v>2702</v>
      </c>
      <c r="H1409" s="832" t="s">
        <v>651</v>
      </c>
      <c r="I1409" s="832" t="s">
        <v>2703</v>
      </c>
      <c r="J1409" s="832" t="s">
        <v>2704</v>
      </c>
      <c r="K1409" s="832" t="s">
        <v>2705</v>
      </c>
      <c r="L1409" s="835">
        <v>65.540000000000006</v>
      </c>
      <c r="M1409" s="835">
        <v>65.540000000000006</v>
      </c>
      <c r="N1409" s="832">
        <v>1</v>
      </c>
      <c r="O1409" s="836">
        <v>0.5</v>
      </c>
      <c r="P1409" s="835">
        <v>65.540000000000006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32</v>
      </c>
      <c r="B1410" s="832" t="s">
        <v>2157</v>
      </c>
      <c r="C1410" s="832" t="s">
        <v>2163</v>
      </c>
      <c r="D1410" s="833" t="s">
        <v>3773</v>
      </c>
      <c r="E1410" s="834" t="s">
        <v>2198</v>
      </c>
      <c r="F1410" s="832" t="s">
        <v>2158</v>
      </c>
      <c r="G1410" s="832" t="s">
        <v>3073</v>
      </c>
      <c r="H1410" s="832" t="s">
        <v>595</v>
      </c>
      <c r="I1410" s="832" t="s">
        <v>3591</v>
      </c>
      <c r="J1410" s="832" t="s">
        <v>3592</v>
      </c>
      <c r="K1410" s="832" t="s">
        <v>3593</v>
      </c>
      <c r="L1410" s="835">
        <v>0</v>
      </c>
      <c r="M1410" s="835">
        <v>0</v>
      </c>
      <c r="N1410" s="832">
        <v>1</v>
      </c>
      <c r="O1410" s="836">
        <v>0.5</v>
      </c>
      <c r="P1410" s="835">
        <v>0</v>
      </c>
      <c r="Q1410" s="837"/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32</v>
      </c>
      <c r="B1411" s="832" t="s">
        <v>2157</v>
      </c>
      <c r="C1411" s="832" t="s">
        <v>2163</v>
      </c>
      <c r="D1411" s="833" t="s">
        <v>3773</v>
      </c>
      <c r="E1411" s="834" t="s">
        <v>2198</v>
      </c>
      <c r="F1411" s="832" t="s">
        <v>2158</v>
      </c>
      <c r="G1411" s="832" t="s">
        <v>2320</v>
      </c>
      <c r="H1411" s="832" t="s">
        <v>595</v>
      </c>
      <c r="I1411" s="832" t="s">
        <v>2622</v>
      </c>
      <c r="J1411" s="832" t="s">
        <v>2322</v>
      </c>
      <c r="K1411" s="832" t="s">
        <v>2623</v>
      </c>
      <c r="L1411" s="835">
        <v>516</v>
      </c>
      <c r="M1411" s="835">
        <v>1032</v>
      </c>
      <c r="N1411" s="832">
        <v>2</v>
      </c>
      <c r="O1411" s="836">
        <v>1</v>
      </c>
      <c r="P1411" s="835">
        <v>516</v>
      </c>
      <c r="Q1411" s="837">
        <v>0.5</v>
      </c>
      <c r="R1411" s="832">
        <v>1</v>
      </c>
      <c r="S1411" s="837">
        <v>0.5</v>
      </c>
      <c r="T1411" s="836">
        <v>0.5</v>
      </c>
      <c r="U1411" s="838">
        <v>0.5</v>
      </c>
    </row>
    <row r="1412" spans="1:21" ht="14.4" customHeight="1" x14ac:dyDescent="0.3">
      <c r="A1412" s="831">
        <v>32</v>
      </c>
      <c r="B1412" s="832" t="s">
        <v>2157</v>
      </c>
      <c r="C1412" s="832" t="s">
        <v>2163</v>
      </c>
      <c r="D1412" s="833" t="s">
        <v>3773</v>
      </c>
      <c r="E1412" s="834" t="s">
        <v>2198</v>
      </c>
      <c r="F1412" s="832" t="s">
        <v>2158</v>
      </c>
      <c r="G1412" s="832" t="s">
        <v>3594</v>
      </c>
      <c r="H1412" s="832" t="s">
        <v>651</v>
      </c>
      <c r="I1412" s="832" t="s">
        <v>3595</v>
      </c>
      <c r="J1412" s="832" t="s">
        <v>3596</v>
      </c>
      <c r="K1412" s="832" t="s">
        <v>3597</v>
      </c>
      <c r="L1412" s="835">
        <v>664.29</v>
      </c>
      <c r="M1412" s="835">
        <v>1328.58</v>
      </c>
      <c r="N1412" s="832">
        <v>2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32</v>
      </c>
      <c r="B1413" s="832" t="s">
        <v>2157</v>
      </c>
      <c r="C1413" s="832" t="s">
        <v>2163</v>
      </c>
      <c r="D1413" s="833" t="s">
        <v>3773</v>
      </c>
      <c r="E1413" s="834" t="s">
        <v>2198</v>
      </c>
      <c r="F1413" s="832" t="s">
        <v>2158</v>
      </c>
      <c r="G1413" s="832" t="s">
        <v>2503</v>
      </c>
      <c r="H1413" s="832" t="s">
        <v>595</v>
      </c>
      <c r="I1413" s="832" t="s">
        <v>2718</v>
      </c>
      <c r="J1413" s="832" t="s">
        <v>2716</v>
      </c>
      <c r="K1413" s="832" t="s">
        <v>2719</v>
      </c>
      <c r="L1413" s="835">
        <v>339.47</v>
      </c>
      <c r="M1413" s="835">
        <v>678.94</v>
      </c>
      <c r="N1413" s="832">
        <v>2</v>
      </c>
      <c r="O1413" s="836">
        <v>0.5</v>
      </c>
      <c r="P1413" s="835">
        <v>678.94</v>
      </c>
      <c r="Q1413" s="837">
        <v>1</v>
      </c>
      <c r="R1413" s="832">
        <v>2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32</v>
      </c>
      <c r="B1414" s="832" t="s">
        <v>2157</v>
      </c>
      <c r="C1414" s="832" t="s">
        <v>2163</v>
      </c>
      <c r="D1414" s="833" t="s">
        <v>3773</v>
      </c>
      <c r="E1414" s="834" t="s">
        <v>2198</v>
      </c>
      <c r="F1414" s="832" t="s">
        <v>2158</v>
      </c>
      <c r="G1414" s="832" t="s">
        <v>2515</v>
      </c>
      <c r="H1414" s="832" t="s">
        <v>595</v>
      </c>
      <c r="I1414" s="832" t="s">
        <v>2516</v>
      </c>
      <c r="J1414" s="832" t="s">
        <v>2517</v>
      </c>
      <c r="K1414" s="832" t="s">
        <v>2518</v>
      </c>
      <c r="L1414" s="835">
        <v>1860.93</v>
      </c>
      <c r="M1414" s="835">
        <v>1860.93</v>
      </c>
      <c r="N1414" s="832">
        <v>1</v>
      </c>
      <c r="O1414" s="836">
        <v>0.5</v>
      </c>
      <c r="P1414" s="835">
        <v>1860.93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32</v>
      </c>
      <c r="B1415" s="832" t="s">
        <v>2157</v>
      </c>
      <c r="C1415" s="832" t="s">
        <v>2163</v>
      </c>
      <c r="D1415" s="833" t="s">
        <v>3773</v>
      </c>
      <c r="E1415" s="834" t="s">
        <v>2198</v>
      </c>
      <c r="F1415" s="832" t="s">
        <v>2158</v>
      </c>
      <c r="G1415" s="832" t="s">
        <v>2339</v>
      </c>
      <c r="H1415" s="832" t="s">
        <v>595</v>
      </c>
      <c r="I1415" s="832" t="s">
        <v>2340</v>
      </c>
      <c r="J1415" s="832" t="s">
        <v>2341</v>
      </c>
      <c r="K1415" s="832" t="s">
        <v>2342</v>
      </c>
      <c r="L1415" s="835">
        <v>94.7</v>
      </c>
      <c r="M1415" s="835">
        <v>94.7</v>
      </c>
      <c r="N1415" s="832">
        <v>1</v>
      </c>
      <c r="O1415" s="836">
        <v>0.5</v>
      </c>
      <c r="P1415" s="835">
        <v>94.7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32</v>
      </c>
      <c r="B1416" s="832" t="s">
        <v>2157</v>
      </c>
      <c r="C1416" s="832" t="s">
        <v>2163</v>
      </c>
      <c r="D1416" s="833" t="s">
        <v>3773</v>
      </c>
      <c r="E1416" s="834" t="s">
        <v>2198</v>
      </c>
      <c r="F1416" s="832" t="s">
        <v>2158</v>
      </c>
      <c r="G1416" s="832" t="s">
        <v>2350</v>
      </c>
      <c r="H1416" s="832" t="s">
        <v>595</v>
      </c>
      <c r="I1416" s="832" t="s">
        <v>2351</v>
      </c>
      <c r="J1416" s="832" t="s">
        <v>2352</v>
      </c>
      <c r="K1416" s="832" t="s">
        <v>2353</v>
      </c>
      <c r="L1416" s="835">
        <v>73.989999999999995</v>
      </c>
      <c r="M1416" s="835">
        <v>73.989999999999995</v>
      </c>
      <c r="N1416" s="832">
        <v>1</v>
      </c>
      <c r="O1416" s="836">
        <v>0.5</v>
      </c>
      <c r="P1416" s="835">
        <v>73.989999999999995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32</v>
      </c>
      <c r="B1417" s="832" t="s">
        <v>2157</v>
      </c>
      <c r="C1417" s="832" t="s">
        <v>2163</v>
      </c>
      <c r="D1417" s="833" t="s">
        <v>3773</v>
      </c>
      <c r="E1417" s="834" t="s">
        <v>2198</v>
      </c>
      <c r="F1417" s="832" t="s">
        <v>2158</v>
      </c>
      <c r="G1417" s="832" t="s">
        <v>3598</v>
      </c>
      <c r="H1417" s="832" t="s">
        <v>651</v>
      </c>
      <c r="I1417" s="832" t="s">
        <v>3599</v>
      </c>
      <c r="J1417" s="832" t="s">
        <v>3600</v>
      </c>
      <c r="K1417" s="832" t="s">
        <v>3601</v>
      </c>
      <c r="L1417" s="835">
        <v>663.86</v>
      </c>
      <c r="M1417" s="835">
        <v>1327.72</v>
      </c>
      <c r="N1417" s="832">
        <v>2</v>
      </c>
      <c r="O1417" s="836">
        <v>2</v>
      </c>
      <c r="P1417" s="835">
        <v>663.86</v>
      </c>
      <c r="Q1417" s="837">
        <v>0.5</v>
      </c>
      <c r="R1417" s="832">
        <v>1</v>
      </c>
      <c r="S1417" s="837">
        <v>0.5</v>
      </c>
      <c r="T1417" s="836">
        <v>1</v>
      </c>
      <c r="U1417" s="838">
        <v>0.5</v>
      </c>
    </row>
    <row r="1418" spans="1:21" ht="14.4" customHeight="1" x14ac:dyDescent="0.3">
      <c r="A1418" s="831">
        <v>32</v>
      </c>
      <c r="B1418" s="832" t="s">
        <v>2157</v>
      </c>
      <c r="C1418" s="832" t="s">
        <v>2163</v>
      </c>
      <c r="D1418" s="833" t="s">
        <v>3773</v>
      </c>
      <c r="E1418" s="834" t="s">
        <v>2198</v>
      </c>
      <c r="F1418" s="832" t="s">
        <v>2158</v>
      </c>
      <c r="G1418" s="832" t="s">
        <v>2545</v>
      </c>
      <c r="H1418" s="832" t="s">
        <v>595</v>
      </c>
      <c r="I1418" s="832" t="s">
        <v>2546</v>
      </c>
      <c r="J1418" s="832" t="s">
        <v>2547</v>
      </c>
      <c r="K1418" s="832" t="s">
        <v>2548</v>
      </c>
      <c r="L1418" s="835">
        <v>760.22</v>
      </c>
      <c r="M1418" s="835">
        <v>760.22</v>
      </c>
      <c r="N1418" s="832">
        <v>1</v>
      </c>
      <c r="O1418" s="836">
        <v>0.5</v>
      </c>
      <c r="P1418" s="835">
        <v>760.22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32</v>
      </c>
      <c r="B1419" s="832" t="s">
        <v>2157</v>
      </c>
      <c r="C1419" s="832" t="s">
        <v>2163</v>
      </c>
      <c r="D1419" s="833" t="s">
        <v>3773</v>
      </c>
      <c r="E1419" s="834" t="s">
        <v>2198</v>
      </c>
      <c r="F1419" s="832" t="s">
        <v>2158</v>
      </c>
      <c r="G1419" s="832" t="s">
        <v>2253</v>
      </c>
      <c r="H1419" s="832" t="s">
        <v>595</v>
      </c>
      <c r="I1419" s="832" t="s">
        <v>3000</v>
      </c>
      <c r="J1419" s="832" t="s">
        <v>798</v>
      </c>
      <c r="K1419" s="832" t="s">
        <v>2719</v>
      </c>
      <c r="L1419" s="835">
        <v>0</v>
      </c>
      <c r="M1419" s="835">
        <v>0</v>
      </c>
      <c r="N1419" s="832">
        <v>2</v>
      </c>
      <c r="O1419" s="836">
        <v>0.5</v>
      </c>
      <c r="P1419" s="835">
        <v>0</v>
      </c>
      <c r="Q1419" s="837"/>
      <c r="R1419" s="832">
        <v>2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32</v>
      </c>
      <c r="B1420" s="832" t="s">
        <v>2157</v>
      </c>
      <c r="C1420" s="832" t="s">
        <v>2163</v>
      </c>
      <c r="D1420" s="833" t="s">
        <v>3773</v>
      </c>
      <c r="E1420" s="834" t="s">
        <v>2198</v>
      </c>
      <c r="F1420" s="832" t="s">
        <v>2158</v>
      </c>
      <c r="G1420" s="832" t="s">
        <v>2549</v>
      </c>
      <c r="H1420" s="832" t="s">
        <v>595</v>
      </c>
      <c r="I1420" s="832" t="s">
        <v>2550</v>
      </c>
      <c r="J1420" s="832" t="s">
        <v>2551</v>
      </c>
      <c r="K1420" s="832" t="s">
        <v>2552</v>
      </c>
      <c r="L1420" s="835">
        <v>134.47999999999999</v>
      </c>
      <c r="M1420" s="835">
        <v>134.47999999999999</v>
      </c>
      <c r="N1420" s="832">
        <v>1</v>
      </c>
      <c r="O1420" s="836">
        <v>0.5</v>
      </c>
      <c r="P1420" s="835">
        <v>134.47999999999999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32</v>
      </c>
      <c r="B1421" s="832" t="s">
        <v>2157</v>
      </c>
      <c r="C1421" s="832" t="s">
        <v>2163</v>
      </c>
      <c r="D1421" s="833" t="s">
        <v>3773</v>
      </c>
      <c r="E1421" s="834" t="s">
        <v>2198</v>
      </c>
      <c r="F1421" s="832" t="s">
        <v>2158</v>
      </c>
      <c r="G1421" s="832" t="s">
        <v>2553</v>
      </c>
      <c r="H1421" s="832" t="s">
        <v>595</v>
      </c>
      <c r="I1421" s="832" t="s">
        <v>2644</v>
      </c>
      <c r="J1421" s="832" t="s">
        <v>691</v>
      </c>
      <c r="K1421" s="832" t="s">
        <v>2467</v>
      </c>
      <c r="L1421" s="835">
        <v>35.25</v>
      </c>
      <c r="M1421" s="835">
        <v>35.25</v>
      </c>
      <c r="N1421" s="832">
        <v>1</v>
      </c>
      <c r="O1421" s="836">
        <v>1</v>
      </c>
      <c r="P1421" s="835">
        <v>35.25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32</v>
      </c>
      <c r="B1422" s="832" t="s">
        <v>2157</v>
      </c>
      <c r="C1422" s="832" t="s">
        <v>2163</v>
      </c>
      <c r="D1422" s="833" t="s">
        <v>3773</v>
      </c>
      <c r="E1422" s="834" t="s">
        <v>2198</v>
      </c>
      <c r="F1422" s="832" t="s">
        <v>2158</v>
      </c>
      <c r="G1422" s="832" t="s">
        <v>2384</v>
      </c>
      <c r="H1422" s="832" t="s">
        <v>595</v>
      </c>
      <c r="I1422" s="832" t="s">
        <v>2645</v>
      </c>
      <c r="J1422" s="832" t="s">
        <v>846</v>
      </c>
      <c r="K1422" s="832" t="s">
        <v>2646</v>
      </c>
      <c r="L1422" s="835">
        <v>103.67</v>
      </c>
      <c r="M1422" s="835">
        <v>103.67</v>
      </c>
      <c r="N1422" s="832">
        <v>1</v>
      </c>
      <c r="O1422" s="836">
        <v>0.5</v>
      </c>
      <c r="P1422" s="835">
        <v>103.67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32</v>
      </c>
      <c r="B1423" s="832" t="s">
        <v>2157</v>
      </c>
      <c r="C1423" s="832" t="s">
        <v>2163</v>
      </c>
      <c r="D1423" s="833" t="s">
        <v>3773</v>
      </c>
      <c r="E1423" s="834" t="s">
        <v>2198</v>
      </c>
      <c r="F1423" s="832" t="s">
        <v>2158</v>
      </c>
      <c r="G1423" s="832" t="s">
        <v>2559</v>
      </c>
      <c r="H1423" s="832" t="s">
        <v>595</v>
      </c>
      <c r="I1423" s="832" t="s">
        <v>3602</v>
      </c>
      <c r="J1423" s="832" t="s">
        <v>2561</v>
      </c>
      <c r="K1423" s="832" t="s">
        <v>3603</v>
      </c>
      <c r="L1423" s="835">
        <v>72.88</v>
      </c>
      <c r="M1423" s="835">
        <v>145.76</v>
      </c>
      <c r="N1423" s="832">
        <v>2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32</v>
      </c>
      <c r="B1424" s="832" t="s">
        <v>2157</v>
      </c>
      <c r="C1424" s="832" t="s">
        <v>2163</v>
      </c>
      <c r="D1424" s="833" t="s">
        <v>3773</v>
      </c>
      <c r="E1424" s="834" t="s">
        <v>2198</v>
      </c>
      <c r="F1424" s="832" t="s">
        <v>2158</v>
      </c>
      <c r="G1424" s="832" t="s">
        <v>2559</v>
      </c>
      <c r="H1424" s="832" t="s">
        <v>595</v>
      </c>
      <c r="I1424" s="832" t="s">
        <v>2560</v>
      </c>
      <c r="J1424" s="832" t="s">
        <v>2561</v>
      </c>
      <c r="K1424" s="832" t="s">
        <v>2562</v>
      </c>
      <c r="L1424" s="835">
        <v>218.62</v>
      </c>
      <c r="M1424" s="835">
        <v>437.24</v>
      </c>
      <c r="N1424" s="832">
        <v>2</v>
      </c>
      <c r="O1424" s="836">
        <v>1.5</v>
      </c>
      <c r="P1424" s="835">
        <v>218.62</v>
      </c>
      <c r="Q1424" s="837">
        <v>0.5</v>
      </c>
      <c r="R1424" s="832">
        <v>1</v>
      </c>
      <c r="S1424" s="837">
        <v>0.5</v>
      </c>
      <c r="T1424" s="836">
        <v>0.5</v>
      </c>
      <c r="U1424" s="838">
        <v>0.33333333333333331</v>
      </c>
    </row>
    <row r="1425" spans="1:21" ht="14.4" customHeight="1" x14ac:dyDescent="0.3">
      <c r="A1425" s="831">
        <v>32</v>
      </c>
      <c r="B1425" s="832" t="s">
        <v>2157</v>
      </c>
      <c r="C1425" s="832" t="s">
        <v>2163</v>
      </c>
      <c r="D1425" s="833" t="s">
        <v>3773</v>
      </c>
      <c r="E1425" s="834" t="s">
        <v>2198</v>
      </c>
      <c r="F1425" s="832" t="s">
        <v>2158</v>
      </c>
      <c r="G1425" s="832" t="s">
        <v>2264</v>
      </c>
      <c r="H1425" s="832" t="s">
        <v>595</v>
      </c>
      <c r="I1425" s="832" t="s">
        <v>2572</v>
      </c>
      <c r="J1425" s="832" t="s">
        <v>2266</v>
      </c>
      <c r="K1425" s="832" t="s">
        <v>2573</v>
      </c>
      <c r="L1425" s="835">
        <v>181.04</v>
      </c>
      <c r="M1425" s="835">
        <v>181.04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32</v>
      </c>
      <c r="B1426" s="832" t="s">
        <v>2157</v>
      </c>
      <c r="C1426" s="832" t="s">
        <v>2163</v>
      </c>
      <c r="D1426" s="833" t="s">
        <v>3773</v>
      </c>
      <c r="E1426" s="834" t="s">
        <v>2198</v>
      </c>
      <c r="F1426" s="832" t="s">
        <v>2158</v>
      </c>
      <c r="G1426" s="832" t="s">
        <v>2241</v>
      </c>
      <c r="H1426" s="832" t="s">
        <v>595</v>
      </c>
      <c r="I1426" s="832" t="s">
        <v>2415</v>
      </c>
      <c r="J1426" s="832" t="s">
        <v>2416</v>
      </c>
      <c r="K1426" s="832" t="s">
        <v>2417</v>
      </c>
      <c r="L1426" s="835">
        <v>42.54</v>
      </c>
      <c r="M1426" s="835">
        <v>42.54</v>
      </c>
      <c r="N1426" s="832">
        <v>1</v>
      </c>
      <c r="O1426" s="836">
        <v>0.5</v>
      </c>
      <c r="P1426" s="835">
        <v>42.54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32</v>
      </c>
      <c r="B1427" s="832" t="s">
        <v>2157</v>
      </c>
      <c r="C1427" s="832" t="s">
        <v>2163</v>
      </c>
      <c r="D1427" s="833" t="s">
        <v>3773</v>
      </c>
      <c r="E1427" s="834" t="s">
        <v>2198</v>
      </c>
      <c r="F1427" s="832" t="s">
        <v>2158</v>
      </c>
      <c r="G1427" s="832" t="s">
        <v>2434</v>
      </c>
      <c r="H1427" s="832" t="s">
        <v>595</v>
      </c>
      <c r="I1427" s="832" t="s">
        <v>2435</v>
      </c>
      <c r="J1427" s="832" t="s">
        <v>2436</v>
      </c>
      <c r="K1427" s="832" t="s">
        <v>2437</v>
      </c>
      <c r="L1427" s="835">
        <v>311.02</v>
      </c>
      <c r="M1427" s="835">
        <v>311.02</v>
      </c>
      <c r="N1427" s="832">
        <v>1</v>
      </c>
      <c r="O1427" s="836">
        <v>0.5</v>
      </c>
      <c r="P1427" s="835">
        <v>311.02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32</v>
      </c>
      <c r="B1428" s="832" t="s">
        <v>2157</v>
      </c>
      <c r="C1428" s="832" t="s">
        <v>2163</v>
      </c>
      <c r="D1428" s="833" t="s">
        <v>3773</v>
      </c>
      <c r="E1428" s="834" t="s">
        <v>2198</v>
      </c>
      <c r="F1428" s="832" t="s">
        <v>2158</v>
      </c>
      <c r="G1428" s="832" t="s">
        <v>2434</v>
      </c>
      <c r="H1428" s="832" t="s">
        <v>595</v>
      </c>
      <c r="I1428" s="832" t="s">
        <v>3604</v>
      </c>
      <c r="J1428" s="832" t="s">
        <v>3605</v>
      </c>
      <c r="K1428" s="832" t="s">
        <v>3606</v>
      </c>
      <c r="L1428" s="835">
        <v>477.11</v>
      </c>
      <c r="M1428" s="835">
        <v>477.11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32</v>
      </c>
      <c r="B1429" s="832" t="s">
        <v>2157</v>
      </c>
      <c r="C1429" s="832" t="s">
        <v>2163</v>
      </c>
      <c r="D1429" s="833" t="s">
        <v>3773</v>
      </c>
      <c r="E1429" s="834" t="s">
        <v>2198</v>
      </c>
      <c r="F1429" s="832" t="s">
        <v>2158</v>
      </c>
      <c r="G1429" s="832" t="s">
        <v>2833</v>
      </c>
      <c r="H1429" s="832" t="s">
        <v>651</v>
      </c>
      <c r="I1429" s="832" t="s">
        <v>2062</v>
      </c>
      <c r="J1429" s="832" t="s">
        <v>2063</v>
      </c>
      <c r="K1429" s="832" t="s">
        <v>2064</v>
      </c>
      <c r="L1429" s="835">
        <v>165.63</v>
      </c>
      <c r="M1429" s="835">
        <v>165.63</v>
      </c>
      <c r="N1429" s="832">
        <v>1</v>
      </c>
      <c r="O1429" s="836">
        <v>0.5</v>
      </c>
      <c r="P1429" s="835">
        <v>165.63</v>
      </c>
      <c r="Q1429" s="837">
        <v>1</v>
      </c>
      <c r="R1429" s="832">
        <v>1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32</v>
      </c>
      <c r="B1430" s="832" t="s">
        <v>2157</v>
      </c>
      <c r="C1430" s="832" t="s">
        <v>2163</v>
      </c>
      <c r="D1430" s="833" t="s">
        <v>3773</v>
      </c>
      <c r="E1430" s="834" t="s">
        <v>2198</v>
      </c>
      <c r="F1430" s="832" t="s">
        <v>2158</v>
      </c>
      <c r="G1430" s="832" t="s">
        <v>3607</v>
      </c>
      <c r="H1430" s="832" t="s">
        <v>595</v>
      </c>
      <c r="I1430" s="832" t="s">
        <v>3608</v>
      </c>
      <c r="J1430" s="832" t="s">
        <v>3609</v>
      </c>
      <c r="K1430" s="832" t="s">
        <v>3610</v>
      </c>
      <c r="L1430" s="835">
        <v>1112.1099999999999</v>
      </c>
      <c r="M1430" s="835">
        <v>2224.2199999999998</v>
      </c>
      <c r="N1430" s="832">
        <v>2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32</v>
      </c>
      <c r="B1431" s="832" t="s">
        <v>2157</v>
      </c>
      <c r="C1431" s="832" t="s">
        <v>2163</v>
      </c>
      <c r="D1431" s="833" t="s">
        <v>3773</v>
      </c>
      <c r="E1431" s="834" t="s">
        <v>2198</v>
      </c>
      <c r="F1431" s="832" t="s">
        <v>2158</v>
      </c>
      <c r="G1431" s="832" t="s">
        <v>2794</v>
      </c>
      <c r="H1431" s="832" t="s">
        <v>651</v>
      </c>
      <c r="I1431" s="832" t="s">
        <v>3545</v>
      </c>
      <c r="J1431" s="832" t="s">
        <v>1991</v>
      </c>
      <c r="K1431" s="832" t="s">
        <v>3546</v>
      </c>
      <c r="L1431" s="835">
        <v>84.18</v>
      </c>
      <c r="M1431" s="835">
        <v>84.18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32</v>
      </c>
      <c r="B1432" s="832" t="s">
        <v>2157</v>
      </c>
      <c r="C1432" s="832" t="s">
        <v>2163</v>
      </c>
      <c r="D1432" s="833" t="s">
        <v>3773</v>
      </c>
      <c r="E1432" s="834" t="s">
        <v>2199</v>
      </c>
      <c r="F1432" s="832" t="s">
        <v>2158</v>
      </c>
      <c r="G1432" s="832" t="s">
        <v>2215</v>
      </c>
      <c r="H1432" s="832" t="s">
        <v>595</v>
      </c>
      <c r="I1432" s="832" t="s">
        <v>2676</v>
      </c>
      <c r="J1432" s="832" t="s">
        <v>850</v>
      </c>
      <c r="K1432" s="832" t="s">
        <v>2677</v>
      </c>
      <c r="L1432" s="835">
        <v>462.73</v>
      </c>
      <c r="M1432" s="835">
        <v>925.46</v>
      </c>
      <c r="N1432" s="832">
        <v>2</v>
      </c>
      <c r="O1432" s="836">
        <v>0.5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32</v>
      </c>
      <c r="B1433" s="832" t="s">
        <v>2157</v>
      </c>
      <c r="C1433" s="832" t="s">
        <v>2163</v>
      </c>
      <c r="D1433" s="833" t="s">
        <v>3773</v>
      </c>
      <c r="E1433" s="834" t="s">
        <v>2199</v>
      </c>
      <c r="F1433" s="832" t="s">
        <v>2158</v>
      </c>
      <c r="G1433" s="832" t="s">
        <v>2245</v>
      </c>
      <c r="H1433" s="832" t="s">
        <v>651</v>
      </c>
      <c r="I1433" s="832" t="s">
        <v>1874</v>
      </c>
      <c r="J1433" s="832" t="s">
        <v>675</v>
      </c>
      <c r="K1433" s="832" t="s">
        <v>676</v>
      </c>
      <c r="L1433" s="835">
        <v>72.55</v>
      </c>
      <c r="M1433" s="835">
        <v>217.64999999999998</v>
      </c>
      <c r="N1433" s="832">
        <v>3</v>
      </c>
      <c r="O1433" s="836">
        <v>2.5</v>
      </c>
      <c r="P1433" s="835">
        <v>72.55</v>
      </c>
      <c r="Q1433" s="837">
        <v>0.33333333333333337</v>
      </c>
      <c r="R1433" s="832">
        <v>1</v>
      </c>
      <c r="S1433" s="837">
        <v>0.33333333333333331</v>
      </c>
      <c r="T1433" s="836">
        <v>0.5</v>
      </c>
      <c r="U1433" s="838">
        <v>0.2</v>
      </c>
    </row>
    <row r="1434" spans="1:21" ht="14.4" customHeight="1" x14ac:dyDescent="0.3">
      <c r="A1434" s="831">
        <v>32</v>
      </c>
      <c r="B1434" s="832" t="s">
        <v>2157</v>
      </c>
      <c r="C1434" s="832" t="s">
        <v>2163</v>
      </c>
      <c r="D1434" s="833" t="s">
        <v>3773</v>
      </c>
      <c r="E1434" s="834" t="s">
        <v>2199</v>
      </c>
      <c r="F1434" s="832" t="s">
        <v>2158</v>
      </c>
      <c r="G1434" s="832" t="s">
        <v>2245</v>
      </c>
      <c r="H1434" s="832" t="s">
        <v>651</v>
      </c>
      <c r="I1434" s="832" t="s">
        <v>1875</v>
      </c>
      <c r="J1434" s="832" t="s">
        <v>675</v>
      </c>
      <c r="K1434" s="832" t="s">
        <v>677</v>
      </c>
      <c r="L1434" s="835">
        <v>65.28</v>
      </c>
      <c r="M1434" s="835">
        <v>718.07999999999993</v>
      </c>
      <c r="N1434" s="832">
        <v>11</v>
      </c>
      <c r="O1434" s="836">
        <v>3</v>
      </c>
      <c r="P1434" s="835">
        <v>587.52</v>
      </c>
      <c r="Q1434" s="837">
        <v>0.81818181818181823</v>
      </c>
      <c r="R1434" s="832">
        <v>9</v>
      </c>
      <c r="S1434" s="837">
        <v>0.81818181818181823</v>
      </c>
      <c r="T1434" s="836">
        <v>2</v>
      </c>
      <c r="U1434" s="838">
        <v>0.66666666666666663</v>
      </c>
    </row>
    <row r="1435" spans="1:21" ht="14.4" customHeight="1" x14ac:dyDescent="0.3">
      <c r="A1435" s="831">
        <v>32</v>
      </c>
      <c r="B1435" s="832" t="s">
        <v>2157</v>
      </c>
      <c r="C1435" s="832" t="s">
        <v>2163</v>
      </c>
      <c r="D1435" s="833" t="s">
        <v>3773</v>
      </c>
      <c r="E1435" s="834" t="s">
        <v>2199</v>
      </c>
      <c r="F1435" s="832" t="s">
        <v>2158</v>
      </c>
      <c r="G1435" s="832" t="s">
        <v>2248</v>
      </c>
      <c r="H1435" s="832" t="s">
        <v>651</v>
      </c>
      <c r="I1435" s="832" t="s">
        <v>1821</v>
      </c>
      <c r="J1435" s="832" t="s">
        <v>1822</v>
      </c>
      <c r="K1435" s="832" t="s">
        <v>1467</v>
      </c>
      <c r="L1435" s="835">
        <v>170.52</v>
      </c>
      <c r="M1435" s="835">
        <v>341.04</v>
      </c>
      <c r="N1435" s="832">
        <v>2</v>
      </c>
      <c r="O1435" s="836">
        <v>1.5</v>
      </c>
      <c r="P1435" s="835">
        <v>341.04</v>
      </c>
      <c r="Q1435" s="837">
        <v>1</v>
      </c>
      <c r="R1435" s="832">
        <v>2</v>
      </c>
      <c r="S1435" s="837">
        <v>1</v>
      </c>
      <c r="T1435" s="836">
        <v>1.5</v>
      </c>
      <c r="U1435" s="838">
        <v>1</v>
      </c>
    </row>
    <row r="1436" spans="1:21" ht="14.4" customHeight="1" x14ac:dyDescent="0.3">
      <c r="A1436" s="831">
        <v>32</v>
      </c>
      <c r="B1436" s="832" t="s">
        <v>2157</v>
      </c>
      <c r="C1436" s="832" t="s">
        <v>2163</v>
      </c>
      <c r="D1436" s="833" t="s">
        <v>3773</v>
      </c>
      <c r="E1436" s="834" t="s">
        <v>2199</v>
      </c>
      <c r="F1436" s="832" t="s">
        <v>2158</v>
      </c>
      <c r="G1436" s="832" t="s">
        <v>2485</v>
      </c>
      <c r="H1436" s="832" t="s">
        <v>595</v>
      </c>
      <c r="I1436" s="832" t="s">
        <v>3611</v>
      </c>
      <c r="J1436" s="832" t="s">
        <v>2487</v>
      </c>
      <c r="K1436" s="832" t="s">
        <v>3612</v>
      </c>
      <c r="L1436" s="835">
        <v>391.67</v>
      </c>
      <c r="M1436" s="835">
        <v>783.34</v>
      </c>
      <c r="N1436" s="832">
        <v>2</v>
      </c>
      <c r="O1436" s="836">
        <v>1</v>
      </c>
      <c r="P1436" s="835">
        <v>783.34</v>
      </c>
      <c r="Q1436" s="837">
        <v>1</v>
      </c>
      <c r="R1436" s="832">
        <v>2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32</v>
      </c>
      <c r="B1437" s="832" t="s">
        <v>2157</v>
      </c>
      <c r="C1437" s="832" t="s">
        <v>2163</v>
      </c>
      <c r="D1437" s="833" t="s">
        <v>3773</v>
      </c>
      <c r="E1437" s="834" t="s">
        <v>2199</v>
      </c>
      <c r="F1437" s="832" t="s">
        <v>2158</v>
      </c>
      <c r="G1437" s="832" t="s">
        <v>2313</v>
      </c>
      <c r="H1437" s="832" t="s">
        <v>595</v>
      </c>
      <c r="I1437" s="832" t="s">
        <v>2314</v>
      </c>
      <c r="J1437" s="832" t="s">
        <v>784</v>
      </c>
      <c r="K1437" s="832" t="s">
        <v>2315</v>
      </c>
      <c r="L1437" s="835">
        <v>0</v>
      </c>
      <c r="M1437" s="835">
        <v>0</v>
      </c>
      <c r="N1437" s="832">
        <v>1</v>
      </c>
      <c r="O1437" s="836">
        <v>0.5</v>
      </c>
      <c r="P1437" s="835">
        <v>0</v>
      </c>
      <c r="Q1437" s="837"/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32</v>
      </c>
      <c r="B1438" s="832" t="s">
        <v>2157</v>
      </c>
      <c r="C1438" s="832" t="s">
        <v>2163</v>
      </c>
      <c r="D1438" s="833" t="s">
        <v>3773</v>
      </c>
      <c r="E1438" s="834" t="s">
        <v>2199</v>
      </c>
      <c r="F1438" s="832" t="s">
        <v>2158</v>
      </c>
      <c r="G1438" s="832" t="s">
        <v>2320</v>
      </c>
      <c r="H1438" s="832" t="s">
        <v>595</v>
      </c>
      <c r="I1438" s="832" t="s">
        <v>3079</v>
      </c>
      <c r="J1438" s="832" t="s">
        <v>2322</v>
      </c>
      <c r="K1438" s="832" t="s">
        <v>2799</v>
      </c>
      <c r="L1438" s="835">
        <v>236.03</v>
      </c>
      <c r="M1438" s="835">
        <v>236.03</v>
      </c>
      <c r="N1438" s="832">
        <v>1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32</v>
      </c>
      <c r="B1439" s="832" t="s">
        <v>2157</v>
      </c>
      <c r="C1439" s="832" t="s">
        <v>2163</v>
      </c>
      <c r="D1439" s="833" t="s">
        <v>3773</v>
      </c>
      <c r="E1439" s="834" t="s">
        <v>2199</v>
      </c>
      <c r="F1439" s="832" t="s">
        <v>2158</v>
      </c>
      <c r="G1439" s="832" t="s">
        <v>2320</v>
      </c>
      <c r="H1439" s="832" t="s">
        <v>595</v>
      </c>
      <c r="I1439" s="832" t="s">
        <v>2622</v>
      </c>
      <c r="J1439" s="832" t="s">
        <v>2322</v>
      </c>
      <c r="K1439" s="832" t="s">
        <v>2623</v>
      </c>
      <c r="L1439" s="835">
        <v>516</v>
      </c>
      <c r="M1439" s="835">
        <v>516</v>
      </c>
      <c r="N1439" s="832">
        <v>1</v>
      </c>
      <c r="O1439" s="836">
        <v>0.5</v>
      </c>
      <c r="P1439" s="835">
        <v>516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32</v>
      </c>
      <c r="B1440" s="832" t="s">
        <v>2157</v>
      </c>
      <c r="C1440" s="832" t="s">
        <v>2163</v>
      </c>
      <c r="D1440" s="833" t="s">
        <v>3773</v>
      </c>
      <c r="E1440" s="834" t="s">
        <v>2199</v>
      </c>
      <c r="F1440" s="832" t="s">
        <v>2158</v>
      </c>
      <c r="G1440" s="832" t="s">
        <v>2327</v>
      </c>
      <c r="H1440" s="832" t="s">
        <v>595</v>
      </c>
      <c r="I1440" s="832" t="s">
        <v>2330</v>
      </c>
      <c r="J1440" s="832" t="s">
        <v>743</v>
      </c>
      <c r="K1440" s="832" t="s">
        <v>2331</v>
      </c>
      <c r="L1440" s="835">
        <v>182.22</v>
      </c>
      <c r="M1440" s="835">
        <v>182.22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32</v>
      </c>
      <c r="B1441" s="832" t="s">
        <v>2157</v>
      </c>
      <c r="C1441" s="832" t="s">
        <v>2163</v>
      </c>
      <c r="D1441" s="833" t="s">
        <v>3773</v>
      </c>
      <c r="E1441" s="834" t="s">
        <v>2199</v>
      </c>
      <c r="F1441" s="832" t="s">
        <v>2158</v>
      </c>
      <c r="G1441" s="832" t="s">
        <v>2489</v>
      </c>
      <c r="H1441" s="832" t="s">
        <v>595</v>
      </c>
      <c r="I1441" s="832" t="s">
        <v>2492</v>
      </c>
      <c r="J1441" s="832" t="s">
        <v>794</v>
      </c>
      <c r="K1441" s="832" t="s">
        <v>2493</v>
      </c>
      <c r="L1441" s="835">
        <v>477.5</v>
      </c>
      <c r="M1441" s="835">
        <v>477.5</v>
      </c>
      <c r="N1441" s="832">
        <v>1</v>
      </c>
      <c r="O1441" s="836">
        <v>1</v>
      </c>
      <c r="P1441" s="835">
        <v>477.5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32</v>
      </c>
      <c r="B1442" s="832" t="s">
        <v>2157</v>
      </c>
      <c r="C1442" s="832" t="s">
        <v>2163</v>
      </c>
      <c r="D1442" s="833" t="s">
        <v>3773</v>
      </c>
      <c r="E1442" s="834" t="s">
        <v>2199</v>
      </c>
      <c r="F1442" s="832" t="s">
        <v>2158</v>
      </c>
      <c r="G1442" s="832" t="s">
        <v>2230</v>
      </c>
      <c r="H1442" s="832" t="s">
        <v>595</v>
      </c>
      <c r="I1442" s="832" t="s">
        <v>2231</v>
      </c>
      <c r="J1442" s="832" t="s">
        <v>814</v>
      </c>
      <c r="K1442" s="832" t="s">
        <v>2232</v>
      </c>
      <c r="L1442" s="835">
        <v>3922.65</v>
      </c>
      <c r="M1442" s="835">
        <v>3922.65</v>
      </c>
      <c r="N1442" s="832">
        <v>1</v>
      </c>
      <c r="O1442" s="836">
        <v>0.5</v>
      </c>
      <c r="P1442" s="835">
        <v>3922.65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32</v>
      </c>
      <c r="B1443" s="832" t="s">
        <v>2157</v>
      </c>
      <c r="C1443" s="832" t="s">
        <v>2163</v>
      </c>
      <c r="D1443" s="833" t="s">
        <v>3773</v>
      </c>
      <c r="E1443" s="834" t="s">
        <v>2199</v>
      </c>
      <c r="F1443" s="832" t="s">
        <v>2158</v>
      </c>
      <c r="G1443" s="832" t="s">
        <v>2225</v>
      </c>
      <c r="H1443" s="832" t="s">
        <v>651</v>
      </c>
      <c r="I1443" s="832" t="s">
        <v>1835</v>
      </c>
      <c r="J1443" s="832" t="s">
        <v>1836</v>
      </c>
      <c r="K1443" s="832" t="s">
        <v>1837</v>
      </c>
      <c r="L1443" s="835">
        <v>3231.81</v>
      </c>
      <c r="M1443" s="835">
        <v>19390.86</v>
      </c>
      <c r="N1443" s="832">
        <v>6</v>
      </c>
      <c r="O1443" s="836">
        <v>3</v>
      </c>
      <c r="P1443" s="835">
        <v>19390.86</v>
      </c>
      <c r="Q1443" s="837">
        <v>1</v>
      </c>
      <c r="R1443" s="832">
        <v>6</v>
      </c>
      <c r="S1443" s="837">
        <v>1</v>
      </c>
      <c r="T1443" s="836">
        <v>3</v>
      </c>
      <c r="U1443" s="838">
        <v>1</v>
      </c>
    </row>
    <row r="1444" spans="1:21" ht="14.4" customHeight="1" x14ac:dyDescent="0.3">
      <c r="A1444" s="831">
        <v>32</v>
      </c>
      <c r="B1444" s="832" t="s">
        <v>2157</v>
      </c>
      <c r="C1444" s="832" t="s">
        <v>2163</v>
      </c>
      <c r="D1444" s="833" t="s">
        <v>3773</v>
      </c>
      <c r="E1444" s="834" t="s">
        <v>2199</v>
      </c>
      <c r="F1444" s="832" t="s">
        <v>2158</v>
      </c>
      <c r="G1444" s="832" t="s">
        <v>2720</v>
      </c>
      <c r="H1444" s="832" t="s">
        <v>595</v>
      </c>
      <c r="I1444" s="832" t="s">
        <v>3613</v>
      </c>
      <c r="J1444" s="832" t="s">
        <v>3614</v>
      </c>
      <c r="K1444" s="832" t="s">
        <v>3615</v>
      </c>
      <c r="L1444" s="835">
        <v>23.49</v>
      </c>
      <c r="M1444" s="835">
        <v>23.49</v>
      </c>
      <c r="N1444" s="832">
        <v>1</v>
      </c>
      <c r="O1444" s="836">
        <v>1</v>
      </c>
      <c r="P1444" s="835">
        <v>23.49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32</v>
      </c>
      <c r="B1445" s="832" t="s">
        <v>2157</v>
      </c>
      <c r="C1445" s="832" t="s">
        <v>2163</v>
      </c>
      <c r="D1445" s="833" t="s">
        <v>3773</v>
      </c>
      <c r="E1445" s="834" t="s">
        <v>2199</v>
      </c>
      <c r="F1445" s="832" t="s">
        <v>2158</v>
      </c>
      <c r="G1445" s="832" t="s">
        <v>2343</v>
      </c>
      <c r="H1445" s="832" t="s">
        <v>595</v>
      </c>
      <c r="I1445" s="832" t="s">
        <v>2344</v>
      </c>
      <c r="J1445" s="832" t="s">
        <v>1133</v>
      </c>
      <c r="K1445" s="832" t="s">
        <v>2345</v>
      </c>
      <c r="L1445" s="835">
        <v>48.09</v>
      </c>
      <c r="M1445" s="835">
        <v>48.09</v>
      </c>
      <c r="N1445" s="832">
        <v>1</v>
      </c>
      <c r="O1445" s="836">
        <v>1</v>
      </c>
      <c r="P1445" s="835">
        <v>48.09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32</v>
      </c>
      <c r="B1446" s="832" t="s">
        <v>2157</v>
      </c>
      <c r="C1446" s="832" t="s">
        <v>2163</v>
      </c>
      <c r="D1446" s="833" t="s">
        <v>3773</v>
      </c>
      <c r="E1446" s="834" t="s">
        <v>2199</v>
      </c>
      <c r="F1446" s="832" t="s">
        <v>2158</v>
      </c>
      <c r="G1446" s="832" t="s">
        <v>2361</v>
      </c>
      <c r="H1446" s="832" t="s">
        <v>595</v>
      </c>
      <c r="I1446" s="832" t="s">
        <v>2362</v>
      </c>
      <c r="J1446" s="832" t="s">
        <v>2363</v>
      </c>
      <c r="K1446" s="832" t="s">
        <v>2364</v>
      </c>
      <c r="L1446" s="835">
        <v>57.48</v>
      </c>
      <c r="M1446" s="835">
        <v>172.44</v>
      </c>
      <c r="N1446" s="832">
        <v>3</v>
      </c>
      <c r="O1446" s="836">
        <v>1</v>
      </c>
      <c r="P1446" s="835">
        <v>172.44</v>
      </c>
      <c r="Q1446" s="837">
        <v>1</v>
      </c>
      <c r="R1446" s="832">
        <v>3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32</v>
      </c>
      <c r="B1447" s="832" t="s">
        <v>2157</v>
      </c>
      <c r="C1447" s="832" t="s">
        <v>2163</v>
      </c>
      <c r="D1447" s="833" t="s">
        <v>3773</v>
      </c>
      <c r="E1447" s="834" t="s">
        <v>2199</v>
      </c>
      <c r="F1447" s="832" t="s">
        <v>2158</v>
      </c>
      <c r="G1447" s="832" t="s">
        <v>2233</v>
      </c>
      <c r="H1447" s="832" t="s">
        <v>595</v>
      </c>
      <c r="I1447" s="832" t="s">
        <v>2234</v>
      </c>
      <c r="J1447" s="832" t="s">
        <v>2235</v>
      </c>
      <c r="K1447" s="832" t="s">
        <v>2236</v>
      </c>
      <c r="L1447" s="835">
        <v>88.76</v>
      </c>
      <c r="M1447" s="835">
        <v>710.08</v>
      </c>
      <c r="N1447" s="832">
        <v>8</v>
      </c>
      <c r="O1447" s="836">
        <v>3</v>
      </c>
      <c r="P1447" s="835">
        <v>710.08</v>
      </c>
      <c r="Q1447" s="837">
        <v>1</v>
      </c>
      <c r="R1447" s="832">
        <v>8</v>
      </c>
      <c r="S1447" s="837">
        <v>1</v>
      </c>
      <c r="T1447" s="836">
        <v>3</v>
      </c>
      <c r="U1447" s="838">
        <v>1</v>
      </c>
    </row>
    <row r="1448" spans="1:21" ht="14.4" customHeight="1" x14ac:dyDescent="0.3">
      <c r="A1448" s="831">
        <v>32</v>
      </c>
      <c r="B1448" s="832" t="s">
        <v>2157</v>
      </c>
      <c r="C1448" s="832" t="s">
        <v>2163</v>
      </c>
      <c r="D1448" s="833" t="s">
        <v>3773</v>
      </c>
      <c r="E1448" s="834" t="s">
        <v>2199</v>
      </c>
      <c r="F1448" s="832" t="s">
        <v>2158</v>
      </c>
      <c r="G1448" s="832" t="s">
        <v>2545</v>
      </c>
      <c r="H1448" s="832" t="s">
        <v>595</v>
      </c>
      <c r="I1448" s="832" t="s">
        <v>2546</v>
      </c>
      <c r="J1448" s="832" t="s">
        <v>2547</v>
      </c>
      <c r="K1448" s="832" t="s">
        <v>2548</v>
      </c>
      <c r="L1448" s="835">
        <v>760.22</v>
      </c>
      <c r="M1448" s="835">
        <v>760.22</v>
      </c>
      <c r="N1448" s="832">
        <v>1</v>
      </c>
      <c r="O1448" s="836">
        <v>0.5</v>
      </c>
      <c r="P1448" s="835">
        <v>760.22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32</v>
      </c>
      <c r="B1449" s="832" t="s">
        <v>2157</v>
      </c>
      <c r="C1449" s="832" t="s">
        <v>2163</v>
      </c>
      <c r="D1449" s="833" t="s">
        <v>3773</v>
      </c>
      <c r="E1449" s="834" t="s">
        <v>2199</v>
      </c>
      <c r="F1449" s="832" t="s">
        <v>2158</v>
      </c>
      <c r="G1449" s="832" t="s">
        <v>3001</v>
      </c>
      <c r="H1449" s="832" t="s">
        <v>595</v>
      </c>
      <c r="I1449" s="832" t="s">
        <v>3002</v>
      </c>
      <c r="J1449" s="832" t="s">
        <v>3003</v>
      </c>
      <c r="K1449" s="832" t="s">
        <v>3004</v>
      </c>
      <c r="L1449" s="835">
        <v>0</v>
      </c>
      <c r="M1449" s="835">
        <v>0</v>
      </c>
      <c r="N1449" s="832">
        <v>1</v>
      </c>
      <c r="O1449" s="836">
        <v>1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32</v>
      </c>
      <c r="B1450" s="832" t="s">
        <v>2157</v>
      </c>
      <c r="C1450" s="832" t="s">
        <v>2163</v>
      </c>
      <c r="D1450" s="833" t="s">
        <v>3773</v>
      </c>
      <c r="E1450" s="834" t="s">
        <v>2199</v>
      </c>
      <c r="F1450" s="832" t="s">
        <v>2158</v>
      </c>
      <c r="G1450" s="832" t="s">
        <v>2726</v>
      </c>
      <c r="H1450" s="832" t="s">
        <v>595</v>
      </c>
      <c r="I1450" s="832" t="s">
        <v>2727</v>
      </c>
      <c r="J1450" s="832" t="s">
        <v>2728</v>
      </c>
      <c r="K1450" s="832" t="s">
        <v>2729</v>
      </c>
      <c r="L1450" s="835">
        <v>727.03</v>
      </c>
      <c r="M1450" s="835">
        <v>1454.06</v>
      </c>
      <c r="N1450" s="832">
        <v>2</v>
      </c>
      <c r="O1450" s="836">
        <v>1</v>
      </c>
      <c r="P1450" s="835">
        <v>1454.06</v>
      </c>
      <c r="Q1450" s="837">
        <v>1</v>
      </c>
      <c r="R1450" s="832">
        <v>2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32</v>
      </c>
      <c r="B1451" s="832" t="s">
        <v>2157</v>
      </c>
      <c r="C1451" s="832" t="s">
        <v>2163</v>
      </c>
      <c r="D1451" s="833" t="s">
        <v>3773</v>
      </c>
      <c r="E1451" s="834" t="s">
        <v>2199</v>
      </c>
      <c r="F1451" s="832" t="s">
        <v>2158</v>
      </c>
      <c r="G1451" s="832" t="s">
        <v>2257</v>
      </c>
      <c r="H1451" s="832" t="s">
        <v>651</v>
      </c>
      <c r="I1451" s="832" t="s">
        <v>1746</v>
      </c>
      <c r="J1451" s="832" t="s">
        <v>822</v>
      </c>
      <c r="K1451" s="832" t="s">
        <v>1747</v>
      </c>
      <c r="L1451" s="835">
        <v>736.33</v>
      </c>
      <c r="M1451" s="835">
        <v>1472.66</v>
      </c>
      <c r="N1451" s="832">
        <v>2</v>
      </c>
      <c r="O1451" s="836">
        <v>0.5</v>
      </c>
      <c r="P1451" s="835">
        <v>1472.66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32</v>
      </c>
      <c r="B1452" s="832" t="s">
        <v>2157</v>
      </c>
      <c r="C1452" s="832" t="s">
        <v>2163</v>
      </c>
      <c r="D1452" s="833" t="s">
        <v>3773</v>
      </c>
      <c r="E1452" s="834" t="s">
        <v>2199</v>
      </c>
      <c r="F1452" s="832" t="s">
        <v>2158</v>
      </c>
      <c r="G1452" s="832" t="s">
        <v>2257</v>
      </c>
      <c r="H1452" s="832" t="s">
        <v>651</v>
      </c>
      <c r="I1452" s="832" t="s">
        <v>1748</v>
      </c>
      <c r="J1452" s="832" t="s">
        <v>822</v>
      </c>
      <c r="K1452" s="832" t="s">
        <v>1749</v>
      </c>
      <c r="L1452" s="835">
        <v>490.89</v>
      </c>
      <c r="M1452" s="835">
        <v>981.78</v>
      </c>
      <c r="N1452" s="832">
        <v>2</v>
      </c>
      <c r="O1452" s="836">
        <v>2</v>
      </c>
      <c r="P1452" s="835">
        <v>981.78</v>
      </c>
      <c r="Q1452" s="837">
        <v>1</v>
      </c>
      <c r="R1452" s="832">
        <v>2</v>
      </c>
      <c r="S1452" s="837">
        <v>1</v>
      </c>
      <c r="T1452" s="836">
        <v>2</v>
      </c>
      <c r="U1452" s="838">
        <v>1</v>
      </c>
    </row>
    <row r="1453" spans="1:21" ht="14.4" customHeight="1" x14ac:dyDescent="0.3">
      <c r="A1453" s="831">
        <v>32</v>
      </c>
      <c r="B1453" s="832" t="s">
        <v>2157</v>
      </c>
      <c r="C1453" s="832" t="s">
        <v>2163</v>
      </c>
      <c r="D1453" s="833" t="s">
        <v>3773</v>
      </c>
      <c r="E1453" s="834" t="s">
        <v>2199</v>
      </c>
      <c r="F1453" s="832" t="s">
        <v>2158</v>
      </c>
      <c r="G1453" s="832" t="s">
        <v>2257</v>
      </c>
      <c r="H1453" s="832" t="s">
        <v>651</v>
      </c>
      <c r="I1453" s="832" t="s">
        <v>1742</v>
      </c>
      <c r="J1453" s="832" t="s">
        <v>822</v>
      </c>
      <c r="K1453" s="832" t="s">
        <v>1743</v>
      </c>
      <c r="L1453" s="835">
        <v>923.74</v>
      </c>
      <c r="M1453" s="835">
        <v>923.74</v>
      </c>
      <c r="N1453" s="832">
        <v>1</v>
      </c>
      <c r="O1453" s="836">
        <v>1</v>
      </c>
      <c r="P1453" s="835">
        <v>923.74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32</v>
      </c>
      <c r="B1454" s="832" t="s">
        <v>2157</v>
      </c>
      <c r="C1454" s="832" t="s">
        <v>2163</v>
      </c>
      <c r="D1454" s="833" t="s">
        <v>3773</v>
      </c>
      <c r="E1454" s="834" t="s">
        <v>2199</v>
      </c>
      <c r="F1454" s="832" t="s">
        <v>2158</v>
      </c>
      <c r="G1454" s="832" t="s">
        <v>2553</v>
      </c>
      <c r="H1454" s="832" t="s">
        <v>595</v>
      </c>
      <c r="I1454" s="832" t="s">
        <v>3616</v>
      </c>
      <c r="J1454" s="832" t="s">
        <v>3617</v>
      </c>
      <c r="K1454" s="832" t="s">
        <v>3618</v>
      </c>
      <c r="L1454" s="835">
        <v>35.25</v>
      </c>
      <c r="M1454" s="835">
        <v>70.5</v>
      </c>
      <c r="N1454" s="832">
        <v>2</v>
      </c>
      <c r="O1454" s="836">
        <v>1</v>
      </c>
      <c r="P1454" s="835">
        <v>70.5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32</v>
      </c>
      <c r="B1455" s="832" t="s">
        <v>2157</v>
      </c>
      <c r="C1455" s="832" t="s">
        <v>2163</v>
      </c>
      <c r="D1455" s="833" t="s">
        <v>3773</v>
      </c>
      <c r="E1455" s="834" t="s">
        <v>2199</v>
      </c>
      <c r="F1455" s="832" t="s">
        <v>2158</v>
      </c>
      <c r="G1455" s="832" t="s">
        <v>2909</v>
      </c>
      <c r="H1455" s="832" t="s">
        <v>595</v>
      </c>
      <c r="I1455" s="832" t="s">
        <v>3466</v>
      </c>
      <c r="J1455" s="832" t="s">
        <v>3467</v>
      </c>
      <c r="K1455" s="832" t="s">
        <v>1727</v>
      </c>
      <c r="L1455" s="835">
        <v>453.18</v>
      </c>
      <c r="M1455" s="835">
        <v>453.18</v>
      </c>
      <c r="N1455" s="832">
        <v>1</v>
      </c>
      <c r="O1455" s="836">
        <v>0.5</v>
      </c>
      <c r="P1455" s="835">
        <v>453.18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32</v>
      </c>
      <c r="B1456" s="832" t="s">
        <v>2157</v>
      </c>
      <c r="C1456" s="832" t="s">
        <v>2163</v>
      </c>
      <c r="D1456" s="833" t="s">
        <v>3773</v>
      </c>
      <c r="E1456" s="834" t="s">
        <v>2199</v>
      </c>
      <c r="F1456" s="832" t="s">
        <v>2158</v>
      </c>
      <c r="G1456" s="832" t="s">
        <v>3619</v>
      </c>
      <c r="H1456" s="832" t="s">
        <v>651</v>
      </c>
      <c r="I1456" s="832" t="s">
        <v>3620</v>
      </c>
      <c r="J1456" s="832" t="s">
        <v>3621</v>
      </c>
      <c r="K1456" s="832" t="s">
        <v>3622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32</v>
      </c>
      <c r="B1457" s="832" t="s">
        <v>2157</v>
      </c>
      <c r="C1457" s="832" t="s">
        <v>2163</v>
      </c>
      <c r="D1457" s="833" t="s">
        <v>3773</v>
      </c>
      <c r="E1457" s="834" t="s">
        <v>2199</v>
      </c>
      <c r="F1457" s="832" t="s">
        <v>2158</v>
      </c>
      <c r="G1457" s="832" t="s">
        <v>2202</v>
      </c>
      <c r="H1457" s="832" t="s">
        <v>651</v>
      </c>
      <c r="I1457" s="832" t="s">
        <v>2056</v>
      </c>
      <c r="J1457" s="832" t="s">
        <v>2057</v>
      </c>
      <c r="K1457" s="832" t="s">
        <v>2058</v>
      </c>
      <c r="L1457" s="835">
        <v>32.25</v>
      </c>
      <c r="M1457" s="835">
        <v>32.25</v>
      </c>
      <c r="N1457" s="832">
        <v>1</v>
      </c>
      <c r="O1457" s="836">
        <v>1</v>
      </c>
      <c r="P1457" s="835">
        <v>32.25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32</v>
      </c>
      <c r="B1458" s="832" t="s">
        <v>2157</v>
      </c>
      <c r="C1458" s="832" t="s">
        <v>2163</v>
      </c>
      <c r="D1458" s="833" t="s">
        <v>3773</v>
      </c>
      <c r="E1458" s="834" t="s">
        <v>2199</v>
      </c>
      <c r="F1458" s="832" t="s">
        <v>2158</v>
      </c>
      <c r="G1458" s="832" t="s">
        <v>2202</v>
      </c>
      <c r="H1458" s="832" t="s">
        <v>651</v>
      </c>
      <c r="I1458" s="832" t="s">
        <v>2059</v>
      </c>
      <c r="J1458" s="832" t="s">
        <v>2057</v>
      </c>
      <c r="K1458" s="832" t="s">
        <v>2060</v>
      </c>
      <c r="L1458" s="835">
        <v>115.18</v>
      </c>
      <c r="M1458" s="835">
        <v>230.36</v>
      </c>
      <c r="N1458" s="832">
        <v>2</v>
      </c>
      <c r="O1458" s="836">
        <v>1</v>
      </c>
      <c r="P1458" s="835">
        <v>230.36</v>
      </c>
      <c r="Q1458" s="837">
        <v>1</v>
      </c>
      <c r="R1458" s="832">
        <v>2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32</v>
      </c>
      <c r="B1459" s="832" t="s">
        <v>2157</v>
      </c>
      <c r="C1459" s="832" t="s">
        <v>2163</v>
      </c>
      <c r="D1459" s="833" t="s">
        <v>3773</v>
      </c>
      <c r="E1459" s="834" t="s">
        <v>2199</v>
      </c>
      <c r="F1459" s="832" t="s">
        <v>2158</v>
      </c>
      <c r="G1459" s="832" t="s">
        <v>2202</v>
      </c>
      <c r="H1459" s="832" t="s">
        <v>651</v>
      </c>
      <c r="I1459" s="832" t="s">
        <v>2203</v>
      </c>
      <c r="J1459" s="832" t="s">
        <v>2057</v>
      </c>
      <c r="K1459" s="832" t="s">
        <v>2204</v>
      </c>
      <c r="L1459" s="835">
        <v>16.12</v>
      </c>
      <c r="M1459" s="835">
        <v>16.12</v>
      </c>
      <c r="N1459" s="832">
        <v>1</v>
      </c>
      <c r="O1459" s="836">
        <v>0.5</v>
      </c>
      <c r="P1459" s="835">
        <v>16.12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32</v>
      </c>
      <c r="B1460" s="832" t="s">
        <v>2157</v>
      </c>
      <c r="C1460" s="832" t="s">
        <v>2163</v>
      </c>
      <c r="D1460" s="833" t="s">
        <v>3773</v>
      </c>
      <c r="E1460" s="834" t="s">
        <v>2199</v>
      </c>
      <c r="F1460" s="832" t="s">
        <v>2158</v>
      </c>
      <c r="G1460" s="832" t="s">
        <v>2237</v>
      </c>
      <c r="H1460" s="832" t="s">
        <v>595</v>
      </c>
      <c r="I1460" s="832" t="s">
        <v>2817</v>
      </c>
      <c r="J1460" s="832" t="s">
        <v>669</v>
      </c>
      <c r="K1460" s="832" t="s">
        <v>2818</v>
      </c>
      <c r="L1460" s="835">
        <v>108.44</v>
      </c>
      <c r="M1460" s="835">
        <v>216.88</v>
      </c>
      <c r="N1460" s="832">
        <v>2</v>
      </c>
      <c r="O1460" s="836">
        <v>1</v>
      </c>
      <c r="P1460" s="835">
        <v>216.88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32</v>
      </c>
      <c r="B1461" s="832" t="s">
        <v>2157</v>
      </c>
      <c r="C1461" s="832" t="s">
        <v>2163</v>
      </c>
      <c r="D1461" s="833" t="s">
        <v>3773</v>
      </c>
      <c r="E1461" s="834" t="s">
        <v>2199</v>
      </c>
      <c r="F1461" s="832" t="s">
        <v>2158</v>
      </c>
      <c r="G1461" s="832" t="s">
        <v>2237</v>
      </c>
      <c r="H1461" s="832" t="s">
        <v>595</v>
      </c>
      <c r="I1461" s="832" t="s">
        <v>3623</v>
      </c>
      <c r="J1461" s="832" t="s">
        <v>669</v>
      </c>
      <c r="K1461" s="832" t="s">
        <v>3624</v>
      </c>
      <c r="L1461" s="835">
        <v>52.61</v>
      </c>
      <c r="M1461" s="835">
        <v>52.61</v>
      </c>
      <c r="N1461" s="832">
        <v>1</v>
      </c>
      <c r="O1461" s="836">
        <v>0.5</v>
      </c>
      <c r="P1461" s="835">
        <v>52.61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32</v>
      </c>
      <c r="B1462" s="832" t="s">
        <v>2157</v>
      </c>
      <c r="C1462" s="832" t="s">
        <v>2163</v>
      </c>
      <c r="D1462" s="833" t="s">
        <v>3773</v>
      </c>
      <c r="E1462" s="834" t="s">
        <v>2199</v>
      </c>
      <c r="F1462" s="832" t="s">
        <v>2158</v>
      </c>
      <c r="G1462" s="832" t="s">
        <v>3513</v>
      </c>
      <c r="H1462" s="832" t="s">
        <v>595</v>
      </c>
      <c r="I1462" s="832" t="s">
        <v>3514</v>
      </c>
      <c r="J1462" s="832" t="s">
        <v>3515</v>
      </c>
      <c r="K1462" s="832" t="s">
        <v>3516</v>
      </c>
      <c r="L1462" s="835">
        <v>79.099999999999994</v>
      </c>
      <c r="M1462" s="835">
        <v>79.099999999999994</v>
      </c>
      <c r="N1462" s="832">
        <v>1</v>
      </c>
      <c r="O1462" s="836">
        <v>1</v>
      </c>
      <c r="P1462" s="835">
        <v>79.099999999999994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32</v>
      </c>
      <c r="B1463" s="832" t="s">
        <v>2157</v>
      </c>
      <c r="C1463" s="832" t="s">
        <v>2163</v>
      </c>
      <c r="D1463" s="833" t="s">
        <v>3773</v>
      </c>
      <c r="E1463" s="834" t="s">
        <v>2199</v>
      </c>
      <c r="F1463" s="832" t="s">
        <v>2158</v>
      </c>
      <c r="G1463" s="832" t="s">
        <v>2288</v>
      </c>
      <c r="H1463" s="832" t="s">
        <v>595</v>
      </c>
      <c r="I1463" s="832" t="s">
        <v>2394</v>
      </c>
      <c r="J1463" s="832" t="s">
        <v>2290</v>
      </c>
      <c r="K1463" s="832" t="s">
        <v>2395</v>
      </c>
      <c r="L1463" s="835">
        <v>21.92</v>
      </c>
      <c r="M1463" s="835">
        <v>43.84</v>
      </c>
      <c r="N1463" s="832">
        <v>2</v>
      </c>
      <c r="O1463" s="836">
        <v>1</v>
      </c>
      <c r="P1463" s="835">
        <v>43.84</v>
      </c>
      <c r="Q1463" s="837">
        <v>1</v>
      </c>
      <c r="R1463" s="832">
        <v>2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32</v>
      </c>
      <c r="B1464" s="832" t="s">
        <v>2157</v>
      </c>
      <c r="C1464" s="832" t="s">
        <v>2163</v>
      </c>
      <c r="D1464" s="833" t="s">
        <v>3773</v>
      </c>
      <c r="E1464" s="834" t="s">
        <v>2199</v>
      </c>
      <c r="F1464" s="832" t="s">
        <v>2158</v>
      </c>
      <c r="G1464" s="832" t="s">
        <v>2288</v>
      </c>
      <c r="H1464" s="832" t="s">
        <v>595</v>
      </c>
      <c r="I1464" s="832" t="s">
        <v>2289</v>
      </c>
      <c r="J1464" s="832" t="s">
        <v>2290</v>
      </c>
      <c r="K1464" s="832" t="s">
        <v>2291</v>
      </c>
      <c r="L1464" s="835">
        <v>87.67</v>
      </c>
      <c r="M1464" s="835">
        <v>263.01</v>
      </c>
      <c r="N1464" s="832">
        <v>3</v>
      </c>
      <c r="O1464" s="836">
        <v>1.5</v>
      </c>
      <c r="P1464" s="835">
        <v>263.01</v>
      </c>
      <c r="Q1464" s="837">
        <v>1</v>
      </c>
      <c r="R1464" s="832">
        <v>3</v>
      </c>
      <c r="S1464" s="837">
        <v>1</v>
      </c>
      <c r="T1464" s="836">
        <v>1.5</v>
      </c>
      <c r="U1464" s="838">
        <v>1</v>
      </c>
    </row>
    <row r="1465" spans="1:21" ht="14.4" customHeight="1" x14ac:dyDescent="0.3">
      <c r="A1465" s="831">
        <v>32</v>
      </c>
      <c r="B1465" s="832" t="s">
        <v>2157</v>
      </c>
      <c r="C1465" s="832" t="s">
        <v>2163</v>
      </c>
      <c r="D1465" s="833" t="s">
        <v>3773</v>
      </c>
      <c r="E1465" s="834" t="s">
        <v>2199</v>
      </c>
      <c r="F1465" s="832" t="s">
        <v>2158</v>
      </c>
      <c r="G1465" s="832" t="s">
        <v>2568</v>
      </c>
      <c r="H1465" s="832" t="s">
        <v>595</v>
      </c>
      <c r="I1465" s="832" t="s">
        <v>3129</v>
      </c>
      <c r="J1465" s="832" t="s">
        <v>2570</v>
      </c>
      <c r="K1465" s="832" t="s">
        <v>3130</v>
      </c>
      <c r="L1465" s="835">
        <v>6167.15</v>
      </c>
      <c r="M1465" s="835">
        <v>6167.15</v>
      </c>
      <c r="N1465" s="832">
        <v>1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32</v>
      </c>
      <c r="B1466" s="832" t="s">
        <v>2157</v>
      </c>
      <c r="C1466" s="832" t="s">
        <v>2163</v>
      </c>
      <c r="D1466" s="833" t="s">
        <v>3773</v>
      </c>
      <c r="E1466" s="834" t="s">
        <v>2199</v>
      </c>
      <c r="F1466" s="832" t="s">
        <v>2158</v>
      </c>
      <c r="G1466" s="832" t="s">
        <v>2927</v>
      </c>
      <c r="H1466" s="832" t="s">
        <v>595</v>
      </c>
      <c r="I1466" s="832" t="s">
        <v>2928</v>
      </c>
      <c r="J1466" s="832" t="s">
        <v>2929</v>
      </c>
      <c r="K1466" s="832" t="s">
        <v>2930</v>
      </c>
      <c r="L1466" s="835">
        <v>0</v>
      </c>
      <c r="M1466" s="835">
        <v>0</v>
      </c>
      <c r="N1466" s="832">
        <v>1</v>
      </c>
      <c r="O1466" s="836">
        <v>1</v>
      </c>
      <c r="P1466" s="835">
        <v>0</v>
      </c>
      <c r="Q1466" s="837"/>
      <c r="R1466" s="832">
        <v>1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32</v>
      </c>
      <c r="B1467" s="832" t="s">
        <v>2157</v>
      </c>
      <c r="C1467" s="832" t="s">
        <v>2163</v>
      </c>
      <c r="D1467" s="833" t="s">
        <v>3773</v>
      </c>
      <c r="E1467" s="834" t="s">
        <v>2199</v>
      </c>
      <c r="F1467" s="832" t="s">
        <v>2158</v>
      </c>
      <c r="G1467" s="832" t="s">
        <v>2241</v>
      </c>
      <c r="H1467" s="832" t="s">
        <v>595</v>
      </c>
      <c r="I1467" s="832" t="s">
        <v>2242</v>
      </c>
      <c r="J1467" s="832" t="s">
        <v>2243</v>
      </c>
      <c r="K1467" s="832" t="s">
        <v>2244</v>
      </c>
      <c r="L1467" s="835">
        <v>66.88</v>
      </c>
      <c r="M1467" s="835">
        <v>334.4</v>
      </c>
      <c r="N1467" s="832">
        <v>5</v>
      </c>
      <c r="O1467" s="836">
        <v>2</v>
      </c>
      <c r="P1467" s="835">
        <v>334.4</v>
      </c>
      <c r="Q1467" s="837">
        <v>1</v>
      </c>
      <c r="R1467" s="832">
        <v>5</v>
      </c>
      <c r="S1467" s="837">
        <v>1</v>
      </c>
      <c r="T1467" s="836">
        <v>2</v>
      </c>
      <c r="U1467" s="838">
        <v>1</v>
      </c>
    </row>
    <row r="1468" spans="1:21" ht="14.4" customHeight="1" x14ac:dyDescent="0.3">
      <c r="A1468" s="831">
        <v>32</v>
      </c>
      <c r="B1468" s="832" t="s">
        <v>2157</v>
      </c>
      <c r="C1468" s="832" t="s">
        <v>2163</v>
      </c>
      <c r="D1468" s="833" t="s">
        <v>3773</v>
      </c>
      <c r="E1468" s="834" t="s">
        <v>2199</v>
      </c>
      <c r="F1468" s="832" t="s">
        <v>2158</v>
      </c>
      <c r="G1468" s="832" t="s">
        <v>3625</v>
      </c>
      <c r="H1468" s="832" t="s">
        <v>595</v>
      </c>
      <c r="I1468" s="832" t="s">
        <v>3626</v>
      </c>
      <c r="J1468" s="832" t="s">
        <v>3627</v>
      </c>
      <c r="K1468" s="832" t="s">
        <v>1373</v>
      </c>
      <c r="L1468" s="835">
        <v>0</v>
      </c>
      <c r="M1468" s="835">
        <v>0</v>
      </c>
      <c r="N1468" s="832">
        <v>1</v>
      </c>
      <c r="O1468" s="836">
        <v>1</v>
      </c>
      <c r="P1468" s="835">
        <v>0</v>
      </c>
      <c r="Q1468" s="837"/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32</v>
      </c>
      <c r="B1469" s="832" t="s">
        <v>2157</v>
      </c>
      <c r="C1469" s="832" t="s">
        <v>2163</v>
      </c>
      <c r="D1469" s="833" t="s">
        <v>3773</v>
      </c>
      <c r="E1469" s="834" t="s">
        <v>2199</v>
      </c>
      <c r="F1469" s="832" t="s">
        <v>2158</v>
      </c>
      <c r="G1469" s="832" t="s">
        <v>2826</v>
      </c>
      <c r="H1469" s="832" t="s">
        <v>651</v>
      </c>
      <c r="I1469" s="832" t="s">
        <v>1851</v>
      </c>
      <c r="J1469" s="832" t="s">
        <v>1054</v>
      </c>
      <c r="K1469" s="832" t="s">
        <v>1055</v>
      </c>
      <c r="L1469" s="835">
        <v>16664.490000000002</v>
      </c>
      <c r="M1469" s="835">
        <v>16664.490000000002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32</v>
      </c>
      <c r="B1470" s="832" t="s">
        <v>2157</v>
      </c>
      <c r="C1470" s="832" t="s">
        <v>2163</v>
      </c>
      <c r="D1470" s="833" t="s">
        <v>3773</v>
      </c>
      <c r="E1470" s="834" t="s">
        <v>2199</v>
      </c>
      <c r="F1470" s="832" t="s">
        <v>2158</v>
      </c>
      <c r="G1470" s="832" t="s">
        <v>2441</v>
      </c>
      <c r="H1470" s="832" t="s">
        <v>651</v>
      </c>
      <c r="I1470" s="832" t="s">
        <v>2442</v>
      </c>
      <c r="J1470" s="832" t="s">
        <v>2443</v>
      </c>
      <c r="K1470" s="832" t="s">
        <v>2444</v>
      </c>
      <c r="L1470" s="835">
        <v>120.61</v>
      </c>
      <c r="M1470" s="835">
        <v>120.61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32</v>
      </c>
      <c r="B1471" s="832" t="s">
        <v>2157</v>
      </c>
      <c r="C1471" s="832" t="s">
        <v>2163</v>
      </c>
      <c r="D1471" s="833" t="s">
        <v>3773</v>
      </c>
      <c r="E1471" s="834" t="s">
        <v>2199</v>
      </c>
      <c r="F1471" s="832" t="s">
        <v>2158</v>
      </c>
      <c r="G1471" s="832" t="s">
        <v>2833</v>
      </c>
      <c r="H1471" s="832" t="s">
        <v>651</v>
      </c>
      <c r="I1471" s="832" t="s">
        <v>2834</v>
      </c>
      <c r="J1471" s="832" t="s">
        <v>2063</v>
      </c>
      <c r="K1471" s="832" t="s">
        <v>2835</v>
      </c>
      <c r="L1471" s="835">
        <v>414.07</v>
      </c>
      <c r="M1471" s="835">
        <v>414.07</v>
      </c>
      <c r="N1471" s="832">
        <v>1</v>
      </c>
      <c r="O1471" s="836">
        <v>0.5</v>
      </c>
      <c r="P1471" s="835">
        <v>414.07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32</v>
      </c>
      <c r="B1472" s="832" t="s">
        <v>2157</v>
      </c>
      <c r="C1472" s="832" t="s">
        <v>2163</v>
      </c>
      <c r="D1472" s="833" t="s">
        <v>3773</v>
      </c>
      <c r="E1472" s="834" t="s">
        <v>2199</v>
      </c>
      <c r="F1472" s="832" t="s">
        <v>2158</v>
      </c>
      <c r="G1472" s="832" t="s">
        <v>2455</v>
      </c>
      <c r="H1472" s="832" t="s">
        <v>595</v>
      </c>
      <c r="I1472" s="832" t="s">
        <v>3061</v>
      </c>
      <c r="J1472" s="832" t="s">
        <v>2785</v>
      </c>
      <c r="K1472" s="832" t="s">
        <v>3062</v>
      </c>
      <c r="L1472" s="835">
        <v>299.83999999999997</v>
      </c>
      <c r="M1472" s="835">
        <v>599.67999999999995</v>
      </c>
      <c r="N1472" s="832">
        <v>2</v>
      </c>
      <c r="O1472" s="836">
        <v>1.5</v>
      </c>
      <c r="P1472" s="835">
        <v>299.83999999999997</v>
      </c>
      <c r="Q1472" s="837">
        <v>0.5</v>
      </c>
      <c r="R1472" s="832">
        <v>1</v>
      </c>
      <c r="S1472" s="837">
        <v>0.5</v>
      </c>
      <c r="T1472" s="836">
        <v>0.5</v>
      </c>
      <c r="U1472" s="838">
        <v>0.33333333333333331</v>
      </c>
    </row>
    <row r="1473" spans="1:21" ht="14.4" customHeight="1" x14ac:dyDescent="0.3">
      <c r="A1473" s="831">
        <v>32</v>
      </c>
      <c r="B1473" s="832" t="s">
        <v>2157</v>
      </c>
      <c r="C1473" s="832" t="s">
        <v>2163</v>
      </c>
      <c r="D1473" s="833" t="s">
        <v>3773</v>
      </c>
      <c r="E1473" s="834" t="s">
        <v>2199</v>
      </c>
      <c r="F1473" s="832" t="s">
        <v>2158</v>
      </c>
      <c r="G1473" s="832" t="s">
        <v>2458</v>
      </c>
      <c r="H1473" s="832" t="s">
        <v>595</v>
      </c>
      <c r="I1473" s="832" t="s">
        <v>2791</v>
      </c>
      <c r="J1473" s="832" t="s">
        <v>1119</v>
      </c>
      <c r="K1473" s="832" t="s">
        <v>1815</v>
      </c>
      <c r="L1473" s="835">
        <v>154.36000000000001</v>
      </c>
      <c r="M1473" s="835">
        <v>154.36000000000001</v>
      </c>
      <c r="N1473" s="832">
        <v>1</v>
      </c>
      <c r="O1473" s="836">
        <v>0.5</v>
      </c>
      <c r="P1473" s="835">
        <v>154.36000000000001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32</v>
      </c>
      <c r="B1474" s="832" t="s">
        <v>2157</v>
      </c>
      <c r="C1474" s="832" t="s">
        <v>2163</v>
      </c>
      <c r="D1474" s="833" t="s">
        <v>3773</v>
      </c>
      <c r="E1474" s="834" t="s">
        <v>2199</v>
      </c>
      <c r="F1474" s="832" t="s">
        <v>2158</v>
      </c>
      <c r="G1474" s="832" t="s">
        <v>2462</v>
      </c>
      <c r="H1474" s="832" t="s">
        <v>595</v>
      </c>
      <c r="I1474" s="832" t="s">
        <v>2463</v>
      </c>
      <c r="J1474" s="832" t="s">
        <v>913</v>
      </c>
      <c r="K1474" s="832" t="s">
        <v>2464</v>
      </c>
      <c r="L1474" s="835">
        <v>107.27</v>
      </c>
      <c r="M1474" s="835">
        <v>321.81</v>
      </c>
      <c r="N1474" s="832">
        <v>3</v>
      </c>
      <c r="O1474" s="836">
        <v>1</v>
      </c>
      <c r="P1474" s="835">
        <v>321.81</v>
      </c>
      <c r="Q1474" s="837">
        <v>1</v>
      </c>
      <c r="R1474" s="832">
        <v>3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32</v>
      </c>
      <c r="B1475" s="832" t="s">
        <v>2157</v>
      </c>
      <c r="C1475" s="832" t="s">
        <v>2163</v>
      </c>
      <c r="D1475" s="833" t="s">
        <v>3773</v>
      </c>
      <c r="E1475" s="834" t="s">
        <v>2199</v>
      </c>
      <c r="F1475" s="832" t="s">
        <v>2158</v>
      </c>
      <c r="G1475" s="832" t="s">
        <v>2462</v>
      </c>
      <c r="H1475" s="832" t="s">
        <v>595</v>
      </c>
      <c r="I1475" s="832" t="s">
        <v>2465</v>
      </c>
      <c r="J1475" s="832" t="s">
        <v>913</v>
      </c>
      <c r="K1475" s="832" t="s">
        <v>2464</v>
      </c>
      <c r="L1475" s="835">
        <v>107.27</v>
      </c>
      <c r="M1475" s="835">
        <v>321.81</v>
      </c>
      <c r="N1475" s="832">
        <v>3</v>
      </c>
      <c r="O1475" s="836">
        <v>0.5</v>
      </c>
      <c r="P1475" s="835">
        <v>321.81</v>
      </c>
      <c r="Q1475" s="837">
        <v>1</v>
      </c>
      <c r="R1475" s="832">
        <v>3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32</v>
      </c>
      <c r="B1476" s="832" t="s">
        <v>2157</v>
      </c>
      <c r="C1476" s="832" t="s">
        <v>2163</v>
      </c>
      <c r="D1476" s="833" t="s">
        <v>3773</v>
      </c>
      <c r="E1476" s="834" t="s">
        <v>2200</v>
      </c>
      <c r="F1476" s="832" t="s">
        <v>2158</v>
      </c>
      <c r="G1476" s="832" t="s">
        <v>2215</v>
      </c>
      <c r="H1476" s="832" t="s">
        <v>595</v>
      </c>
      <c r="I1476" s="832" t="s">
        <v>2676</v>
      </c>
      <c r="J1476" s="832" t="s">
        <v>850</v>
      </c>
      <c r="K1476" s="832" t="s">
        <v>2677</v>
      </c>
      <c r="L1476" s="835">
        <v>462.73</v>
      </c>
      <c r="M1476" s="835">
        <v>5090.0300000000007</v>
      </c>
      <c r="N1476" s="832">
        <v>11</v>
      </c>
      <c r="O1476" s="836">
        <v>5.5</v>
      </c>
      <c r="P1476" s="835">
        <v>2313.65</v>
      </c>
      <c r="Q1476" s="837">
        <v>0.45454545454545453</v>
      </c>
      <c r="R1476" s="832">
        <v>5</v>
      </c>
      <c r="S1476" s="837">
        <v>0.45454545454545453</v>
      </c>
      <c r="T1476" s="836">
        <v>2</v>
      </c>
      <c r="U1476" s="838">
        <v>0.36363636363636365</v>
      </c>
    </row>
    <row r="1477" spans="1:21" ht="14.4" customHeight="1" x14ac:dyDescent="0.3">
      <c r="A1477" s="831">
        <v>32</v>
      </c>
      <c r="B1477" s="832" t="s">
        <v>2157</v>
      </c>
      <c r="C1477" s="832" t="s">
        <v>2163</v>
      </c>
      <c r="D1477" s="833" t="s">
        <v>3773</v>
      </c>
      <c r="E1477" s="834" t="s">
        <v>2200</v>
      </c>
      <c r="F1477" s="832" t="s">
        <v>2158</v>
      </c>
      <c r="G1477" s="832" t="s">
        <v>2245</v>
      </c>
      <c r="H1477" s="832" t="s">
        <v>595</v>
      </c>
      <c r="I1477" s="832" t="s">
        <v>2953</v>
      </c>
      <c r="J1477" s="832" t="s">
        <v>2954</v>
      </c>
      <c r="K1477" s="832" t="s">
        <v>2955</v>
      </c>
      <c r="L1477" s="835">
        <v>121.75</v>
      </c>
      <c r="M1477" s="835">
        <v>121.75</v>
      </c>
      <c r="N1477" s="832">
        <v>1</v>
      </c>
      <c r="O1477" s="836">
        <v>0.5</v>
      </c>
      <c r="P1477" s="835">
        <v>121.75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32</v>
      </c>
      <c r="B1478" s="832" t="s">
        <v>2157</v>
      </c>
      <c r="C1478" s="832" t="s">
        <v>2163</v>
      </c>
      <c r="D1478" s="833" t="s">
        <v>3773</v>
      </c>
      <c r="E1478" s="834" t="s">
        <v>2200</v>
      </c>
      <c r="F1478" s="832" t="s">
        <v>2158</v>
      </c>
      <c r="G1478" s="832" t="s">
        <v>2245</v>
      </c>
      <c r="H1478" s="832" t="s">
        <v>651</v>
      </c>
      <c r="I1478" s="832" t="s">
        <v>1874</v>
      </c>
      <c r="J1478" s="832" t="s">
        <v>675</v>
      </c>
      <c r="K1478" s="832" t="s">
        <v>676</v>
      </c>
      <c r="L1478" s="835">
        <v>72.55</v>
      </c>
      <c r="M1478" s="835">
        <v>290.2</v>
      </c>
      <c r="N1478" s="832">
        <v>4</v>
      </c>
      <c r="O1478" s="836">
        <v>3.5</v>
      </c>
      <c r="P1478" s="835">
        <v>290.2</v>
      </c>
      <c r="Q1478" s="837">
        <v>1</v>
      </c>
      <c r="R1478" s="832">
        <v>4</v>
      </c>
      <c r="S1478" s="837">
        <v>1</v>
      </c>
      <c r="T1478" s="836">
        <v>3.5</v>
      </c>
      <c r="U1478" s="838">
        <v>1</v>
      </c>
    </row>
    <row r="1479" spans="1:21" ht="14.4" customHeight="1" x14ac:dyDescent="0.3">
      <c r="A1479" s="831">
        <v>32</v>
      </c>
      <c r="B1479" s="832" t="s">
        <v>2157</v>
      </c>
      <c r="C1479" s="832" t="s">
        <v>2163</v>
      </c>
      <c r="D1479" s="833" t="s">
        <v>3773</v>
      </c>
      <c r="E1479" s="834" t="s">
        <v>2200</v>
      </c>
      <c r="F1479" s="832" t="s">
        <v>2158</v>
      </c>
      <c r="G1479" s="832" t="s">
        <v>2245</v>
      </c>
      <c r="H1479" s="832" t="s">
        <v>651</v>
      </c>
      <c r="I1479" s="832" t="s">
        <v>2466</v>
      </c>
      <c r="J1479" s="832" t="s">
        <v>675</v>
      </c>
      <c r="K1479" s="832" t="s">
        <v>2467</v>
      </c>
      <c r="L1479" s="835">
        <v>21.76</v>
      </c>
      <c r="M1479" s="835">
        <v>21.76</v>
      </c>
      <c r="N1479" s="832">
        <v>1</v>
      </c>
      <c r="O1479" s="836">
        <v>1</v>
      </c>
      <c r="P1479" s="835">
        <v>21.76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32</v>
      </c>
      <c r="B1480" s="832" t="s">
        <v>2157</v>
      </c>
      <c r="C1480" s="832" t="s">
        <v>2163</v>
      </c>
      <c r="D1480" s="833" t="s">
        <v>3773</v>
      </c>
      <c r="E1480" s="834" t="s">
        <v>2200</v>
      </c>
      <c r="F1480" s="832" t="s">
        <v>2158</v>
      </c>
      <c r="G1480" s="832" t="s">
        <v>2245</v>
      </c>
      <c r="H1480" s="832" t="s">
        <v>651</v>
      </c>
      <c r="I1480" s="832" t="s">
        <v>1875</v>
      </c>
      <c r="J1480" s="832" t="s">
        <v>675</v>
      </c>
      <c r="K1480" s="832" t="s">
        <v>677</v>
      </c>
      <c r="L1480" s="835">
        <v>65.28</v>
      </c>
      <c r="M1480" s="835">
        <v>522.24</v>
      </c>
      <c r="N1480" s="832">
        <v>8</v>
      </c>
      <c r="O1480" s="836">
        <v>4</v>
      </c>
      <c r="P1480" s="835">
        <v>195.84</v>
      </c>
      <c r="Q1480" s="837">
        <v>0.375</v>
      </c>
      <c r="R1480" s="832">
        <v>3</v>
      </c>
      <c r="S1480" s="837">
        <v>0.375</v>
      </c>
      <c r="T1480" s="836">
        <v>2</v>
      </c>
      <c r="U1480" s="838">
        <v>0.5</v>
      </c>
    </row>
    <row r="1481" spans="1:21" ht="14.4" customHeight="1" x14ac:dyDescent="0.3">
      <c r="A1481" s="831">
        <v>32</v>
      </c>
      <c r="B1481" s="832" t="s">
        <v>2157</v>
      </c>
      <c r="C1481" s="832" t="s">
        <v>2163</v>
      </c>
      <c r="D1481" s="833" t="s">
        <v>3773</v>
      </c>
      <c r="E1481" s="834" t="s">
        <v>2200</v>
      </c>
      <c r="F1481" s="832" t="s">
        <v>2158</v>
      </c>
      <c r="G1481" s="832" t="s">
        <v>2245</v>
      </c>
      <c r="H1481" s="832" t="s">
        <v>595</v>
      </c>
      <c r="I1481" s="832" t="s">
        <v>3628</v>
      </c>
      <c r="J1481" s="832" t="s">
        <v>3629</v>
      </c>
      <c r="K1481" s="832" t="s">
        <v>676</v>
      </c>
      <c r="L1481" s="835">
        <v>72.55</v>
      </c>
      <c r="M1481" s="835">
        <v>72.55</v>
      </c>
      <c r="N1481" s="832">
        <v>1</v>
      </c>
      <c r="O1481" s="836">
        <v>0.5</v>
      </c>
      <c r="P1481" s="835">
        <v>72.55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32</v>
      </c>
      <c r="B1482" s="832" t="s">
        <v>2157</v>
      </c>
      <c r="C1482" s="832" t="s">
        <v>2163</v>
      </c>
      <c r="D1482" s="833" t="s">
        <v>3773</v>
      </c>
      <c r="E1482" s="834" t="s">
        <v>2200</v>
      </c>
      <c r="F1482" s="832" t="s">
        <v>2158</v>
      </c>
      <c r="G1482" s="832" t="s">
        <v>2245</v>
      </c>
      <c r="H1482" s="832" t="s">
        <v>595</v>
      </c>
      <c r="I1482" s="832" t="s">
        <v>2246</v>
      </c>
      <c r="J1482" s="832" t="s">
        <v>2247</v>
      </c>
      <c r="K1482" s="832" t="s">
        <v>677</v>
      </c>
      <c r="L1482" s="835">
        <v>65.28</v>
      </c>
      <c r="M1482" s="835">
        <v>130.56</v>
      </c>
      <c r="N1482" s="832">
        <v>2</v>
      </c>
      <c r="O1482" s="836">
        <v>0.5</v>
      </c>
      <c r="P1482" s="835">
        <v>130.56</v>
      </c>
      <c r="Q1482" s="837">
        <v>1</v>
      </c>
      <c r="R1482" s="832">
        <v>2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32</v>
      </c>
      <c r="B1483" s="832" t="s">
        <v>2157</v>
      </c>
      <c r="C1483" s="832" t="s">
        <v>2163</v>
      </c>
      <c r="D1483" s="833" t="s">
        <v>3773</v>
      </c>
      <c r="E1483" s="834" t="s">
        <v>2200</v>
      </c>
      <c r="F1483" s="832" t="s">
        <v>2158</v>
      </c>
      <c r="G1483" s="832" t="s">
        <v>2245</v>
      </c>
      <c r="H1483" s="832" t="s">
        <v>595</v>
      </c>
      <c r="I1483" s="832" t="s">
        <v>3630</v>
      </c>
      <c r="J1483" s="832" t="s">
        <v>3629</v>
      </c>
      <c r="K1483" s="832" t="s">
        <v>677</v>
      </c>
      <c r="L1483" s="835">
        <v>65.28</v>
      </c>
      <c r="M1483" s="835">
        <v>130.56</v>
      </c>
      <c r="N1483" s="832">
        <v>2</v>
      </c>
      <c r="O1483" s="836">
        <v>1.5</v>
      </c>
      <c r="P1483" s="835">
        <v>65.28</v>
      </c>
      <c r="Q1483" s="837">
        <v>0.5</v>
      </c>
      <c r="R1483" s="832">
        <v>1</v>
      </c>
      <c r="S1483" s="837">
        <v>0.5</v>
      </c>
      <c r="T1483" s="836">
        <v>0.5</v>
      </c>
      <c r="U1483" s="838">
        <v>0.33333333333333331</v>
      </c>
    </row>
    <row r="1484" spans="1:21" ht="14.4" customHeight="1" x14ac:dyDescent="0.3">
      <c r="A1484" s="831">
        <v>32</v>
      </c>
      <c r="B1484" s="832" t="s">
        <v>2157</v>
      </c>
      <c r="C1484" s="832" t="s">
        <v>2163</v>
      </c>
      <c r="D1484" s="833" t="s">
        <v>3773</v>
      </c>
      <c r="E1484" s="834" t="s">
        <v>2200</v>
      </c>
      <c r="F1484" s="832" t="s">
        <v>2158</v>
      </c>
      <c r="G1484" s="832" t="s">
        <v>2470</v>
      </c>
      <c r="H1484" s="832" t="s">
        <v>595</v>
      </c>
      <c r="I1484" s="832" t="s">
        <v>3631</v>
      </c>
      <c r="J1484" s="832" t="s">
        <v>2472</v>
      </c>
      <c r="K1484" s="832" t="s">
        <v>1771</v>
      </c>
      <c r="L1484" s="835">
        <v>31.09</v>
      </c>
      <c r="M1484" s="835">
        <v>31.09</v>
      </c>
      <c r="N1484" s="832">
        <v>1</v>
      </c>
      <c r="O1484" s="836">
        <v>0.5</v>
      </c>
      <c r="P1484" s="835">
        <v>31.09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32</v>
      </c>
      <c r="B1485" s="832" t="s">
        <v>2157</v>
      </c>
      <c r="C1485" s="832" t="s">
        <v>2163</v>
      </c>
      <c r="D1485" s="833" t="s">
        <v>3773</v>
      </c>
      <c r="E1485" s="834" t="s">
        <v>2200</v>
      </c>
      <c r="F1485" s="832" t="s">
        <v>2158</v>
      </c>
      <c r="G1485" s="832" t="s">
        <v>2477</v>
      </c>
      <c r="H1485" s="832" t="s">
        <v>595</v>
      </c>
      <c r="I1485" s="832" t="s">
        <v>2478</v>
      </c>
      <c r="J1485" s="832" t="s">
        <v>2479</v>
      </c>
      <c r="K1485" s="832" t="s">
        <v>2480</v>
      </c>
      <c r="L1485" s="835">
        <v>0</v>
      </c>
      <c r="M1485" s="835">
        <v>0</v>
      </c>
      <c r="N1485" s="832">
        <v>1</v>
      </c>
      <c r="O1485" s="836">
        <v>1</v>
      </c>
      <c r="P1485" s="835">
        <v>0</v>
      </c>
      <c r="Q1485" s="837"/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32</v>
      </c>
      <c r="B1486" s="832" t="s">
        <v>2157</v>
      </c>
      <c r="C1486" s="832" t="s">
        <v>2163</v>
      </c>
      <c r="D1486" s="833" t="s">
        <v>3773</v>
      </c>
      <c r="E1486" s="834" t="s">
        <v>2200</v>
      </c>
      <c r="F1486" s="832" t="s">
        <v>2158</v>
      </c>
      <c r="G1486" s="832" t="s">
        <v>2248</v>
      </c>
      <c r="H1486" s="832" t="s">
        <v>595</v>
      </c>
      <c r="I1486" s="832" t="s">
        <v>3632</v>
      </c>
      <c r="J1486" s="832" t="s">
        <v>2863</v>
      </c>
      <c r="K1486" s="832" t="s">
        <v>2250</v>
      </c>
      <c r="L1486" s="835">
        <v>85.27</v>
      </c>
      <c r="M1486" s="835">
        <v>767.43</v>
      </c>
      <c r="N1486" s="832">
        <v>9</v>
      </c>
      <c r="O1486" s="836">
        <v>1</v>
      </c>
      <c r="P1486" s="835">
        <v>767.43</v>
      </c>
      <c r="Q1486" s="837">
        <v>1</v>
      </c>
      <c r="R1486" s="832">
        <v>9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32</v>
      </c>
      <c r="B1487" s="832" t="s">
        <v>2157</v>
      </c>
      <c r="C1487" s="832" t="s">
        <v>2163</v>
      </c>
      <c r="D1487" s="833" t="s">
        <v>3773</v>
      </c>
      <c r="E1487" s="834" t="s">
        <v>2200</v>
      </c>
      <c r="F1487" s="832" t="s">
        <v>2158</v>
      </c>
      <c r="G1487" s="832" t="s">
        <v>2248</v>
      </c>
      <c r="H1487" s="832" t="s">
        <v>595</v>
      </c>
      <c r="I1487" s="832" t="s">
        <v>3231</v>
      </c>
      <c r="J1487" s="832" t="s">
        <v>2863</v>
      </c>
      <c r="K1487" s="832" t="s">
        <v>1467</v>
      </c>
      <c r="L1487" s="835">
        <v>170.52</v>
      </c>
      <c r="M1487" s="835">
        <v>170.52</v>
      </c>
      <c r="N1487" s="832">
        <v>1</v>
      </c>
      <c r="O1487" s="836">
        <v>1</v>
      </c>
      <c r="P1487" s="835">
        <v>170.52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32</v>
      </c>
      <c r="B1488" s="832" t="s">
        <v>2157</v>
      </c>
      <c r="C1488" s="832" t="s">
        <v>2163</v>
      </c>
      <c r="D1488" s="833" t="s">
        <v>3773</v>
      </c>
      <c r="E1488" s="834" t="s">
        <v>2200</v>
      </c>
      <c r="F1488" s="832" t="s">
        <v>2158</v>
      </c>
      <c r="G1488" s="832" t="s">
        <v>2248</v>
      </c>
      <c r="H1488" s="832" t="s">
        <v>595</v>
      </c>
      <c r="I1488" s="832" t="s">
        <v>3633</v>
      </c>
      <c r="J1488" s="832" t="s">
        <v>2863</v>
      </c>
      <c r="K1488" s="832" t="s">
        <v>2483</v>
      </c>
      <c r="L1488" s="835">
        <v>238.72</v>
      </c>
      <c r="M1488" s="835">
        <v>477.44</v>
      </c>
      <c r="N1488" s="832">
        <v>2</v>
      </c>
      <c r="O1488" s="836">
        <v>2</v>
      </c>
      <c r="P1488" s="835">
        <v>477.44</v>
      </c>
      <c r="Q1488" s="837">
        <v>1</v>
      </c>
      <c r="R1488" s="832">
        <v>2</v>
      </c>
      <c r="S1488" s="837">
        <v>1</v>
      </c>
      <c r="T1488" s="836">
        <v>2</v>
      </c>
      <c r="U1488" s="838">
        <v>1</v>
      </c>
    </row>
    <row r="1489" spans="1:21" ht="14.4" customHeight="1" x14ac:dyDescent="0.3">
      <c r="A1489" s="831">
        <v>32</v>
      </c>
      <c r="B1489" s="832" t="s">
        <v>2157</v>
      </c>
      <c r="C1489" s="832" t="s">
        <v>2163</v>
      </c>
      <c r="D1489" s="833" t="s">
        <v>3773</v>
      </c>
      <c r="E1489" s="834" t="s">
        <v>2200</v>
      </c>
      <c r="F1489" s="832" t="s">
        <v>2158</v>
      </c>
      <c r="G1489" s="832" t="s">
        <v>2248</v>
      </c>
      <c r="H1489" s="832" t="s">
        <v>651</v>
      </c>
      <c r="I1489" s="832" t="s">
        <v>1821</v>
      </c>
      <c r="J1489" s="832" t="s">
        <v>1822</v>
      </c>
      <c r="K1489" s="832" t="s">
        <v>1467</v>
      </c>
      <c r="L1489" s="835">
        <v>170.52</v>
      </c>
      <c r="M1489" s="835">
        <v>511.56000000000006</v>
      </c>
      <c r="N1489" s="832">
        <v>3</v>
      </c>
      <c r="O1489" s="836">
        <v>1.5</v>
      </c>
      <c r="P1489" s="835">
        <v>341.04</v>
      </c>
      <c r="Q1489" s="837">
        <v>0.66666666666666663</v>
      </c>
      <c r="R1489" s="832">
        <v>2</v>
      </c>
      <c r="S1489" s="837">
        <v>0.66666666666666663</v>
      </c>
      <c r="T1489" s="836">
        <v>0.5</v>
      </c>
      <c r="U1489" s="838">
        <v>0.33333333333333331</v>
      </c>
    </row>
    <row r="1490" spans="1:21" ht="14.4" customHeight="1" x14ac:dyDescent="0.3">
      <c r="A1490" s="831">
        <v>32</v>
      </c>
      <c r="B1490" s="832" t="s">
        <v>2157</v>
      </c>
      <c r="C1490" s="832" t="s">
        <v>2163</v>
      </c>
      <c r="D1490" s="833" t="s">
        <v>3773</v>
      </c>
      <c r="E1490" s="834" t="s">
        <v>2200</v>
      </c>
      <c r="F1490" s="832" t="s">
        <v>2158</v>
      </c>
      <c r="G1490" s="832" t="s">
        <v>2248</v>
      </c>
      <c r="H1490" s="832" t="s">
        <v>651</v>
      </c>
      <c r="I1490" s="832" t="s">
        <v>2249</v>
      </c>
      <c r="J1490" s="832" t="s">
        <v>1822</v>
      </c>
      <c r="K1490" s="832" t="s">
        <v>2250</v>
      </c>
      <c r="L1490" s="835">
        <v>85.27</v>
      </c>
      <c r="M1490" s="835">
        <v>170.54</v>
      </c>
      <c r="N1490" s="832">
        <v>2</v>
      </c>
      <c r="O1490" s="836">
        <v>0.5</v>
      </c>
      <c r="P1490" s="835">
        <v>170.54</v>
      </c>
      <c r="Q1490" s="837">
        <v>1</v>
      </c>
      <c r="R1490" s="832">
        <v>2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32</v>
      </c>
      <c r="B1491" s="832" t="s">
        <v>2157</v>
      </c>
      <c r="C1491" s="832" t="s">
        <v>2163</v>
      </c>
      <c r="D1491" s="833" t="s">
        <v>3773</v>
      </c>
      <c r="E1491" s="834" t="s">
        <v>2200</v>
      </c>
      <c r="F1491" s="832" t="s">
        <v>2158</v>
      </c>
      <c r="G1491" s="832" t="s">
        <v>2248</v>
      </c>
      <c r="H1491" s="832" t="s">
        <v>651</v>
      </c>
      <c r="I1491" s="832" t="s">
        <v>2251</v>
      </c>
      <c r="J1491" s="832" t="s">
        <v>1822</v>
      </c>
      <c r="K1491" s="832" t="s">
        <v>2252</v>
      </c>
      <c r="L1491" s="835">
        <v>272.83</v>
      </c>
      <c r="M1491" s="835">
        <v>545.66</v>
      </c>
      <c r="N1491" s="832">
        <v>2</v>
      </c>
      <c r="O1491" s="836">
        <v>1.5</v>
      </c>
      <c r="P1491" s="835">
        <v>272.83</v>
      </c>
      <c r="Q1491" s="837">
        <v>0.5</v>
      </c>
      <c r="R1491" s="832">
        <v>1</v>
      </c>
      <c r="S1491" s="837">
        <v>0.5</v>
      </c>
      <c r="T1491" s="836">
        <v>1</v>
      </c>
      <c r="U1491" s="838">
        <v>0.66666666666666663</v>
      </c>
    </row>
    <row r="1492" spans="1:21" ht="14.4" customHeight="1" x14ac:dyDescent="0.3">
      <c r="A1492" s="831">
        <v>32</v>
      </c>
      <c r="B1492" s="832" t="s">
        <v>2157</v>
      </c>
      <c r="C1492" s="832" t="s">
        <v>2163</v>
      </c>
      <c r="D1492" s="833" t="s">
        <v>3773</v>
      </c>
      <c r="E1492" s="834" t="s">
        <v>2200</v>
      </c>
      <c r="F1492" s="832" t="s">
        <v>2158</v>
      </c>
      <c r="G1492" s="832" t="s">
        <v>2309</v>
      </c>
      <c r="H1492" s="832" t="s">
        <v>595</v>
      </c>
      <c r="I1492" s="832" t="s">
        <v>3634</v>
      </c>
      <c r="J1492" s="832" t="s">
        <v>3635</v>
      </c>
      <c r="K1492" s="832" t="s">
        <v>2232</v>
      </c>
      <c r="L1492" s="835">
        <v>0</v>
      </c>
      <c r="M1492" s="835">
        <v>0</v>
      </c>
      <c r="N1492" s="832">
        <v>1</v>
      </c>
      <c r="O1492" s="836">
        <v>0.5</v>
      </c>
      <c r="P1492" s="835">
        <v>0</v>
      </c>
      <c r="Q1492" s="837"/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32</v>
      </c>
      <c r="B1493" s="832" t="s">
        <v>2157</v>
      </c>
      <c r="C1493" s="832" t="s">
        <v>2163</v>
      </c>
      <c r="D1493" s="833" t="s">
        <v>3773</v>
      </c>
      <c r="E1493" s="834" t="s">
        <v>2200</v>
      </c>
      <c r="F1493" s="832" t="s">
        <v>2158</v>
      </c>
      <c r="G1493" s="832" t="s">
        <v>2320</v>
      </c>
      <c r="H1493" s="832" t="s">
        <v>595</v>
      </c>
      <c r="I1493" s="832" t="s">
        <v>2622</v>
      </c>
      <c r="J1493" s="832" t="s">
        <v>2322</v>
      </c>
      <c r="K1493" s="832" t="s">
        <v>2623</v>
      </c>
      <c r="L1493" s="835">
        <v>516</v>
      </c>
      <c r="M1493" s="835">
        <v>516</v>
      </c>
      <c r="N1493" s="832">
        <v>1</v>
      </c>
      <c r="O1493" s="836">
        <v>0.5</v>
      </c>
      <c r="P1493" s="835">
        <v>516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32</v>
      </c>
      <c r="B1494" s="832" t="s">
        <v>2157</v>
      </c>
      <c r="C1494" s="832" t="s">
        <v>2163</v>
      </c>
      <c r="D1494" s="833" t="s">
        <v>3773</v>
      </c>
      <c r="E1494" s="834" t="s">
        <v>2200</v>
      </c>
      <c r="F1494" s="832" t="s">
        <v>2158</v>
      </c>
      <c r="G1494" s="832" t="s">
        <v>2320</v>
      </c>
      <c r="H1494" s="832" t="s">
        <v>595</v>
      </c>
      <c r="I1494" s="832" t="s">
        <v>2977</v>
      </c>
      <c r="J1494" s="832" t="s">
        <v>2325</v>
      </c>
      <c r="K1494" s="832" t="s">
        <v>2799</v>
      </c>
      <c r="L1494" s="835">
        <v>236.03</v>
      </c>
      <c r="M1494" s="835">
        <v>472.06</v>
      </c>
      <c r="N1494" s="832">
        <v>2</v>
      </c>
      <c r="O1494" s="836">
        <v>1</v>
      </c>
      <c r="P1494" s="835">
        <v>236.03</v>
      </c>
      <c r="Q1494" s="837">
        <v>0.5</v>
      </c>
      <c r="R1494" s="832">
        <v>1</v>
      </c>
      <c r="S1494" s="837">
        <v>0.5</v>
      </c>
      <c r="T1494" s="836">
        <v>0.5</v>
      </c>
      <c r="U1494" s="838">
        <v>0.5</v>
      </c>
    </row>
    <row r="1495" spans="1:21" ht="14.4" customHeight="1" x14ac:dyDescent="0.3">
      <c r="A1495" s="831">
        <v>32</v>
      </c>
      <c r="B1495" s="832" t="s">
        <v>2157</v>
      </c>
      <c r="C1495" s="832" t="s">
        <v>2163</v>
      </c>
      <c r="D1495" s="833" t="s">
        <v>3773</v>
      </c>
      <c r="E1495" s="834" t="s">
        <v>2200</v>
      </c>
      <c r="F1495" s="832" t="s">
        <v>2158</v>
      </c>
      <c r="G1495" s="832" t="s">
        <v>3153</v>
      </c>
      <c r="H1495" s="832" t="s">
        <v>595</v>
      </c>
      <c r="I1495" s="832" t="s">
        <v>3154</v>
      </c>
      <c r="J1495" s="832" t="s">
        <v>3155</v>
      </c>
      <c r="K1495" s="832" t="s">
        <v>3156</v>
      </c>
      <c r="L1495" s="835">
        <v>52.87</v>
      </c>
      <c r="M1495" s="835">
        <v>105.74</v>
      </c>
      <c r="N1495" s="832">
        <v>2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32</v>
      </c>
      <c r="B1496" s="832" t="s">
        <v>2157</v>
      </c>
      <c r="C1496" s="832" t="s">
        <v>2163</v>
      </c>
      <c r="D1496" s="833" t="s">
        <v>3773</v>
      </c>
      <c r="E1496" s="834" t="s">
        <v>2200</v>
      </c>
      <c r="F1496" s="832" t="s">
        <v>2158</v>
      </c>
      <c r="G1496" s="832" t="s">
        <v>3636</v>
      </c>
      <c r="H1496" s="832" t="s">
        <v>595</v>
      </c>
      <c r="I1496" s="832" t="s">
        <v>3637</v>
      </c>
      <c r="J1496" s="832" t="s">
        <v>3638</v>
      </c>
      <c r="K1496" s="832" t="s">
        <v>3639</v>
      </c>
      <c r="L1496" s="835">
        <v>140.96</v>
      </c>
      <c r="M1496" s="835">
        <v>281.92</v>
      </c>
      <c r="N1496" s="832">
        <v>2</v>
      </c>
      <c r="O1496" s="836">
        <v>1</v>
      </c>
      <c r="P1496" s="835">
        <v>281.92</v>
      </c>
      <c r="Q1496" s="837">
        <v>1</v>
      </c>
      <c r="R1496" s="832">
        <v>2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32</v>
      </c>
      <c r="B1497" s="832" t="s">
        <v>2157</v>
      </c>
      <c r="C1497" s="832" t="s">
        <v>2163</v>
      </c>
      <c r="D1497" s="833" t="s">
        <v>3773</v>
      </c>
      <c r="E1497" s="834" t="s">
        <v>2200</v>
      </c>
      <c r="F1497" s="832" t="s">
        <v>2158</v>
      </c>
      <c r="G1497" s="832" t="s">
        <v>2225</v>
      </c>
      <c r="H1497" s="832" t="s">
        <v>651</v>
      </c>
      <c r="I1497" s="832" t="s">
        <v>1835</v>
      </c>
      <c r="J1497" s="832" t="s">
        <v>1836</v>
      </c>
      <c r="K1497" s="832" t="s">
        <v>1837</v>
      </c>
      <c r="L1497" s="835">
        <v>3231.81</v>
      </c>
      <c r="M1497" s="835">
        <v>19390.86</v>
      </c>
      <c r="N1497" s="832">
        <v>6</v>
      </c>
      <c r="O1497" s="836">
        <v>3.5</v>
      </c>
      <c r="P1497" s="835">
        <v>16159.05</v>
      </c>
      <c r="Q1497" s="837">
        <v>0.83333333333333326</v>
      </c>
      <c r="R1497" s="832">
        <v>5</v>
      </c>
      <c r="S1497" s="837">
        <v>0.83333333333333337</v>
      </c>
      <c r="T1497" s="836">
        <v>3</v>
      </c>
      <c r="U1497" s="838">
        <v>0.8571428571428571</v>
      </c>
    </row>
    <row r="1498" spans="1:21" ht="14.4" customHeight="1" x14ac:dyDescent="0.3">
      <c r="A1498" s="831">
        <v>32</v>
      </c>
      <c r="B1498" s="832" t="s">
        <v>2157</v>
      </c>
      <c r="C1498" s="832" t="s">
        <v>2163</v>
      </c>
      <c r="D1498" s="833" t="s">
        <v>3773</v>
      </c>
      <c r="E1498" s="834" t="s">
        <v>2200</v>
      </c>
      <c r="F1498" s="832" t="s">
        <v>2158</v>
      </c>
      <c r="G1498" s="832" t="s">
        <v>2332</v>
      </c>
      <c r="H1498" s="832" t="s">
        <v>595</v>
      </c>
      <c r="I1498" s="832" t="s">
        <v>2333</v>
      </c>
      <c r="J1498" s="832" t="s">
        <v>2334</v>
      </c>
      <c r="K1498" s="832" t="s">
        <v>1760</v>
      </c>
      <c r="L1498" s="835">
        <v>42.51</v>
      </c>
      <c r="M1498" s="835">
        <v>85.02</v>
      </c>
      <c r="N1498" s="832">
        <v>2</v>
      </c>
      <c r="O1498" s="836">
        <v>1</v>
      </c>
      <c r="P1498" s="835">
        <v>42.51</v>
      </c>
      <c r="Q1498" s="837">
        <v>0.5</v>
      </c>
      <c r="R1498" s="832">
        <v>1</v>
      </c>
      <c r="S1498" s="837">
        <v>0.5</v>
      </c>
      <c r="T1498" s="836">
        <v>0.5</v>
      </c>
      <c r="U1498" s="838">
        <v>0.5</v>
      </c>
    </row>
    <row r="1499" spans="1:21" ht="14.4" customHeight="1" x14ac:dyDescent="0.3">
      <c r="A1499" s="831">
        <v>32</v>
      </c>
      <c r="B1499" s="832" t="s">
        <v>2157</v>
      </c>
      <c r="C1499" s="832" t="s">
        <v>2163</v>
      </c>
      <c r="D1499" s="833" t="s">
        <v>3773</v>
      </c>
      <c r="E1499" s="834" t="s">
        <v>2200</v>
      </c>
      <c r="F1499" s="832" t="s">
        <v>2158</v>
      </c>
      <c r="G1499" s="832" t="s">
        <v>3640</v>
      </c>
      <c r="H1499" s="832" t="s">
        <v>595</v>
      </c>
      <c r="I1499" s="832" t="s">
        <v>3641</v>
      </c>
      <c r="J1499" s="832" t="s">
        <v>1414</v>
      </c>
      <c r="K1499" s="832" t="s">
        <v>3642</v>
      </c>
      <c r="L1499" s="835">
        <v>0</v>
      </c>
      <c r="M1499" s="835">
        <v>0</v>
      </c>
      <c r="N1499" s="832">
        <v>1</v>
      </c>
      <c r="O1499" s="836">
        <v>1</v>
      </c>
      <c r="P1499" s="835">
        <v>0</v>
      </c>
      <c r="Q1499" s="837"/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32</v>
      </c>
      <c r="B1500" s="832" t="s">
        <v>2157</v>
      </c>
      <c r="C1500" s="832" t="s">
        <v>2163</v>
      </c>
      <c r="D1500" s="833" t="s">
        <v>3773</v>
      </c>
      <c r="E1500" s="834" t="s">
        <v>2200</v>
      </c>
      <c r="F1500" s="832" t="s">
        <v>2158</v>
      </c>
      <c r="G1500" s="832" t="s">
        <v>2515</v>
      </c>
      <c r="H1500" s="832" t="s">
        <v>595</v>
      </c>
      <c r="I1500" s="832" t="s">
        <v>2516</v>
      </c>
      <c r="J1500" s="832" t="s">
        <v>2517</v>
      </c>
      <c r="K1500" s="832" t="s">
        <v>2518</v>
      </c>
      <c r="L1500" s="835">
        <v>1860.93</v>
      </c>
      <c r="M1500" s="835">
        <v>5582.79</v>
      </c>
      <c r="N1500" s="832">
        <v>3</v>
      </c>
      <c r="O1500" s="836">
        <v>1.5</v>
      </c>
      <c r="P1500" s="835">
        <v>3721.86</v>
      </c>
      <c r="Q1500" s="837">
        <v>0.66666666666666674</v>
      </c>
      <c r="R1500" s="832">
        <v>2</v>
      </c>
      <c r="S1500" s="837">
        <v>0.66666666666666663</v>
      </c>
      <c r="T1500" s="836">
        <v>1</v>
      </c>
      <c r="U1500" s="838">
        <v>0.66666666666666663</v>
      </c>
    </row>
    <row r="1501" spans="1:21" ht="14.4" customHeight="1" x14ac:dyDescent="0.3">
      <c r="A1501" s="831">
        <v>32</v>
      </c>
      <c r="B1501" s="832" t="s">
        <v>2157</v>
      </c>
      <c r="C1501" s="832" t="s">
        <v>2163</v>
      </c>
      <c r="D1501" s="833" t="s">
        <v>3773</v>
      </c>
      <c r="E1501" s="834" t="s">
        <v>2200</v>
      </c>
      <c r="F1501" s="832" t="s">
        <v>2158</v>
      </c>
      <c r="G1501" s="832" t="s">
        <v>2278</v>
      </c>
      <c r="H1501" s="832" t="s">
        <v>595</v>
      </c>
      <c r="I1501" s="832" t="s">
        <v>2279</v>
      </c>
      <c r="J1501" s="832" t="s">
        <v>2280</v>
      </c>
      <c r="K1501" s="832" t="s">
        <v>2281</v>
      </c>
      <c r="L1501" s="835">
        <v>75.05</v>
      </c>
      <c r="M1501" s="835">
        <v>150.1</v>
      </c>
      <c r="N1501" s="832">
        <v>2</v>
      </c>
      <c r="O1501" s="836">
        <v>1.5</v>
      </c>
      <c r="P1501" s="835">
        <v>150.1</v>
      </c>
      <c r="Q1501" s="837">
        <v>1</v>
      </c>
      <c r="R1501" s="832">
        <v>2</v>
      </c>
      <c r="S1501" s="837">
        <v>1</v>
      </c>
      <c r="T1501" s="836">
        <v>1.5</v>
      </c>
      <c r="U1501" s="838">
        <v>1</v>
      </c>
    </row>
    <row r="1502" spans="1:21" ht="14.4" customHeight="1" x14ac:dyDescent="0.3">
      <c r="A1502" s="831">
        <v>32</v>
      </c>
      <c r="B1502" s="832" t="s">
        <v>2157</v>
      </c>
      <c r="C1502" s="832" t="s">
        <v>2163</v>
      </c>
      <c r="D1502" s="833" t="s">
        <v>3773</v>
      </c>
      <c r="E1502" s="834" t="s">
        <v>2200</v>
      </c>
      <c r="F1502" s="832" t="s">
        <v>2158</v>
      </c>
      <c r="G1502" s="832" t="s">
        <v>2278</v>
      </c>
      <c r="H1502" s="832" t="s">
        <v>595</v>
      </c>
      <c r="I1502" s="832" t="s">
        <v>2519</v>
      </c>
      <c r="J1502" s="832" t="s">
        <v>2520</v>
      </c>
      <c r="K1502" s="832" t="s">
        <v>2521</v>
      </c>
      <c r="L1502" s="835">
        <v>45.03</v>
      </c>
      <c r="M1502" s="835">
        <v>45.03</v>
      </c>
      <c r="N1502" s="832">
        <v>1</v>
      </c>
      <c r="O1502" s="836">
        <v>1</v>
      </c>
      <c r="P1502" s="835">
        <v>45.03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32</v>
      </c>
      <c r="B1503" s="832" t="s">
        <v>2157</v>
      </c>
      <c r="C1503" s="832" t="s">
        <v>2163</v>
      </c>
      <c r="D1503" s="833" t="s">
        <v>3773</v>
      </c>
      <c r="E1503" s="834" t="s">
        <v>2200</v>
      </c>
      <c r="F1503" s="832" t="s">
        <v>2158</v>
      </c>
      <c r="G1503" s="832" t="s">
        <v>2343</v>
      </c>
      <c r="H1503" s="832" t="s">
        <v>595</v>
      </c>
      <c r="I1503" s="832" t="s">
        <v>2344</v>
      </c>
      <c r="J1503" s="832" t="s">
        <v>1133</v>
      </c>
      <c r="K1503" s="832" t="s">
        <v>2345</v>
      </c>
      <c r="L1503" s="835">
        <v>48.09</v>
      </c>
      <c r="M1503" s="835">
        <v>48.09</v>
      </c>
      <c r="N1503" s="832">
        <v>1</v>
      </c>
      <c r="O1503" s="836">
        <v>0.5</v>
      </c>
      <c r="P1503" s="835">
        <v>48.09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32</v>
      </c>
      <c r="B1504" s="832" t="s">
        <v>2157</v>
      </c>
      <c r="C1504" s="832" t="s">
        <v>2163</v>
      </c>
      <c r="D1504" s="833" t="s">
        <v>3773</v>
      </c>
      <c r="E1504" s="834" t="s">
        <v>2200</v>
      </c>
      <c r="F1504" s="832" t="s">
        <v>2158</v>
      </c>
      <c r="G1504" s="832" t="s">
        <v>2343</v>
      </c>
      <c r="H1504" s="832" t="s">
        <v>595</v>
      </c>
      <c r="I1504" s="832" t="s">
        <v>2875</v>
      </c>
      <c r="J1504" s="832" t="s">
        <v>1139</v>
      </c>
      <c r="K1504" s="832" t="s">
        <v>2876</v>
      </c>
      <c r="L1504" s="835">
        <v>89.91</v>
      </c>
      <c r="M1504" s="835">
        <v>89.91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32</v>
      </c>
      <c r="B1505" s="832" t="s">
        <v>2157</v>
      </c>
      <c r="C1505" s="832" t="s">
        <v>2163</v>
      </c>
      <c r="D1505" s="833" t="s">
        <v>3773</v>
      </c>
      <c r="E1505" s="834" t="s">
        <v>2200</v>
      </c>
      <c r="F1505" s="832" t="s">
        <v>2158</v>
      </c>
      <c r="G1505" s="832" t="s">
        <v>2530</v>
      </c>
      <c r="H1505" s="832" t="s">
        <v>595</v>
      </c>
      <c r="I1505" s="832" t="s">
        <v>2531</v>
      </c>
      <c r="J1505" s="832" t="s">
        <v>2532</v>
      </c>
      <c r="K1505" s="832" t="s">
        <v>2483</v>
      </c>
      <c r="L1505" s="835">
        <v>111.72</v>
      </c>
      <c r="M1505" s="835">
        <v>111.72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32</v>
      </c>
      <c r="B1506" s="832" t="s">
        <v>2157</v>
      </c>
      <c r="C1506" s="832" t="s">
        <v>2163</v>
      </c>
      <c r="D1506" s="833" t="s">
        <v>3773</v>
      </c>
      <c r="E1506" s="834" t="s">
        <v>2200</v>
      </c>
      <c r="F1506" s="832" t="s">
        <v>2158</v>
      </c>
      <c r="G1506" s="832" t="s">
        <v>2537</v>
      </c>
      <c r="H1506" s="832" t="s">
        <v>595</v>
      </c>
      <c r="I1506" s="832" t="s">
        <v>2881</v>
      </c>
      <c r="J1506" s="832" t="s">
        <v>876</v>
      </c>
      <c r="K1506" s="832" t="s">
        <v>877</v>
      </c>
      <c r="L1506" s="835">
        <v>0</v>
      </c>
      <c r="M1506" s="835">
        <v>0</v>
      </c>
      <c r="N1506" s="832">
        <v>1</v>
      </c>
      <c r="O1506" s="836">
        <v>1</v>
      </c>
      <c r="P1506" s="835">
        <v>0</v>
      </c>
      <c r="Q1506" s="837"/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32</v>
      </c>
      <c r="B1507" s="832" t="s">
        <v>2157</v>
      </c>
      <c r="C1507" s="832" t="s">
        <v>2163</v>
      </c>
      <c r="D1507" s="833" t="s">
        <v>3773</v>
      </c>
      <c r="E1507" s="834" t="s">
        <v>2200</v>
      </c>
      <c r="F1507" s="832" t="s">
        <v>2158</v>
      </c>
      <c r="G1507" s="832" t="s">
        <v>2233</v>
      </c>
      <c r="H1507" s="832" t="s">
        <v>595</v>
      </c>
      <c r="I1507" s="832" t="s">
        <v>2234</v>
      </c>
      <c r="J1507" s="832" t="s">
        <v>2235</v>
      </c>
      <c r="K1507" s="832" t="s">
        <v>2236</v>
      </c>
      <c r="L1507" s="835">
        <v>88.76</v>
      </c>
      <c r="M1507" s="835">
        <v>621.32000000000005</v>
      </c>
      <c r="N1507" s="832">
        <v>7</v>
      </c>
      <c r="O1507" s="836">
        <v>3</v>
      </c>
      <c r="P1507" s="835">
        <v>621.32000000000005</v>
      </c>
      <c r="Q1507" s="837">
        <v>1</v>
      </c>
      <c r="R1507" s="832">
        <v>7</v>
      </c>
      <c r="S1507" s="837">
        <v>1</v>
      </c>
      <c r="T1507" s="836">
        <v>3</v>
      </c>
      <c r="U1507" s="838">
        <v>1</v>
      </c>
    </row>
    <row r="1508" spans="1:21" ht="14.4" customHeight="1" x14ac:dyDescent="0.3">
      <c r="A1508" s="831">
        <v>32</v>
      </c>
      <c r="B1508" s="832" t="s">
        <v>2157</v>
      </c>
      <c r="C1508" s="832" t="s">
        <v>2163</v>
      </c>
      <c r="D1508" s="833" t="s">
        <v>3773</v>
      </c>
      <c r="E1508" s="834" t="s">
        <v>2200</v>
      </c>
      <c r="F1508" s="832" t="s">
        <v>2158</v>
      </c>
      <c r="G1508" s="832" t="s">
        <v>2253</v>
      </c>
      <c r="H1508" s="832" t="s">
        <v>595</v>
      </c>
      <c r="I1508" s="832" t="s">
        <v>3000</v>
      </c>
      <c r="J1508" s="832" t="s">
        <v>798</v>
      </c>
      <c r="K1508" s="832" t="s">
        <v>2719</v>
      </c>
      <c r="L1508" s="835">
        <v>0</v>
      </c>
      <c r="M1508" s="835">
        <v>0</v>
      </c>
      <c r="N1508" s="832">
        <v>1</v>
      </c>
      <c r="O1508" s="836">
        <v>0.5</v>
      </c>
      <c r="P1508" s="835">
        <v>0</v>
      </c>
      <c r="Q1508" s="837"/>
      <c r="R1508" s="832">
        <v>1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32</v>
      </c>
      <c r="B1509" s="832" t="s">
        <v>2157</v>
      </c>
      <c r="C1509" s="832" t="s">
        <v>2163</v>
      </c>
      <c r="D1509" s="833" t="s">
        <v>3773</v>
      </c>
      <c r="E1509" s="834" t="s">
        <v>2200</v>
      </c>
      <c r="F1509" s="832" t="s">
        <v>2158</v>
      </c>
      <c r="G1509" s="832" t="s">
        <v>3643</v>
      </c>
      <c r="H1509" s="832" t="s">
        <v>595</v>
      </c>
      <c r="I1509" s="832" t="s">
        <v>3644</v>
      </c>
      <c r="J1509" s="832" t="s">
        <v>3645</v>
      </c>
      <c r="K1509" s="832" t="s">
        <v>3646</v>
      </c>
      <c r="L1509" s="835">
        <v>888.77</v>
      </c>
      <c r="M1509" s="835">
        <v>888.77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32</v>
      </c>
      <c r="B1510" s="832" t="s">
        <v>2157</v>
      </c>
      <c r="C1510" s="832" t="s">
        <v>2163</v>
      </c>
      <c r="D1510" s="833" t="s">
        <v>3773</v>
      </c>
      <c r="E1510" s="834" t="s">
        <v>2200</v>
      </c>
      <c r="F1510" s="832" t="s">
        <v>2158</v>
      </c>
      <c r="G1510" s="832" t="s">
        <v>2375</v>
      </c>
      <c r="H1510" s="832" t="s">
        <v>651</v>
      </c>
      <c r="I1510" s="832" t="s">
        <v>2730</v>
      </c>
      <c r="J1510" s="832" t="s">
        <v>698</v>
      </c>
      <c r="K1510" s="832" t="s">
        <v>2731</v>
      </c>
      <c r="L1510" s="835">
        <v>58.52</v>
      </c>
      <c r="M1510" s="835">
        <v>117.04</v>
      </c>
      <c r="N1510" s="832">
        <v>2</v>
      </c>
      <c r="O1510" s="836">
        <v>1</v>
      </c>
      <c r="P1510" s="835">
        <v>117.04</v>
      </c>
      <c r="Q1510" s="837">
        <v>1</v>
      </c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32</v>
      </c>
      <c r="B1511" s="832" t="s">
        <v>2157</v>
      </c>
      <c r="C1511" s="832" t="s">
        <v>2163</v>
      </c>
      <c r="D1511" s="833" t="s">
        <v>3773</v>
      </c>
      <c r="E1511" s="834" t="s">
        <v>2200</v>
      </c>
      <c r="F1511" s="832" t="s">
        <v>2158</v>
      </c>
      <c r="G1511" s="832" t="s">
        <v>3435</v>
      </c>
      <c r="H1511" s="832" t="s">
        <v>595</v>
      </c>
      <c r="I1511" s="832" t="s">
        <v>3436</v>
      </c>
      <c r="J1511" s="832" t="s">
        <v>3437</v>
      </c>
      <c r="K1511" s="832" t="s">
        <v>3438</v>
      </c>
      <c r="L1511" s="835">
        <v>69.59</v>
      </c>
      <c r="M1511" s="835">
        <v>69.59</v>
      </c>
      <c r="N1511" s="832">
        <v>1</v>
      </c>
      <c r="O1511" s="836">
        <v>1</v>
      </c>
      <c r="P1511" s="835">
        <v>69.59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32</v>
      </c>
      <c r="B1512" s="832" t="s">
        <v>2157</v>
      </c>
      <c r="C1512" s="832" t="s">
        <v>2163</v>
      </c>
      <c r="D1512" s="833" t="s">
        <v>3773</v>
      </c>
      <c r="E1512" s="834" t="s">
        <v>2200</v>
      </c>
      <c r="F1512" s="832" t="s">
        <v>2158</v>
      </c>
      <c r="G1512" s="832" t="s">
        <v>2257</v>
      </c>
      <c r="H1512" s="832" t="s">
        <v>651</v>
      </c>
      <c r="I1512" s="832" t="s">
        <v>3028</v>
      </c>
      <c r="J1512" s="832" t="s">
        <v>827</v>
      </c>
      <c r="K1512" s="832" t="s">
        <v>3029</v>
      </c>
      <c r="L1512" s="835">
        <v>2309.36</v>
      </c>
      <c r="M1512" s="835">
        <v>4618.72</v>
      </c>
      <c r="N1512" s="832">
        <v>2</v>
      </c>
      <c r="O1512" s="836">
        <v>1</v>
      </c>
      <c r="P1512" s="835">
        <v>4618.72</v>
      </c>
      <c r="Q1512" s="837">
        <v>1</v>
      </c>
      <c r="R1512" s="832">
        <v>2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32</v>
      </c>
      <c r="B1513" s="832" t="s">
        <v>2157</v>
      </c>
      <c r="C1513" s="832" t="s">
        <v>2163</v>
      </c>
      <c r="D1513" s="833" t="s">
        <v>3773</v>
      </c>
      <c r="E1513" s="834" t="s">
        <v>2200</v>
      </c>
      <c r="F1513" s="832" t="s">
        <v>2158</v>
      </c>
      <c r="G1513" s="832" t="s">
        <v>2257</v>
      </c>
      <c r="H1513" s="832" t="s">
        <v>651</v>
      </c>
      <c r="I1513" s="832" t="s">
        <v>1746</v>
      </c>
      <c r="J1513" s="832" t="s">
        <v>822</v>
      </c>
      <c r="K1513" s="832" t="s">
        <v>1747</v>
      </c>
      <c r="L1513" s="835">
        <v>736.33</v>
      </c>
      <c r="M1513" s="835">
        <v>2208.9900000000002</v>
      </c>
      <c r="N1513" s="832">
        <v>3</v>
      </c>
      <c r="O1513" s="836">
        <v>2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32</v>
      </c>
      <c r="B1514" s="832" t="s">
        <v>2157</v>
      </c>
      <c r="C1514" s="832" t="s">
        <v>2163</v>
      </c>
      <c r="D1514" s="833" t="s">
        <v>3773</v>
      </c>
      <c r="E1514" s="834" t="s">
        <v>2200</v>
      </c>
      <c r="F1514" s="832" t="s">
        <v>2158</v>
      </c>
      <c r="G1514" s="832" t="s">
        <v>2257</v>
      </c>
      <c r="H1514" s="832" t="s">
        <v>651</v>
      </c>
      <c r="I1514" s="832" t="s">
        <v>1748</v>
      </c>
      <c r="J1514" s="832" t="s">
        <v>822</v>
      </c>
      <c r="K1514" s="832" t="s">
        <v>1749</v>
      </c>
      <c r="L1514" s="835">
        <v>490.89</v>
      </c>
      <c r="M1514" s="835">
        <v>1472.67</v>
      </c>
      <c r="N1514" s="832">
        <v>3</v>
      </c>
      <c r="O1514" s="836">
        <v>2</v>
      </c>
      <c r="P1514" s="835">
        <v>490.89</v>
      </c>
      <c r="Q1514" s="837">
        <v>0.33333333333333331</v>
      </c>
      <c r="R1514" s="832">
        <v>1</v>
      </c>
      <c r="S1514" s="837">
        <v>0.33333333333333331</v>
      </c>
      <c r="T1514" s="836">
        <v>1</v>
      </c>
      <c r="U1514" s="838">
        <v>0.5</v>
      </c>
    </row>
    <row r="1515" spans="1:21" ht="14.4" customHeight="1" x14ac:dyDescent="0.3">
      <c r="A1515" s="831">
        <v>32</v>
      </c>
      <c r="B1515" s="832" t="s">
        <v>2157</v>
      </c>
      <c r="C1515" s="832" t="s">
        <v>2163</v>
      </c>
      <c r="D1515" s="833" t="s">
        <v>3773</v>
      </c>
      <c r="E1515" s="834" t="s">
        <v>2200</v>
      </c>
      <c r="F1515" s="832" t="s">
        <v>2158</v>
      </c>
      <c r="G1515" s="832" t="s">
        <v>2257</v>
      </c>
      <c r="H1515" s="832" t="s">
        <v>651</v>
      </c>
      <c r="I1515" s="832" t="s">
        <v>3030</v>
      </c>
      <c r="J1515" s="832" t="s">
        <v>822</v>
      </c>
      <c r="K1515" s="832" t="s">
        <v>3031</v>
      </c>
      <c r="L1515" s="835">
        <v>1154.68</v>
      </c>
      <c r="M1515" s="835">
        <v>3464.04</v>
      </c>
      <c r="N1515" s="832">
        <v>3</v>
      </c>
      <c r="O1515" s="836">
        <v>1</v>
      </c>
      <c r="P1515" s="835">
        <v>3464.04</v>
      </c>
      <c r="Q1515" s="837">
        <v>1</v>
      </c>
      <c r="R1515" s="832">
        <v>3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32</v>
      </c>
      <c r="B1516" s="832" t="s">
        <v>2157</v>
      </c>
      <c r="C1516" s="832" t="s">
        <v>2163</v>
      </c>
      <c r="D1516" s="833" t="s">
        <v>3773</v>
      </c>
      <c r="E1516" s="834" t="s">
        <v>2200</v>
      </c>
      <c r="F1516" s="832" t="s">
        <v>2158</v>
      </c>
      <c r="G1516" s="832" t="s">
        <v>2257</v>
      </c>
      <c r="H1516" s="832" t="s">
        <v>651</v>
      </c>
      <c r="I1516" s="832" t="s">
        <v>1742</v>
      </c>
      <c r="J1516" s="832" t="s">
        <v>822</v>
      </c>
      <c r="K1516" s="832" t="s">
        <v>1743</v>
      </c>
      <c r="L1516" s="835">
        <v>923.74</v>
      </c>
      <c r="M1516" s="835">
        <v>923.74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32</v>
      </c>
      <c r="B1517" s="832" t="s">
        <v>2157</v>
      </c>
      <c r="C1517" s="832" t="s">
        <v>2163</v>
      </c>
      <c r="D1517" s="833" t="s">
        <v>3773</v>
      </c>
      <c r="E1517" s="834" t="s">
        <v>2200</v>
      </c>
      <c r="F1517" s="832" t="s">
        <v>2158</v>
      </c>
      <c r="G1517" s="832" t="s">
        <v>3647</v>
      </c>
      <c r="H1517" s="832" t="s">
        <v>595</v>
      </c>
      <c r="I1517" s="832" t="s">
        <v>3648</v>
      </c>
      <c r="J1517" s="832" t="s">
        <v>3649</v>
      </c>
      <c r="K1517" s="832" t="s">
        <v>3260</v>
      </c>
      <c r="L1517" s="835">
        <v>29.02</v>
      </c>
      <c r="M1517" s="835">
        <v>29.02</v>
      </c>
      <c r="N1517" s="832">
        <v>1</v>
      </c>
      <c r="O1517" s="836">
        <v>0.5</v>
      </c>
      <c r="P1517" s="835">
        <v>29.02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32</v>
      </c>
      <c r="B1518" s="832" t="s">
        <v>2157</v>
      </c>
      <c r="C1518" s="832" t="s">
        <v>2163</v>
      </c>
      <c r="D1518" s="833" t="s">
        <v>3773</v>
      </c>
      <c r="E1518" s="834" t="s">
        <v>2200</v>
      </c>
      <c r="F1518" s="832" t="s">
        <v>2158</v>
      </c>
      <c r="G1518" s="832" t="s">
        <v>2380</v>
      </c>
      <c r="H1518" s="832" t="s">
        <v>595</v>
      </c>
      <c r="I1518" s="832" t="s">
        <v>2381</v>
      </c>
      <c r="J1518" s="832" t="s">
        <v>2382</v>
      </c>
      <c r="K1518" s="832" t="s">
        <v>2383</v>
      </c>
      <c r="L1518" s="835">
        <v>78.33</v>
      </c>
      <c r="M1518" s="835">
        <v>156.66</v>
      </c>
      <c r="N1518" s="832">
        <v>2</v>
      </c>
      <c r="O1518" s="836">
        <v>1</v>
      </c>
      <c r="P1518" s="835">
        <v>156.66</v>
      </c>
      <c r="Q1518" s="837">
        <v>1</v>
      </c>
      <c r="R1518" s="832">
        <v>2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32</v>
      </c>
      <c r="B1519" s="832" t="s">
        <v>2157</v>
      </c>
      <c r="C1519" s="832" t="s">
        <v>2163</v>
      </c>
      <c r="D1519" s="833" t="s">
        <v>3773</v>
      </c>
      <c r="E1519" s="834" t="s">
        <v>2200</v>
      </c>
      <c r="F1519" s="832" t="s">
        <v>2158</v>
      </c>
      <c r="G1519" s="832" t="s">
        <v>2384</v>
      </c>
      <c r="H1519" s="832" t="s">
        <v>595</v>
      </c>
      <c r="I1519" s="832" t="s">
        <v>3188</v>
      </c>
      <c r="J1519" s="832" t="s">
        <v>846</v>
      </c>
      <c r="K1519" s="832" t="s">
        <v>3189</v>
      </c>
      <c r="L1519" s="835">
        <v>32.25</v>
      </c>
      <c r="M1519" s="835">
        <v>32.25</v>
      </c>
      <c r="N1519" s="832">
        <v>1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32</v>
      </c>
      <c r="B1520" s="832" t="s">
        <v>2157</v>
      </c>
      <c r="C1520" s="832" t="s">
        <v>2163</v>
      </c>
      <c r="D1520" s="833" t="s">
        <v>3773</v>
      </c>
      <c r="E1520" s="834" t="s">
        <v>2200</v>
      </c>
      <c r="F1520" s="832" t="s">
        <v>2158</v>
      </c>
      <c r="G1520" s="832" t="s">
        <v>2384</v>
      </c>
      <c r="H1520" s="832" t="s">
        <v>595</v>
      </c>
      <c r="I1520" s="832" t="s">
        <v>2645</v>
      </c>
      <c r="J1520" s="832" t="s">
        <v>846</v>
      </c>
      <c r="K1520" s="832" t="s">
        <v>2646</v>
      </c>
      <c r="L1520" s="835">
        <v>103.67</v>
      </c>
      <c r="M1520" s="835">
        <v>103.67</v>
      </c>
      <c r="N1520" s="832">
        <v>1</v>
      </c>
      <c r="O1520" s="836">
        <v>1</v>
      </c>
      <c r="P1520" s="835">
        <v>103.67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32</v>
      </c>
      <c r="B1521" s="832" t="s">
        <v>2157</v>
      </c>
      <c r="C1521" s="832" t="s">
        <v>2163</v>
      </c>
      <c r="D1521" s="833" t="s">
        <v>3773</v>
      </c>
      <c r="E1521" s="834" t="s">
        <v>2200</v>
      </c>
      <c r="F1521" s="832" t="s">
        <v>2158</v>
      </c>
      <c r="G1521" s="832" t="s">
        <v>2384</v>
      </c>
      <c r="H1521" s="832" t="s">
        <v>595</v>
      </c>
      <c r="I1521" s="832" t="s">
        <v>3650</v>
      </c>
      <c r="J1521" s="832" t="s">
        <v>3651</v>
      </c>
      <c r="K1521" s="832" t="s">
        <v>3652</v>
      </c>
      <c r="L1521" s="835">
        <v>64.5</v>
      </c>
      <c r="M1521" s="835">
        <v>64.5</v>
      </c>
      <c r="N1521" s="832">
        <v>1</v>
      </c>
      <c r="O1521" s="836">
        <v>0.5</v>
      </c>
      <c r="P1521" s="835">
        <v>64.5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32</v>
      </c>
      <c r="B1522" s="832" t="s">
        <v>2157</v>
      </c>
      <c r="C1522" s="832" t="s">
        <v>2163</v>
      </c>
      <c r="D1522" s="833" t="s">
        <v>3773</v>
      </c>
      <c r="E1522" s="834" t="s">
        <v>2200</v>
      </c>
      <c r="F1522" s="832" t="s">
        <v>2158</v>
      </c>
      <c r="G1522" s="832" t="s">
        <v>2384</v>
      </c>
      <c r="H1522" s="832" t="s">
        <v>595</v>
      </c>
      <c r="I1522" s="832" t="s">
        <v>3653</v>
      </c>
      <c r="J1522" s="832" t="s">
        <v>3651</v>
      </c>
      <c r="K1522" s="832" t="s">
        <v>3654</v>
      </c>
      <c r="L1522" s="835">
        <v>64.5</v>
      </c>
      <c r="M1522" s="835">
        <v>64.5</v>
      </c>
      <c r="N1522" s="832">
        <v>1</v>
      </c>
      <c r="O1522" s="836">
        <v>0.5</v>
      </c>
      <c r="P1522" s="835">
        <v>64.5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32</v>
      </c>
      <c r="B1523" s="832" t="s">
        <v>2157</v>
      </c>
      <c r="C1523" s="832" t="s">
        <v>2163</v>
      </c>
      <c r="D1523" s="833" t="s">
        <v>3773</v>
      </c>
      <c r="E1523" s="834" t="s">
        <v>2200</v>
      </c>
      <c r="F1523" s="832" t="s">
        <v>2158</v>
      </c>
      <c r="G1523" s="832" t="s">
        <v>2913</v>
      </c>
      <c r="H1523" s="832" t="s">
        <v>595</v>
      </c>
      <c r="I1523" s="832" t="s">
        <v>2914</v>
      </c>
      <c r="J1523" s="832" t="s">
        <v>2915</v>
      </c>
      <c r="K1523" s="832" t="s">
        <v>2916</v>
      </c>
      <c r="L1523" s="835">
        <v>463.19</v>
      </c>
      <c r="M1523" s="835">
        <v>463.19</v>
      </c>
      <c r="N1523" s="832">
        <v>1</v>
      </c>
      <c r="O1523" s="836">
        <v>1</v>
      </c>
      <c r="P1523" s="835">
        <v>463.19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32</v>
      </c>
      <c r="B1524" s="832" t="s">
        <v>2157</v>
      </c>
      <c r="C1524" s="832" t="s">
        <v>2163</v>
      </c>
      <c r="D1524" s="833" t="s">
        <v>3773</v>
      </c>
      <c r="E1524" s="834" t="s">
        <v>2200</v>
      </c>
      <c r="F1524" s="832" t="s">
        <v>2158</v>
      </c>
      <c r="G1524" s="832" t="s">
        <v>2202</v>
      </c>
      <c r="H1524" s="832" t="s">
        <v>651</v>
      </c>
      <c r="I1524" s="832" t="s">
        <v>2056</v>
      </c>
      <c r="J1524" s="832" t="s">
        <v>2057</v>
      </c>
      <c r="K1524" s="832" t="s">
        <v>2058</v>
      </c>
      <c r="L1524" s="835">
        <v>32.25</v>
      </c>
      <c r="M1524" s="835">
        <v>64.5</v>
      </c>
      <c r="N1524" s="832">
        <v>2</v>
      </c>
      <c r="O1524" s="836">
        <v>1</v>
      </c>
      <c r="P1524" s="835">
        <v>64.5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32</v>
      </c>
      <c r="B1525" s="832" t="s">
        <v>2157</v>
      </c>
      <c r="C1525" s="832" t="s">
        <v>2163</v>
      </c>
      <c r="D1525" s="833" t="s">
        <v>3773</v>
      </c>
      <c r="E1525" s="834" t="s">
        <v>2200</v>
      </c>
      <c r="F1525" s="832" t="s">
        <v>2158</v>
      </c>
      <c r="G1525" s="832" t="s">
        <v>2202</v>
      </c>
      <c r="H1525" s="832" t="s">
        <v>651</v>
      </c>
      <c r="I1525" s="832" t="s">
        <v>2258</v>
      </c>
      <c r="J1525" s="832" t="s">
        <v>2057</v>
      </c>
      <c r="K1525" s="832" t="s">
        <v>2259</v>
      </c>
      <c r="L1525" s="835">
        <v>57.6</v>
      </c>
      <c r="M1525" s="835">
        <v>57.6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32</v>
      </c>
      <c r="B1526" s="832" t="s">
        <v>2157</v>
      </c>
      <c r="C1526" s="832" t="s">
        <v>2163</v>
      </c>
      <c r="D1526" s="833" t="s">
        <v>3773</v>
      </c>
      <c r="E1526" s="834" t="s">
        <v>2200</v>
      </c>
      <c r="F1526" s="832" t="s">
        <v>2158</v>
      </c>
      <c r="G1526" s="832" t="s">
        <v>2202</v>
      </c>
      <c r="H1526" s="832" t="s">
        <v>651</v>
      </c>
      <c r="I1526" s="832" t="s">
        <v>2203</v>
      </c>
      <c r="J1526" s="832" t="s">
        <v>2057</v>
      </c>
      <c r="K1526" s="832" t="s">
        <v>2204</v>
      </c>
      <c r="L1526" s="835">
        <v>16.12</v>
      </c>
      <c r="M1526" s="835">
        <v>48.36</v>
      </c>
      <c r="N1526" s="832">
        <v>3</v>
      </c>
      <c r="O1526" s="836">
        <v>2</v>
      </c>
      <c r="P1526" s="835">
        <v>48.36</v>
      </c>
      <c r="Q1526" s="837">
        <v>1</v>
      </c>
      <c r="R1526" s="832">
        <v>3</v>
      </c>
      <c r="S1526" s="837">
        <v>1</v>
      </c>
      <c r="T1526" s="836">
        <v>2</v>
      </c>
      <c r="U1526" s="838">
        <v>1</v>
      </c>
    </row>
    <row r="1527" spans="1:21" ht="14.4" customHeight="1" x14ac:dyDescent="0.3">
      <c r="A1527" s="831">
        <v>32</v>
      </c>
      <c r="B1527" s="832" t="s">
        <v>2157</v>
      </c>
      <c r="C1527" s="832" t="s">
        <v>2163</v>
      </c>
      <c r="D1527" s="833" t="s">
        <v>3773</v>
      </c>
      <c r="E1527" s="834" t="s">
        <v>2200</v>
      </c>
      <c r="F1527" s="832" t="s">
        <v>2158</v>
      </c>
      <c r="G1527" s="832" t="s">
        <v>2202</v>
      </c>
      <c r="H1527" s="832" t="s">
        <v>595</v>
      </c>
      <c r="I1527" s="832" t="s">
        <v>2689</v>
      </c>
      <c r="J1527" s="832" t="s">
        <v>2057</v>
      </c>
      <c r="K1527" s="832" t="s">
        <v>2690</v>
      </c>
      <c r="L1527" s="835">
        <v>103.67</v>
      </c>
      <c r="M1527" s="835">
        <v>207.34</v>
      </c>
      <c r="N1527" s="832">
        <v>2</v>
      </c>
      <c r="O1527" s="836">
        <v>1.5</v>
      </c>
      <c r="P1527" s="835">
        <v>103.67</v>
      </c>
      <c r="Q1527" s="837">
        <v>0.5</v>
      </c>
      <c r="R1527" s="832">
        <v>1</v>
      </c>
      <c r="S1527" s="837">
        <v>0.5</v>
      </c>
      <c r="T1527" s="836">
        <v>1</v>
      </c>
      <c r="U1527" s="838">
        <v>0.66666666666666663</v>
      </c>
    </row>
    <row r="1528" spans="1:21" ht="14.4" customHeight="1" x14ac:dyDescent="0.3">
      <c r="A1528" s="831">
        <v>32</v>
      </c>
      <c r="B1528" s="832" t="s">
        <v>2157</v>
      </c>
      <c r="C1528" s="832" t="s">
        <v>2163</v>
      </c>
      <c r="D1528" s="833" t="s">
        <v>3773</v>
      </c>
      <c r="E1528" s="834" t="s">
        <v>2200</v>
      </c>
      <c r="F1528" s="832" t="s">
        <v>2158</v>
      </c>
      <c r="G1528" s="832" t="s">
        <v>2288</v>
      </c>
      <c r="H1528" s="832" t="s">
        <v>595</v>
      </c>
      <c r="I1528" s="832" t="s">
        <v>2394</v>
      </c>
      <c r="J1528" s="832" t="s">
        <v>2290</v>
      </c>
      <c r="K1528" s="832" t="s">
        <v>2395</v>
      </c>
      <c r="L1528" s="835">
        <v>21.92</v>
      </c>
      <c r="M1528" s="835">
        <v>131.52000000000001</v>
      </c>
      <c r="N1528" s="832">
        <v>6</v>
      </c>
      <c r="O1528" s="836">
        <v>3</v>
      </c>
      <c r="P1528" s="835">
        <v>87.68</v>
      </c>
      <c r="Q1528" s="837">
        <v>0.66666666666666663</v>
      </c>
      <c r="R1528" s="832">
        <v>4</v>
      </c>
      <c r="S1528" s="837">
        <v>0.66666666666666663</v>
      </c>
      <c r="T1528" s="836">
        <v>2</v>
      </c>
      <c r="U1528" s="838">
        <v>0.66666666666666663</v>
      </c>
    </row>
    <row r="1529" spans="1:21" ht="14.4" customHeight="1" x14ac:dyDescent="0.3">
      <c r="A1529" s="831">
        <v>32</v>
      </c>
      <c r="B1529" s="832" t="s">
        <v>2157</v>
      </c>
      <c r="C1529" s="832" t="s">
        <v>2163</v>
      </c>
      <c r="D1529" s="833" t="s">
        <v>3773</v>
      </c>
      <c r="E1529" s="834" t="s">
        <v>2200</v>
      </c>
      <c r="F1529" s="832" t="s">
        <v>2158</v>
      </c>
      <c r="G1529" s="832" t="s">
        <v>2288</v>
      </c>
      <c r="H1529" s="832" t="s">
        <v>595</v>
      </c>
      <c r="I1529" s="832" t="s">
        <v>2289</v>
      </c>
      <c r="J1529" s="832" t="s">
        <v>2290</v>
      </c>
      <c r="K1529" s="832" t="s">
        <v>2291</v>
      </c>
      <c r="L1529" s="835">
        <v>87.67</v>
      </c>
      <c r="M1529" s="835">
        <v>263.01</v>
      </c>
      <c r="N1529" s="832">
        <v>3</v>
      </c>
      <c r="O1529" s="836">
        <v>2</v>
      </c>
      <c r="P1529" s="835">
        <v>263.01</v>
      </c>
      <c r="Q1529" s="837">
        <v>1</v>
      </c>
      <c r="R1529" s="832">
        <v>3</v>
      </c>
      <c r="S1529" s="837">
        <v>1</v>
      </c>
      <c r="T1529" s="836">
        <v>2</v>
      </c>
      <c r="U1529" s="838">
        <v>1</v>
      </c>
    </row>
    <row r="1530" spans="1:21" ht="14.4" customHeight="1" x14ac:dyDescent="0.3">
      <c r="A1530" s="831">
        <v>32</v>
      </c>
      <c r="B1530" s="832" t="s">
        <v>2157</v>
      </c>
      <c r="C1530" s="832" t="s">
        <v>2163</v>
      </c>
      <c r="D1530" s="833" t="s">
        <v>3773</v>
      </c>
      <c r="E1530" s="834" t="s">
        <v>2200</v>
      </c>
      <c r="F1530" s="832" t="s">
        <v>2158</v>
      </c>
      <c r="G1530" s="832" t="s">
        <v>2396</v>
      </c>
      <c r="H1530" s="832" t="s">
        <v>595</v>
      </c>
      <c r="I1530" s="832" t="s">
        <v>3655</v>
      </c>
      <c r="J1530" s="832" t="s">
        <v>3656</v>
      </c>
      <c r="K1530" s="832" t="s">
        <v>3302</v>
      </c>
      <c r="L1530" s="835">
        <v>1286.19</v>
      </c>
      <c r="M1530" s="835">
        <v>1286.19</v>
      </c>
      <c r="N1530" s="832">
        <v>1</v>
      </c>
      <c r="O1530" s="836">
        <v>0.5</v>
      </c>
      <c r="P1530" s="835">
        <v>1286.19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32</v>
      </c>
      <c r="B1531" s="832" t="s">
        <v>2157</v>
      </c>
      <c r="C1531" s="832" t="s">
        <v>2163</v>
      </c>
      <c r="D1531" s="833" t="s">
        <v>3773</v>
      </c>
      <c r="E1531" s="834" t="s">
        <v>2200</v>
      </c>
      <c r="F1531" s="832" t="s">
        <v>2158</v>
      </c>
      <c r="G1531" s="832" t="s">
        <v>3039</v>
      </c>
      <c r="H1531" s="832" t="s">
        <v>651</v>
      </c>
      <c r="I1531" s="832" t="s">
        <v>3040</v>
      </c>
      <c r="J1531" s="832" t="s">
        <v>3041</v>
      </c>
      <c r="K1531" s="832" t="s">
        <v>3042</v>
      </c>
      <c r="L1531" s="835">
        <v>320.20999999999998</v>
      </c>
      <c r="M1531" s="835">
        <v>320.20999999999998</v>
      </c>
      <c r="N1531" s="832">
        <v>1</v>
      </c>
      <c r="O1531" s="836">
        <v>0.5</v>
      </c>
      <c r="P1531" s="835">
        <v>320.20999999999998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32</v>
      </c>
      <c r="B1532" s="832" t="s">
        <v>2157</v>
      </c>
      <c r="C1532" s="832" t="s">
        <v>2163</v>
      </c>
      <c r="D1532" s="833" t="s">
        <v>3773</v>
      </c>
      <c r="E1532" s="834" t="s">
        <v>2200</v>
      </c>
      <c r="F1532" s="832" t="s">
        <v>2158</v>
      </c>
      <c r="G1532" s="832" t="s">
        <v>2205</v>
      </c>
      <c r="H1532" s="832" t="s">
        <v>595</v>
      </c>
      <c r="I1532" s="832" t="s">
        <v>2206</v>
      </c>
      <c r="J1532" s="832" t="s">
        <v>2207</v>
      </c>
      <c r="K1532" s="832" t="s">
        <v>2208</v>
      </c>
      <c r="L1532" s="835">
        <v>0</v>
      </c>
      <c r="M1532" s="835">
        <v>0</v>
      </c>
      <c r="N1532" s="832">
        <v>5</v>
      </c>
      <c r="O1532" s="836">
        <v>3</v>
      </c>
      <c r="P1532" s="835">
        <v>0</v>
      </c>
      <c r="Q1532" s="837"/>
      <c r="R1532" s="832">
        <v>5</v>
      </c>
      <c r="S1532" s="837">
        <v>1</v>
      </c>
      <c r="T1532" s="836">
        <v>3</v>
      </c>
      <c r="U1532" s="838">
        <v>1</v>
      </c>
    </row>
    <row r="1533" spans="1:21" ht="14.4" customHeight="1" x14ac:dyDescent="0.3">
      <c r="A1533" s="831">
        <v>32</v>
      </c>
      <c r="B1533" s="832" t="s">
        <v>2157</v>
      </c>
      <c r="C1533" s="832" t="s">
        <v>2163</v>
      </c>
      <c r="D1533" s="833" t="s">
        <v>3773</v>
      </c>
      <c r="E1533" s="834" t="s">
        <v>2200</v>
      </c>
      <c r="F1533" s="832" t="s">
        <v>2158</v>
      </c>
      <c r="G1533" s="832" t="s">
        <v>2241</v>
      </c>
      <c r="H1533" s="832" t="s">
        <v>595</v>
      </c>
      <c r="I1533" s="832" t="s">
        <v>2242</v>
      </c>
      <c r="J1533" s="832" t="s">
        <v>2243</v>
      </c>
      <c r="K1533" s="832" t="s">
        <v>2244</v>
      </c>
      <c r="L1533" s="835">
        <v>66.88</v>
      </c>
      <c r="M1533" s="835">
        <v>802.56</v>
      </c>
      <c r="N1533" s="832">
        <v>12</v>
      </c>
      <c r="O1533" s="836">
        <v>6</v>
      </c>
      <c r="P1533" s="835">
        <v>601.91999999999996</v>
      </c>
      <c r="Q1533" s="837">
        <v>0.75</v>
      </c>
      <c r="R1533" s="832">
        <v>9</v>
      </c>
      <c r="S1533" s="837">
        <v>0.75</v>
      </c>
      <c r="T1533" s="836">
        <v>4.5</v>
      </c>
      <c r="U1533" s="838">
        <v>0.75</v>
      </c>
    </row>
    <row r="1534" spans="1:21" ht="14.4" customHeight="1" x14ac:dyDescent="0.3">
      <c r="A1534" s="831">
        <v>32</v>
      </c>
      <c r="B1534" s="832" t="s">
        <v>2157</v>
      </c>
      <c r="C1534" s="832" t="s">
        <v>2163</v>
      </c>
      <c r="D1534" s="833" t="s">
        <v>3773</v>
      </c>
      <c r="E1534" s="834" t="s">
        <v>2200</v>
      </c>
      <c r="F1534" s="832" t="s">
        <v>2158</v>
      </c>
      <c r="G1534" s="832" t="s">
        <v>3312</v>
      </c>
      <c r="H1534" s="832" t="s">
        <v>595</v>
      </c>
      <c r="I1534" s="832" t="s">
        <v>3313</v>
      </c>
      <c r="J1534" s="832" t="s">
        <v>3314</v>
      </c>
      <c r="K1534" s="832" t="s">
        <v>3315</v>
      </c>
      <c r="L1534" s="835">
        <v>132</v>
      </c>
      <c r="M1534" s="835">
        <v>396</v>
      </c>
      <c r="N1534" s="832">
        <v>3</v>
      </c>
      <c r="O1534" s="836">
        <v>1</v>
      </c>
      <c r="P1534" s="835">
        <v>396</v>
      </c>
      <c r="Q1534" s="837">
        <v>1</v>
      </c>
      <c r="R1534" s="832">
        <v>3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32</v>
      </c>
      <c r="B1535" s="832" t="s">
        <v>2157</v>
      </c>
      <c r="C1535" s="832" t="s">
        <v>2163</v>
      </c>
      <c r="D1535" s="833" t="s">
        <v>3773</v>
      </c>
      <c r="E1535" s="834" t="s">
        <v>2200</v>
      </c>
      <c r="F1535" s="832" t="s">
        <v>2158</v>
      </c>
      <c r="G1535" s="832" t="s">
        <v>2427</v>
      </c>
      <c r="H1535" s="832" t="s">
        <v>595</v>
      </c>
      <c r="I1535" s="832" t="s">
        <v>3097</v>
      </c>
      <c r="J1535" s="832" t="s">
        <v>3098</v>
      </c>
      <c r="K1535" s="832" t="s">
        <v>3099</v>
      </c>
      <c r="L1535" s="835">
        <v>31.32</v>
      </c>
      <c r="M1535" s="835">
        <v>62.64</v>
      </c>
      <c r="N1535" s="832">
        <v>2</v>
      </c>
      <c r="O1535" s="836">
        <v>0.5</v>
      </c>
      <c r="P1535" s="835">
        <v>62.64</v>
      </c>
      <c r="Q1535" s="837">
        <v>1</v>
      </c>
      <c r="R1535" s="832">
        <v>2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2157</v>
      </c>
      <c r="C1536" s="832" t="s">
        <v>2163</v>
      </c>
      <c r="D1536" s="833" t="s">
        <v>3773</v>
      </c>
      <c r="E1536" s="834" t="s">
        <v>2200</v>
      </c>
      <c r="F1536" s="832" t="s">
        <v>2158</v>
      </c>
      <c r="G1536" s="832" t="s">
        <v>3657</v>
      </c>
      <c r="H1536" s="832" t="s">
        <v>595</v>
      </c>
      <c r="I1536" s="832" t="s">
        <v>3658</v>
      </c>
      <c r="J1536" s="832" t="s">
        <v>3659</v>
      </c>
      <c r="K1536" s="832" t="s">
        <v>3660</v>
      </c>
      <c r="L1536" s="835">
        <v>67.41</v>
      </c>
      <c r="M1536" s="835">
        <v>67.41</v>
      </c>
      <c r="N1536" s="832">
        <v>1</v>
      </c>
      <c r="O1536" s="836">
        <v>1</v>
      </c>
      <c r="P1536" s="835">
        <v>67.41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32</v>
      </c>
      <c r="B1537" s="832" t="s">
        <v>2157</v>
      </c>
      <c r="C1537" s="832" t="s">
        <v>2163</v>
      </c>
      <c r="D1537" s="833" t="s">
        <v>3773</v>
      </c>
      <c r="E1537" s="834" t="s">
        <v>2200</v>
      </c>
      <c r="F1537" s="832" t="s">
        <v>2158</v>
      </c>
      <c r="G1537" s="832" t="s">
        <v>2268</v>
      </c>
      <c r="H1537" s="832" t="s">
        <v>595</v>
      </c>
      <c r="I1537" s="832" t="s">
        <v>3661</v>
      </c>
      <c r="J1537" s="832" t="s">
        <v>3662</v>
      </c>
      <c r="K1537" s="832" t="s">
        <v>2018</v>
      </c>
      <c r="L1537" s="835">
        <v>1427.23</v>
      </c>
      <c r="M1537" s="835">
        <v>1427.23</v>
      </c>
      <c r="N1537" s="832">
        <v>1</v>
      </c>
      <c r="O1537" s="836">
        <v>1</v>
      </c>
      <c r="P1537" s="835">
        <v>1427.23</v>
      </c>
      <c r="Q1537" s="837">
        <v>1</v>
      </c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32</v>
      </c>
      <c r="B1538" s="832" t="s">
        <v>2157</v>
      </c>
      <c r="C1538" s="832" t="s">
        <v>2163</v>
      </c>
      <c r="D1538" s="833" t="s">
        <v>3773</v>
      </c>
      <c r="E1538" s="834" t="s">
        <v>2200</v>
      </c>
      <c r="F1538" s="832" t="s">
        <v>2158</v>
      </c>
      <c r="G1538" s="832" t="s">
        <v>2268</v>
      </c>
      <c r="H1538" s="832" t="s">
        <v>595</v>
      </c>
      <c r="I1538" s="832" t="s">
        <v>2269</v>
      </c>
      <c r="J1538" s="832" t="s">
        <v>2017</v>
      </c>
      <c r="K1538" s="832" t="s">
        <v>2018</v>
      </c>
      <c r="L1538" s="835">
        <v>902.57</v>
      </c>
      <c r="M1538" s="835">
        <v>902.57</v>
      </c>
      <c r="N1538" s="832">
        <v>1</v>
      </c>
      <c r="O1538" s="836">
        <v>1</v>
      </c>
      <c r="P1538" s="835">
        <v>902.57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32</v>
      </c>
      <c r="B1539" s="832" t="s">
        <v>2157</v>
      </c>
      <c r="C1539" s="832" t="s">
        <v>2163</v>
      </c>
      <c r="D1539" s="833" t="s">
        <v>3773</v>
      </c>
      <c r="E1539" s="834" t="s">
        <v>2200</v>
      </c>
      <c r="F1539" s="832" t="s">
        <v>2158</v>
      </c>
      <c r="G1539" s="832" t="s">
        <v>2274</v>
      </c>
      <c r="H1539" s="832" t="s">
        <v>595</v>
      </c>
      <c r="I1539" s="832" t="s">
        <v>2275</v>
      </c>
      <c r="J1539" s="832" t="s">
        <v>696</v>
      </c>
      <c r="K1539" s="832" t="s">
        <v>2276</v>
      </c>
      <c r="L1539" s="835">
        <v>203.9</v>
      </c>
      <c r="M1539" s="835">
        <v>203.9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32</v>
      </c>
      <c r="B1540" s="832" t="s">
        <v>2157</v>
      </c>
      <c r="C1540" s="832" t="s">
        <v>2163</v>
      </c>
      <c r="D1540" s="833" t="s">
        <v>3773</v>
      </c>
      <c r="E1540" s="834" t="s">
        <v>2200</v>
      </c>
      <c r="F1540" s="832" t="s">
        <v>2158</v>
      </c>
      <c r="G1540" s="832" t="s">
        <v>2455</v>
      </c>
      <c r="H1540" s="832" t="s">
        <v>595</v>
      </c>
      <c r="I1540" s="832" t="s">
        <v>3663</v>
      </c>
      <c r="J1540" s="832" t="s">
        <v>2785</v>
      </c>
      <c r="K1540" s="832" t="s">
        <v>3664</v>
      </c>
      <c r="L1540" s="835">
        <v>50.32</v>
      </c>
      <c r="M1540" s="835">
        <v>50.32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32</v>
      </c>
      <c r="B1541" s="832" t="s">
        <v>2157</v>
      </c>
      <c r="C1541" s="832" t="s">
        <v>2163</v>
      </c>
      <c r="D1541" s="833" t="s">
        <v>3773</v>
      </c>
      <c r="E1541" s="834" t="s">
        <v>2200</v>
      </c>
      <c r="F1541" s="832" t="s">
        <v>2158</v>
      </c>
      <c r="G1541" s="832" t="s">
        <v>2455</v>
      </c>
      <c r="H1541" s="832" t="s">
        <v>595</v>
      </c>
      <c r="I1541" s="832" t="s">
        <v>3063</v>
      </c>
      <c r="J1541" s="832" t="s">
        <v>1435</v>
      </c>
      <c r="K1541" s="832" t="s">
        <v>1436</v>
      </c>
      <c r="L1541" s="835">
        <v>50.32</v>
      </c>
      <c r="M1541" s="835">
        <v>50.32</v>
      </c>
      <c r="N1541" s="832">
        <v>1</v>
      </c>
      <c r="O1541" s="836">
        <v>1</v>
      </c>
      <c r="P1541" s="835">
        <v>50.32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32</v>
      </c>
      <c r="B1542" s="832" t="s">
        <v>2157</v>
      </c>
      <c r="C1542" s="832" t="s">
        <v>2163</v>
      </c>
      <c r="D1542" s="833" t="s">
        <v>3773</v>
      </c>
      <c r="E1542" s="834" t="s">
        <v>2200</v>
      </c>
      <c r="F1542" s="832" t="s">
        <v>2158</v>
      </c>
      <c r="G1542" s="832" t="s">
        <v>2458</v>
      </c>
      <c r="H1542" s="832" t="s">
        <v>651</v>
      </c>
      <c r="I1542" s="832" t="s">
        <v>1814</v>
      </c>
      <c r="J1542" s="832" t="s">
        <v>1119</v>
      </c>
      <c r="K1542" s="832" t="s">
        <v>1815</v>
      </c>
      <c r="L1542" s="835">
        <v>154.36000000000001</v>
      </c>
      <c r="M1542" s="835">
        <v>308.72000000000003</v>
      </c>
      <c r="N1542" s="832">
        <v>2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32</v>
      </c>
      <c r="B1543" s="832" t="s">
        <v>2157</v>
      </c>
      <c r="C1543" s="832" t="s">
        <v>2163</v>
      </c>
      <c r="D1543" s="833" t="s">
        <v>3773</v>
      </c>
      <c r="E1543" s="834" t="s">
        <v>2200</v>
      </c>
      <c r="F1543" s="832" t="s">
        <v>2158</v>
      </c>
      <c r="G1543" s="832" t="s">
        <v>2458</v>
      </c>
      <c r="H1543" s="832" t="s">
        <v>595</v>
      </c>
      <c r="I1543" s="832" t="s">
        <v>2791</v>
      </c>
      <c r="J1543" s="832" t="s">
        <v>1119</v>
      </c>
      <c r="K1543" s="832" t="s">
        <v>1815</v>
      </c>
      <c r="L1543" s="835">
        <v>154.36000000000001</v>
      </c>
      <c r="M1543" s="835">
        <v>463.08000000000004</v>
      </c>
      <c r="N1543" s="832">
        <v>3</v>
      </c>
      <c r="O1543" s="836">
        <v>1</v>
      </c>
      <c r="P1543" s="835">
        <v>154.36000000000001</v>
      </c>
      <c r="Q1543" s="837">
        <v>0.33333333333333331</v>
      </c>
      <c r="R1543" s="832">
        <v>1</v>
      </c>
      <c r="S1543" s="837">
        <v>0.33333333333333331</v>
      </c>
      <c r="T1543" s="836">
        <v>0.5</v>
      </c>
      <c r="U1543" s="838">
        <v>0.5</v>
      </c>
    </row>
    <row r="1544" spans="1:21" ht="14.4" customHeight="1" x14ac:dyDescent="0.3">
      <c r="A1544" s="831">
        <v>32</v>
      </c>
      <c r="B1544" s="832" t="s">
        <v>2157</v>
      </c>
      <c r="C1544" s="832" t="s">
        <v>2163</v>
      </c>
      <c r="D1544" s="833" t="s">
        <v>3773</v>
      </c>
      <c r="E1544" s="834" t="s">
        <v>2200</v>
      </c>
      <c r="F1544" s="832" t="s">
        <v>2158</v>
      </c>
      <c r="G1544" s="832" t="s">
        <v>2458</v>
      </c>
      <c r="H1544" s="832" t="s">
        <v>651</v>
      </c>
      <c r="I1544" s="832" t="s">
        <v>1812</v>
      </c>
      <c r="J1544" s="832" t="s">
        <v>1119</v>
      </c>
      <c r="K1544" s="832" t="s">
        <v>1813</v>
      </c>
      <c r="L1544" s="835">
        <v>225.06</v>
      </c>
      <c r="M1544" s="835">
        <v>450.12</v>
      </c>
      <c r="N1544" s="832">
        <v>2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32</v>
      </c>
      <c r="B1545" s="832" t="s">
        <v>2157</v>
      </c>
      <c r="C1545" s="832" t="s">
        <v>2163</v>
      </c>
      <c r="D1545" s="833" t="s">
        <v>3773</v>
      </c>
      <c r="E1545" s="834" t="s">
        <v>2200</v>
      </c>
      <c r="F1545" s="832" t="s">
        <v>2158</v>
      </c>
      <c r="G1545" s="832" t="s">
        <v>2458</v>
      </c>
      <c r="H1545" s="832" t="s">
        <v>595</v>
      </c>
      <c r="I1545" s="832" t="s">
        <v>3665</v>
      </c>
      <c r="J1545" s="832" t="s">
        <v>1119</v>
      </c>
      <c r="K1545" s="832" t="s">
        <v>1815</v>
      </c>
      <c r="L1545" s="835">
        <v>154.36000000000001</v>
      </c>
      <c r="M1545" s="835">
        <v>154.36000000000001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32</v>
      </c>
      <c r="B1546" s="832" t="s">
        <v>2157</v>
      </c>
      <c r="C1546" s="832" t="s">
        <v>2163</v>
      </c>
      <c r="D1546" s="833" t="s">
        <v>3773</v>
      </c>
      <c r="E1546" s="834" t="s">
        <v>2200</v>
      </c>
      <c r="F1546" s="832" t="s">
        <v>2158</v>
      </c>
      <c r="G1546" s="832" t="s">
        <v>2794</v>
      </c>
      <c r="H1546" s="832" t="s">
        <v>651</v>
      </c>
      <c r="I1546" s="832" t="s">
        <v>2072</v>
      </c>
      <c r="J1546" s="832" t="s">
        <v>1809</v>
      </c>
      <c r="K1546" s="832" t="s">
        <v>2073</v>
      </c>
      <c r="L1546" s="835">
        <v>49.08</v>
      </c>
      <c r="M1546" s="835">
        <v>49.08</v>
      </c>
      <c r="N1546" s="832">
        <v>1</v>
      </c>
      <c r="O1546" s="836">
        <v>0.5</v>
      </c>
      <c r="P1546" s="835">
        <v>49.08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32</v>
      </c>
      <c r="B1547" s="832" t="s">
        <v>2157</v>
      </c>
      <c r="C1547" s="832" t="s">
        <v>2163</v>
      </c>
      <c r="D1547" s="833" t="s">
        <v>3773</v>
      </c>
      <c r="E1547" s="834" t="s">
        <v>2200</v>
      </c>
      <c r="F1547" s="832" t="s">
        <v>2158</v>
      </c>
      <c r="G1547" s="832" t="s">
        <v>2794</v>
      </c>
      <c r="H1547" s="832" t="s">
        <v>595</v>
      </c>
      <c r="I1547" s="832" t="s">
        <v>3216</v>
      </c>
      <c r="J1547" s="832" t="s">
        <v>1809</v>
      </c>
      <c r="K1547" s="832" t="s">
        <v>3217</v>
      </c>
      <c r="L1547" s="835">
        <v>84.18</v>
      </c>
      <c r="M1547" s="835">
        <v>84.18</v>
      </c>
      <c r="N1547" s="832">
        <v>1</v>
      </c>
      <c r="O1547" s="836">
        <v>1</v>
      </c>
      <c r="P1547" s="835">
        <v>84.18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32</v>
      </c>
      <c r="B1548" s="832" t="s">
        <v>2157</v>
      </c>
      <c r="C1548" s="832" t="s">
        <v>2163</v>
      </c>
      <c r="D1548" s="833" t="s">
        <v>3773</v>
      </c>
      <c r="E1548" s="834" t="s">
        <v>2200</v>
      </c>
      <c r="F1548" s="832" t="s">
        <v>2158</v>
      </c>
      <c r="G1548" s="832" t="s">
        <v>2459</v>
      </c>
      <c r="H1548" s="832" t="s">
        <v>595</v>
      </c>
      <c r="I1548" s="832" t="s">
        <v>2460</v>
      </c>
      <c r="J1548" s="832" t="s">
        <v>1363</v>
      </c>
      <c r="K1548" s="832" t="s">
        <v>2461</v>
      </c>
      <c r="L1548" s="835">
        <v>421.79</v>
      </c>
      <c r="M1548" s="835">
        <v>421.79</v>
      </c>
      <c r="N1548" s="832">
        <v>1</v>
      </c>
      <c r="O1548" s="836">
        <v>1</v>
      </c>
      <c r="P1548" s="835">
        <v>421.79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32</v>
      </c>
      <c r="B1549" s="832" t="s">
        <v>2157</v>
      </c>
      <c r="C1549" s="832" t="s">
        <v>2163</v>
      </c>
      <c r="D1549" s="833" t="s">
        <v>3773</v>
      </c>
      <c r="E1549" s="834" t="s">
        <v>2200</v>
      </c>
      <c r="F1549" s="832" t="s">
        <v>2158</v>
      </c>
      <c r="G1549" s="832" t="s">
        <v>2462</v>
      </c>
      <c r="H1549" s="832" t="s">
        <v>595</v>
      </c>
      <c r="I1549" s="832" t="s">
        <v>2465</v>
      </c>
      <c r="J1549" s="832" t="s">
        <v>913</v>
      </c>
      <c r="K1549" s="832" t="s">
        <v>2464</v>
      </c>
      <c r="L1549" s="835">
        <v>107.27</v>
      </c>
      <c r="M1549" s="835">
        <v>107.27</v>
      </c>
      <c r="N1549" s="832">
        <v>1</v>
      </c>
      <c r="O1549" s="836">
        <v>1</v>
      </c>
      <c r="P1549" s="835">
        <v>107.27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32</v>
      </c>
      <c r="B1550" s="832" t="s">
        <v>2157</v>
      </c>
      <c r="C1550" s="832" t="s">
        <v>2163</v>
      </c>
      <c r="D1550" s="833" t="s">
        <v>3773</v>
      </c>
      <c r="E1550" s="834" t="s">
        <v>2200</v>
      </c>
      <c r="F1550" s="832" t="s">
        <v>2159</v>
      </c>
      <c r="G1550" s="832" t="s">
        <v>2842</v>
      </c>
      <c r="H1550" s="832" t="s">
        <v>595</v>
      </c>
      <c r="I1550" s="832" t="s">
        <v>3666</v>
      </c>
      <c r="J1550" s="832" t="s">
        <v>2844</v>
      </c>
      <c r="K1550" s="832"/>
      <c r="L1550" s="835">
        <v>0</v>
      </c>
      <c r="M1550" s="835">
        <v>0</v>
      </c>
      <c r="N1550" s="832">
        <v>1</v>
      </c>
      <c r="O1550" s="836">
        <v>1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32</v>
      </c>
      <c r="B1551" s="832" t="s">
        <v>2157</v>
      </c>
      <c r="C1551" s="832" t="s">
        <v>2163</v>
      </c>
      <c r="D1551" s="833" t="s">
        <v>3773</v>
      </c>
      <c r="E1551" s="834" t="s">
        <v>2194</v>
      </c>
      <c r="F1551" s="832" t="s">
        <v>2158</v>
      </c>
      <c r="G1551" s="832" t="s">
        <v>2215</v>
      </c>
      <c r="H1551" s="832" t="s">
        <v>595</v>
      </c>
      <c r="I1551" s="832" t="s">
        <v>2216</v>
      </c>
      <c r="J1551" s="832" t="s">
        <v>2217</v>
      </c>
      <c r="K1551" s="832" t="s">
        <v>2218</v>
      </c>
      <c r="L1551" s="835">
        <v>1295.6400000000001</v>
      </c>
      <c r="M1551" s="835">
        <v>5182.5600000000004</v>
      </c>
      <c r="N1551" s="832">
        <v>4</v>
      </c>
      <c r="O1551" s="836">
        <v>3</v>
      </c>
      <c r="P1551" s="835">
        <v>2591.2800000000002</v>
      </c>
      <c r="Q1551" s="837">
        <v>0.5</v>
      </c>
      <c r="R1551" s="832">
        <v>2</v>
      </c>
      <c r="S1551" s="837">
        <v>0.5</v>
      </c>
      <c r="T1551" s="836">
        <v>1.5</v>
      </c>
      <c r="U1551" s="838">
        <v>0.5</v>
      </c>
    </row>
    <row r="1552" spans="1:21" ht="14.4" customHeight="1" x14ac:dyDescent="0.3">
      <c r="A1552" s="831">
        <v>32</v>
      </c>
      <c r="B1552" s="832" t="s">
        <v>2157</v>
      </c>
      <c r="C1552" s="832" t="s">
        <v>2163</v>
      </c>
      <c r="D1552" s="833" t="s">
        <v>3773</v>
      </c>
      <c r="E1552" s="834" t="s">
        <v>2194</v>
      </c>
      <c r="F1552" s="832" t="s">
        <v>2158</v>
      </c>
      <c r="G1552" s="832" t="s">
        <v>2215</v>
      </c>
      <c r="H1552" s="832" t="s">
        <v>595</v>
      </c>
      <c r="I1552" s="832" t="s">
        <v>2676</v>
      </c>
      <c r="J1552" s="832" t="s">
        <v>850</v>
      </c>
      <c r="K1552" s="832" t="s">
        <v>2677</v>
      </c>
      <c r="L1552" s="835">
        <v>462.73</v>
      </c>
      <c r="M1552" s="835">
        <v>3239.11</v>
      </c>
      <c r="N1552" s="832">
        <v>7</v>
      </c>
      <c r="O1552" s="836">
        <v>2.5</v>
      </c>
      <c r="P1552" s="835">
        <v>1388.19</v>
      </c>
      <c r="Q1552" s="837">
        <v>0.42857142857142855</v>
      </c>
      <c r="R1552" s="832">
        <v>3</v>
      </c>
      <c r="S1552" s="837">
        <v>0.42857142857142855</v>
      </c>
      <c r="T1552" s="836">
        <v>1</v>
      </c>
      <c r="U1552" s="838">
        <v>0.4</v>
      </c>
    </row>
    <row r="1553" spans="1:21" ht="14.4" customHeight="1" x14ac:dyDescent="0.3">
      <c r="A1553" s="831">
        <v>32</v>
      </c>
      <c r="B1553" s="832" t="s">
        <v>2157</v>
      </c>
      <c r="C1553" s="832" t="s">
        <v>2163</v>
      </c>
      <c r="D1553" s="833" t="s">
        <v>3773</v>
      </c>
      <c r="E1553" s="834" t="s">
        <v>2194</v>
      </c>
      <c r="F1553" s="832" t="s">
        <v>2158</v>
      </c>
      <c r="G1553" s="832" t="s">
        <v>2245</v>
      </c>
      <c r="H1553" s="832" t="s">
        <v>595</v>
      </c>
      <c r="I1553" s="832" t="s">
        <v>2953</v>
      </c>
      <c r="J1553" s="832" t="s">
        <v>2954</v>
      </c>
      <c r="K1553" s="832" t="s">
        <v>2955</v>
      </c>
      <c r="L1553" s="835">
        <v>121.75</v>
      </c>
      <c r="M1553" s="835">
        <v>121.75</v>
      </c>
      <c r="N1553" s="832">
        <v>1</v>
      </c>
      <c r="O1553" s="836">
        <v>1</v>
      </c>
      <c r="P1553" s="835">
        <v>121.75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32</v>
      </c>
      <c r="B1554" s="832" t="s">
        <v>2157</v>
      </c>
      <c r="C1554" s="832" t="s">
        <v>2163</v>
      </c>
      <c r="D1554" s="833" t="s">
        <v>3773</v>
      </c>
      <c r="E1554" s="834" t="s">
        <v>2194</v>
      </c>
      <c r="F1554" s="832" t="s">
        <v>2158</v>
      </c>
      <c r="G1554" s="832" t="s">
        <v>2245</v>
      </c>
      <c r="H1554" s="832" t="s">
        <v>651</v>
      </c>
      <c r="I1554" s="832" t="s">
        <v>1874</v>
      </c>
      <c r="J1554" s="832" t="s">
        <v>675</v>
      </c>
      <c r="K1554" s="832" t="s">
        <v>676</v>
      </c>
      <c r="L1554" s="835">
        <v>72.55</v>
      </c>
      <c r="M1554" s="835">
        <v>217.64999999999998</v>
      </c>
      <c r="N1554" s="832">
        <v>3</v>
      </c>
      <c r="O1554" s="836">
        <v>2</v>
      </c>
      <c r="P1554" s="835">
        <v>145.1</v>
      </c>
      <c r="Q1554" s="837">
        <v>0.66666666666666674</v>
      </c>
      <c r="R1554" s="832">
        <v>2</v>
      </c>
      <c r="S1554" s="837">
        <v>0.66666666666666663</v>
      </c>
      <c r="T1554" s="836">
        <v>1.5</v>
      </c>
      <c r="U1554" s="838">
        <v>0.75</v>
      </c>
    </row>
    <row r="1555" spans="1:21" ht="14.4" customHeight="1" x14ac:dyDescent="0.3">
      <c r="A1555" s="831">
        <v>32</v>
      </c>
      <c r="B1555" s="832" t="s">
        <v>2157</v>
      </c>
      <c r="C1555" s="832" t="s">
        <v>2163</v>
      </c>
      <c r="D1555" s="833" t="s">
        <v>3773</v>
      </c>
      <c r="E1555" s="834" t="s">
        <v>2194</v>
      </c>
      <c r="F1555" s="832" t="s">
        <v>2158</v>
      </c>
      <c r="G1555" s="832" t="s">
        <v>2245</v>
      </c>
      <c r="H1555" s="832" t="s">
        <v>651</v>
      </c>
      <c r="I1555" s="832" t="s">
        <v>1875</v>
      </c>
      <c r="J1555" s="832" t="s">
        <v>675</v>
      </c>
      <c r="K1555" s="832" t="s">
        <v>677</v>
      </c>
      <c r="L1555" s="835">
        <v>65.28</v>
      </c>
      <c r="M1555" s="835">
        <v>130.56</v>
      </c>
      <c r="N1555" s="832">
        <v>2</v>
      </c>
      <c r="O1555" s="836">
        <v>1</v>
      </c>
      <c r="P1555" s="835">
        <v>130.56</v>
      </c>
      <c r="Q1555" s="837">
        <v>1</v>
      </c>
      <c r="R1555" s="832">
        <v>2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32</v>
      </c>
      <c r="B1556" s="832" t="s">
        <v>2157</v>
      </c>
      <c r="C1556" s="832" t="s">
        <v>2163</v>
      </c>
      <c r="D1556" s="833" t="s">
        <v>3773</v>
      </c>
      <c r="E1556" s="834" t="s">
        <v>2194</v>
      </c>
      <c r="F1556" s="832" t="s">
        <v>2158</v>
      </c>
      <c r="G1556" s="832" t="s">
        <v>3667</v>
      </c>
      <c r="H1556" s="832" t="s">
        <v>651</v>
      </c>
      <c r="I1556" s="832" t="s">
        <v>1755</v>
      </c>
      <c r="J1556" s="832" t="s">
        <v>732</v>
      </c>
      <c r="K1556" s="832" t="s">
        <v>1756</v>
      </c>
      <c r="L1556" s="835">
        <v>160.03</v>
      </c>
      <c r="M1556" s="835">
        <v>160.03</v>
      </c>
      <c r="N1556" s="832">
        <v>1</v>
      </c>
      <c r="O1556" s="836">
        <v>0.5</v>
      </c>
      <c r="P1556" s="835">
        <v>160.03</v>
      </c>
      <c r="Q1556" s="837">
        <v>1</v>
      </c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32</v>
      </c>
      <c r="B1557" s="832" t="s">
        <v>2157</v>
      </c>
      <c r="C1557" s="832" t="s">
        <v>2163</v>
      </c>
      <c r="D1557" s="833" t="s">
        <v>3773</v>
      </c>
      <c r="E1557" s="834" t="s">
        <v>2194</v>
      </c>
      <c r="F1557" s="832" t="s">
        <v>2158</v>
      </c>
      <c r="G1557" s="832" t="s">
        <v>2470</v>
      </c>
      <c r="H1557" s="832" t="s">
        <v>651</v>
      </c>
      <c r="I1557" s="832" t="s">
        <v>3333</v>
      </c>
      <c r="J1557" s="832" t="s">
        <v>1770</v>
      </c>
      <c r="K1557" s="832" t="s">
        <v>3334</v>
      </c>
      <c r="L1557" s="835">
        <v>93.27</v>
      </c>
      <c r="M1557" s="835">
        <v>93.27</v>
      </c>
      <c r="N1557" s="832">
        <v>1</v>
      </c>
      <c r="O1557" s="836">
        <v>0.5</v>
      </c>
      <c r="P1557" s="835">
        <v>93.27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32</v>
      </c>
      <c r="B1558" s="832" t="s">
        <v>2157</v>
      </c>
      <c r="C1558" s="832" t="s">
        <v>2163</v>
      </c>
      <c r="D1558" s="833" t="s">
        <v>3773</v>
      </c>
      <c r="E1558" s="834" t="s">
        <v>2194</v>
      </c>
      <c r="F1558" s="832" t="s">
        <v>2158</v>
      </c>
      <c r="G1558" s="832" t="s">
        <v>2470</v>
      </c>
      <c r="H1558" s="832" t="s">
        <v>651</v>
      </c>
      <c r="I1558" s="832" t="s">
        <v>1769</v>
      </c>
      <c r="J1558" s="832" t="s">
        <v>1770</v>
      </c>
      <c r="K1558" s="832" t="s">
        <v>1771</v>
      </c>
      <c r="L1558" s="835">
        <v>31.09</v>
      </c>
      <c r="M1558" s="835">
        <v>62.18</v>
      </c>
      <c r="N1558" s="832">
        <v>2</v>
      </c>
      <c r="O1558" s="836">
        <v>1.5</v>
      </c>
      <c r="P1558" s="835">
        <v>31.09</v>
      </c>
      <c r="Q1558" s="837">
        <v>0.5</v>
      </c>
      <c r="R1558" s="832">
        <v>1</v>
      </c>
      <c r="S1558" s="837">
        <v>0.5</v>
      </c>
      <c r="T1558" s="836">
        <v>0.5</v>
      </c>
      <c r="U1558" s="838">
        <v>0.33333333333333331</v>
      </c>
    </row>
    <row r="1559" spans="1:21" ht="14.4" customHeight="1" x14ac:dyDescent="0.3">
      <c r="A1559" s="831">
        <v>32</v>
      </c>
      <c r="B1559" s="832" t="s">
        <v>2157</v>
      </c>
      <c r="C1559" s="832" t="s">
        <v>2163</v>
      </c>
      <c r="D1559" s="833" t="s">
        <v>3773</v>
      </c>
      <c r="E1559" s="834" t="s">
        <v>2194</v>
      </c>
      <c r="F1559" s="832" t="s">
        <v>2158</v>
      </c>
      <c r="G1559" s="832" t="s">
        <v>2470</v>
      </c>
      <c r="H1559" s="832" t="s">
        <v>651</v>
      </c>
      <c r="I1559" s="832" t="s">
        <v>1772</v>
      </c>
      <c r="J1559" s="832" t="s">
        <v>1770</v>
      </c>
      <c r="K1559" s="832" t="s">
        <v>1773</v>
      </c>
      <c r="L1559" s="835">
        <v>62.18</v>
      </c>
      <c r="M1559" s="835">
        <v>62.18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32</v>
      </c>
      <c r="B1560" s="832" t="s">
        <v>2157</v>
      </c>
      <c r="C1560" s="832" t="s">
        <v>2163</v>
      </c>
      <c r="D1560" s="833" t="s">
        <v>3773</v>
      </c>
      <c r="E1560" s="834" t="s">
        <v>2194</v>
      </c>
      <c r="F1560" s="832" t="s">
        <v>2158</v>
      </c>
      <c r="G1560" s="832" t="s">
        <v>2476</v>
      </c>
      <c r="H1560" s="832" t="s">
        <v>651</v>
      </c>
      <c r="I1560" s="832" t="s">
        <v>2860</v>
      </c>
      <c r="J1560" s="832" t="s">
        <v>2005</v>
      </c>
      <c r="K1560" s="832" t="s">
        <v>2861</v>
      </c>
      <c r="L1560" s="835">
        <v>425.17</v>
      </c>
      <c r="M1560" s="835">
        <v>8078.2300000000005</v>
      </c>
      <c r="N1560" s="832">
        <v>19</v>
      </c>
      <c r="O1560" s="836">
        <v>7</v>
      </c>
      <c r="P1560" s="835">
        <v>8078.2300000000005</v>
      </c>
      <c r="Q1560" s="837">
        <v>1</v>
      </c>
      <c r="R1560" s="832">
        <v>19</v>
      </c>
      <c r="S1560" s="837">
        <v>1</v>
      </c>
      <c r="T1560" s="836">
        <v>7</v>
      </c>
      <c r="U1560" s="838">
        <v>1</v>
      </c>
    </row>
    <row r="1561" spans="1:21" ht="14.4" customHeight="1" x14ac:dyDescent="0.3">
      <c r="A1561" s="831">
        <v>32</v>
      </c>
      <c r="B1561" s="832" t="s">
        <v>2157</v>
      </c>
      <c r="C1561" s="832" t="s">
        <v>2163</v>
      </c>
      <c r="D1561" s="833" t="s">
        <v>3773</v>
      </c>
      <c r="E1561" s="834" t="s">
        <v>2194</v>
      </c>
      <c r="F1561" s="832" t="s">
        <v>2158</v>
      </c>
      <c r="G1561" s="832" t="s">
        <v>2476</v>
      </c>
      <c r="H1561" s="832" t="s">
        <v>595</v>
      </c>
      <c r="I1561" s="832" t="s">
        <v>3069</v>
      </c>
      <c r="J1561" s="832" t="s">
        <v>3070</v>
      </c>
      <c r="K1561" s="832" t="s">
        <v>2078</v>
      </c>
      <c r="L1561" s="835">
        <v>119.69</v>
      </c>
      <c r="M1561" s="835">
        <v>119.69</v>
      </c>
      <c r="N1561" s="832">
        <v>1</v>
      </c>
      <c r="O1561" s="836">
        <v>0.5</v>
      </c>
      <c r="P1561" s="835">
        <v>119.69</v>
      </c>
      <c r="Q1561" s="837">
        <v>1</v>
      </c>
      <c r="R1561" s="832">
        <v>1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32</v>
      </c>
      <c r="B1562" s="832" t="s">
        <v>2157</v>
      </c>
      <c r="C1562" s="832" t="s">
        <v>2163</v>
      </c>
      <c r="D1562" s="833" t="s">
        <v>3773</v>
      </c>
      <c r="E1562" s="834" t="s">
        <v>2194</v>
      </c>
      <c r="F1562" s="832" t="s">
        <v>2158</v>
      </c>
      <c r="G1562" s="832" t="s">
        <v>2248</v>
      </c>
      <c r="H1562" s="832" t="s">
        <v>651</v>
      </c>
      <c r="I1562" s="832" t="s">
        <v>1821</v>
      </c>
      <c r="J1562" s="832" t="s">
        <v>1822</v>
      </c>
      <c r="K1562" s="832" t="s">
        <v>1467</v>
      </c>
      <c r="L1562" s="835">
        <v>170.52</v>
      </c>
      <c r="M1562" s="835">
        <v>511.56000000000006</v>
      </c>
      <c r="N1562" s="832">
        <v>3</v>
      </c>
      <c r="O1562" s="836">
        <v>2.5</v>
      </c>
      <c r="P1562" s="835">
        <v>170.52</v>
      </c>
      <c r="Q1562" s="837">
        <v>0.33333333333333331</v>
      </c>
      <c r="R1562" s="832">
        <v>1</v>
      </c>
      <c r="S1562" s="837">
        <v>0.33333333333333331</v>
      </c>
      <c r="T1562" s="836">
        <v>1</v>
      </c>
      <c r="U1562" s="838">
        <v>0.4</v>
      </c>
    </row>
    <row r="1563" spans="1:21" ht="14.4" customHeight="1" x14ac:dyDescent="0.3">
      <c r="A1563" s="831">
        <v>32</v>
      </c>
      <c r="B1563" s="832" t="s">
        <v>2157</v>
      </c>
      <c r="C1563" s="832" t="s">
        <v>2163</v>
      </c>
      <c r="D1563" s="833" t="s">
        <v>3773</v>
      </c>
      <c r="E1563" s="834" t="s">
        <v>2194</v>
      </c>
      <c r="F1563" s="832" t="s">
        <v>2158</v>
      </c>
      <c r="G1563" s="832" t="s">
        <v>2248</v>
      </c>
      <c r="H1563" s="832" t="s">
        <v>595</v>
      </c>
      <c r="I1563" s="832" t="s">
        <v>2484</v>
      </c>
      <c r="J1563" s="832" t="s">
        <v>2482</v>
      </c>
      <c r="K1563" s="832" t="s">
        <v>1467</v>
      </c>
      <c r="L1563" s="835">
        <v>170.52</v>
      </c>
      <c r="M1563" s="835">
        <v>170.52</v>
      </c>
      <c r="N1563" s="832">
        <v>1</v>
      </c>
      <c r="O1563" s="836">
        <v>0.5</v>
      </c>
      <c r="P1563" s="835">
        <v>170.52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32</v>
      </c>
      <c r="B1564" s="832" t="s">
        <v>2157</v>
      </c>
      <c r="C1564" s="832" t="s">
        <v>2163</v>
      </c>
      <c r="D1564" s="833" t="s">
        <v>3773</v>
      </c>
      <c r="E1564" s="834" t="s">
        <v>2194</v>
      </c>
      <c r="F1564" s="832" t="s">
        <v>2158</v>
      </c>
      <c r="G1564" s="832" t="s">
        <v>2309</v>
      </c>
      <c r="H1564" s="832" t="s">
        <v>651</v>
      </c>
      <c r="I1564" s="832" t="s">
        <v>1946</v>
      </c>
      <c r="J1564" s="832" t="s">
        <v>1221</v>
      </c>
      <c r="K1564" s="832" t="s">
        <v>1483</v>
      </c>
      <c r="L1564" s="835">
        <v>58.77</v>
      </c>
      <c r="M1564" s="835">
        <v>117.54</v>
      </c>
      <c r="N1564" s="832">
        <v>2</v>
      </c>
      <c r="O1564" s="836">
        <v>1.5</v>
      </c>
      <c r="P1564" s="835">
        <v>117.54</v>
      </c>
      <c r="Q1564" s="837">
        <v>1</v>
      </c>
      <c r="R1564" s="832">
        <v>2</v>
      </c>
      <c r="S1564" s="837">
        <v>1</v>
      </c>
      <c r="T1564" s="836">
        <v>1.5</v>
      </c>
      <c r="U1564" s="838">
        <v>1</v>
      </c>
    </row>
    <row r="1565" spans="1:21" ht="14.4" customHeight="1" x14ac:dyDescent="0.3">
      <c r="A1565" s="831">
        <v>32</v>
      </c>
      <c r="B1565" s="832" t="s">
        <v>2157</v>
      </c>
      <c r="C1565" s="832" t="s">
        <v>2163</v>
      </c>
      <c r="D1565" s="833" t="s">
        <v>3773</v>
      </c>
      <c r="E1565" s="834" t="s">
        <v>2194</v>
      </c>
      <c r="F1565" s="832" t="s">
        <v>2158</v>
      </c>
      <c r="G1565" s="832" t="s">
        <v>2309</v>
      </c>
      <c r="H1565" s="832" t="s">
        <v>651</v>
      </c>
      <c r="I1565" s="832" t="s">
        <v>2041</v>
      </c>
      <c r="J1565" s="832" t="s">
        <v>1221</v>
      </c>
      <c r="K1565" s="832" t="s">
        <v>2042</v>
      </c>
      <c r="L1565" s="835">
        <v>176.32</v>
      </c>
      <c r="M1565" s="835">
        <v>176.32</v>
      </c>
      <c r="N1565" s="832">
        <v>1</v>
      </c>
      <c r="O1565" s="836">
        <v>0.5</v>
      </c>
      <c r="P1565" s="835">
        <v>176.32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32</v>
      </c>
      <c r="B1566" s="832" t="s">
        <v>2157</v>
      </c>
      <c r="C1566" s="832" t="s">
        <v>2163</v>
      </c>
      <c r="D1566" s="833" t="s">
        <v>3773</v>
      </c>
      <c r="E1566" s="834" t="s">
        <v>2194</v>
      </c>
      <c r="F1566" s="832" t="s">
        <v>2158</v>
      </c>
      <c r="G1566" s="832" t="s">
        <v>2485</v>
      </c>
      <c r="H1566" s="832" t="s">
        <v>595</v>
      </c>
      <c r="I1566" s="832" t="s">
        <v>2486</v>
      </c>
      <c r="J1566" s="832" t="s">
        <v>2487</v>
      </c>
      <c r="K1566" s="832" t="s">
        <v>1467</v>
      </c>
      <c r="L1566" s="835">
        <v>78.33</v>
      </c>
      <c r="M1566" s="835">
        <v>78.33</v>
      </c>
      <c r="N1566" s="832">
        <v>1</v>
      </c>
      <c r="O1566" s="836">
        <v>0.5</v>
      </c>
      <c r="P1566" s="835">
        <v>78.33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32</v>
      </c>
      <c r="B1567" s="832" t="s">
        <v>2157</v>
      </c>
      <c r="C1567" s="832" t="s">
        <v>2163</v>
      </c>
      <c r="D1567" s="833" t="s">
        <v>3773</v>
      </c>
      <c r="E1567" s="834" t="s">
        <v>2194</v>
      </c>
      <c r="F1567" s="832" t="s">
        <v>2158</v>
      </c>
      <c r="G1567" s="832" t="s">
        <v>2310</v>
      </c>
      <c r="H1567" s="832" t="s">
        <v>651</v>
      </c>
      <c r="I1567" s="832" t="s">
        <v>2311</v>
      </c>
      <c r="J1567" s="832" t="s">
        <v>2312</v>
      </c>
      <c r="K1567" s="832" t="s">
        <v>1483</v>
      </c>
      <c r="L1567" s="835">
        <v>65.989999999999995</v>
      </c>
      <c r="M1567" s="835">
        <v>263.95999999999998</v>
      </c>
      <c r="N1567" s="832">
        <v>4</v>
      </c>
      <c r="O1567" s="836">
        <v>1.5</v>
      </c>
      <c r="P1567" s="835">
        <v>197.96999999999997</v>
      </c>
      <c r="Q1567" s="837">
        <v>0.75</v>
      </c>
      <c r="R1567" s="832">
        <v>3</v>
      </c>
      <c r="S1567" s="837">
        <v>0.75</v>
      </c>
      <c r="T1567" s="836">
        <v>1</v>
      </c>
      <c r="U1567" s="838">
        <v>0.66666666666666663</v>
      </c>
    </row>
    <row r="1568" spans="1:21" ht="14.4" customHeight="1" x14ac:dyDescent="0.3">
      <c r="A1568" s="831">
        <v>32</v>
      </c>
      <c r="B1568" s="832" t="s">
        <v>2157</v>
      </c>
      <c r="C1568" s="832" t="s">
        <v>2163</v>
      </c>
      <c r="D1568" s="833" t="s">
        <v>3773</v>
      </c>
      <c r="E1568" s="834" t="s">
        <v>2194</v>
      </c>
      <c r="F1568" s="832" t="s">
        <v>2158</v>
      </c>
      <c r="G1568" s="832" t="s">
        <v>2310</v>
      </c>
      <c r="H1568" s="832" t="s">
        <v>595</v>
      </c>
      <c r="I1568" s="832" t="s">
        <v>2864</v>
      </c>
      <c r="J1568" s="832" t="s">
        <v>2312</v>
      </c>
      <c r="K1568" s="832" t="s">
        <v>1483</v>
      </c>
      <c r="L1568" s="835">
        <v>65.989999999999995</v>
      </c>
      <c r="M1568" s="835">
        <v>395.94</v>
      </c>
      <c r="N1568" s="832">
        <v>6</v>
      </c>
      <c r="O1568" s="836">
        <v>2</v>
      </c>
      <c r="P1568" s="835">
        <v>329.95</v>
      </c>
      <c r="Q1568" s="837">
        <v>0.83333333333333326</v>
      </c>
      <c r="R1568" s="832">
        <v>5</v>
      </c>
      <c r="S1568" s="837">
        <v>0.83333333333333337</v>
      </c>
      <c r="T1568" s="836">
        <v>1.5</v>
      </c>
      <c r="U1568" s="838">
        <v>0.75</v>
      </c>
    </row>
    <row r="1569" spans="1:21" ht="14.4" customHeight="1" x14ac:dyDescent="0.3">
      <c r="A1569" s="831">
        <v>32</v>
      </c>
      <c r="B1569" s="832" t="s">
        <v>2157</v>
      </c>
      <c r="C1569" s="832" t="s">
        <v>2163</v>
      </c>
      <c r="D1569" s="833" t="s">
        <v>3773</v>
      </c>
      <c r="E1569" s="834" t="s">
        <v>2194</v>
      </c>
      <c r="F1569" s="832" t="s">
        <v>2158</v>
      </c>
      <c r="G1569" s="832" t="s">
        <v>2313</v>
      </c>
      <c r="H1569" s="832" t="s">
        <v>595</v>
      </c>
      <c r="I1569" s="832" t="s">
        <v>2314</v>
      </c>
      <c r="J1569" s="832" t="s">
        <v>784</v>
      </c>
      <c r="K1569" s="832" t="s">
        <v>2315</v>
      </c>
      <c r="L1569" s="835">
        <v>0</v>
      </c>
      <c r="M1569" s="835">
        <v>0</v>
      </c>
      <c r="N1569" s="832">
        <v>1</v>
      </c>
      <c r="O1569" s="836">
        <v>1</v>
      </c>
      <c r="P1569" s="835">
        <v>0</v>
      </c>
      <c r="Q1569" s="837"/>
      <c r="R1569" s="832">
        <v>1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32</v>
      </c>
      <c r="B1570" s="832" t="s">
        <v>2157</v>
      </c>
      <c r="C1570" s="832" t="s">
        <v>2163</v>
      </c>
      <c r="D1570" s="833" t="s">
        <v>3773</v>
      </c>
      <c r="E1570" s="834" t="s">
        <v>2194</v>
      </c>
      <c r="F1570" s="832" t="s">
        <v>2158</v>
      </c>
      <c r="G1570" s="832" t="s">
        <v>2316</v>
      </c>
      <c r="H1570" s="832" t="s">
        <v>595</v>
      </c>
      <c r="I1570" s="832" t="s">
        <v>2317</v>
      </c>
      <c r="J1570" s="832" t="s">
        <v>2318</v>
      </c>
      <c r="K1570" s="832" t="s">
        <v>2319</v>
      </c>
      <c r="L1570" s="835">
        <v>1437.8</v>
      </c>
      <c r="M1570" s="835">
        <v>7189</v>
      </c>
      <c r="N1570" s="832">
        <v>5</v>
      </c>
      <c r="O1570" s="836">
        <v>1.5</v>
      </c>
      <c r="P1570" s="835">
        <v>5751.2</v>
      </c>
      <c r="Q1570" s="837">
        <v>0.79999999999999993</v>
      </c>
      <c r="R1570" s="832">
        <v>4</v>
      </c>
      <c r="S1570" s="837">
        <v>0.8</v>
      </c>
      <c r="T1570" s="836">
        <v>1</v>
      </c>
      <c r="U1570" s="838">
        <v>0.66666666666666663</v>
      </c>
    </row>
    <row r="1571" spans="1:21" ht="14.4" customHeight="1" x14ac:dyDescent="0.3">
      <c r="A1571" s="831">
        <v>32</v>
      </c>
      <c r="B1571" s="832" t="s">
        <v>2157</v>
      </c>
      <c r="C1571" s="832" t="s">
        <v>2163</v>
      </c>
      <c r="D1571" s="833" t="s">
        <v>3773</v>
      </c>
      <c r="E1571" s="834" t="s">
        <v>2194</v>
      </c>
      <c r="F1571" s="832" t="s">
        <v>2158</v>
      </c>
      <c r="G1571" s="832" t="s">
        <v>3076</v>
      </c>
      <c r="H1571" s="832" t="s">
        <v>595</v>
      </c>
      <c r="I1571" s="832" t="s">
        <v>3145</v>
      </c>
      <c r="J1571" s="832" t="s">
        <v>3146</v>
      </c>
      <c r="K1571" s="832" t="s">
        <v>3144</v>
      </c>
      <c r="L1571" s="835">
        <v>176.32</v>
      </c>
      <c r="M1571" s="835">
        <v>176.32</v>
      </c>
      <c r="N1571" s="832">
        <v>1</v>
      </c>
      <c r="O1571" s="836">
        <v>0.5</v>
      </c>
      <c r="P1571" s="835">
        <v>176.32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32</v>
      </c>
      <c r="B1572" s="832" t="s">
        <v>2157</v>
      </c>
      <c r="C1572" s="832" t="s">
        <v>2163</v>
      </c>
      <c r="D1572" s="833" t="s">
        <v>3773</v>
      </c>
      <c r="E1572" s="834" t="s">
        <v>2194</v>
      </c>
      <c r="F1572" s="832" t="s">
        <v>2158</v>
      </c>
      <c r="G1572" s="832" t="s">
        <v>2320</v>
      </c>
      <c r="H1572" s="832" t="s">
        <v>595</v>
      </c>
      <c r="I1572" s="832" t="s">
        <v>2977</v>
      </c>
      <c r="J1572" s="832" t="s">
        <v>2325</v>
      </c>
      <c r="K1572" s="832" t="s">
        <v>2799</v>
      </c>
      <c r="L1572" s="835">
        <v>236.03</v>
      </c>
      <c r="M1572" s="835">
        <v>472.06</v>
      </c>
      <c r="N1572" s="832">
        <v>2</v>
      </c>
      <c r="O1572" s="836">
        <v>0.5</v>
      </c>
      <c r="P1572" s="835">
        <v>472.06</v>
      </c>
      <c r="Q1572" s="837">
        <v>1</v>
      </c>
      <c r="R1572" s="832">
        <v>2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32</v>
      </c>
      <c r="B1573" s="832" t="s">
        <v>2157</v>
      </c>
      <c r="C1573" s="832" t="s">
        <v>2163</v>
      </c>
      <c r="D1573" s="833" t="s">
        <v>3773</v>
      </c>
      <c r="E1573" s="834" t="s">
        <v>2194</v>
      </c>
      <c r="F1573" s="832" t="s">
        <v>2158</v>
      </c>
      <c r="G1573" s="832" t="s">
        <v>3250</v>
      </c>
      <c r="H1573" s="832" t="s">
        <v>651</v>
      </c>
      <c r="I1573" s="832" t="s">
        <v>3668</v>
      </c>
      <c r="J1573" s="832" t="s">
        <v>898</v>
      </c>
      <c r="K1573" s="832" t="s">
        <v>3669</v>
      </c>
      <c r="L1573" s="835">
        <v>556.04</v>
      </c>
      <c r="M1573" s="835">
        <v>556.04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32</v>
      </c>
      <c r="B1574" s="832" t="s">
        <v>2157</v>
      </c>
      <c r="C1574" s="832" t="s">
        <v>2163</v>
      </c>
      <c r="D1574" s="833" t="s">
        <v>3773</v>
      </c>
      <c r="E1574" s="834" t="s">
        <v>2194</v>
      </c>
      <c r="F1574" s="832" t="s">
        <v>2158</v>
      </c>
      <c r="G1574" s="832" t="s">
        <v>2230</v>
      </c>
      <c r="H1574" s="832" t="s">
        <v>595</v>
      </c>
      <c r="I1574" s="832" t="s">
        <v>2231</v>
      </c>
      <c r="J1574" s="832" t="s">
        <v>814</v>
      </c>
      <c r="K1574" s="832" t="s">
        <v>2232</v>
      </c>
      <c r="L1574" s="835">
        <v>3922.65</v>
      </c>
      <c r="M1574" s="835">
        <v>7845.3</v>
      </c>
      <c r="N1574" s="832">
        <v>2</v>
      </c>
      <c r="O1574" s="836">
        <v>1</v>
      </c>
      <c r="P1574" s="835">
        <v>7845.3</v>
      </c>
      <c r="Q1574" s="837">
        <v>1</v>
      </c>
      <c r="R1574" s="832">
        <v>2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32</v>
      </c>
      <c r="B1575" s="832" t="s">
        <v>2157</v>
      </c>
      <c r="C1575" s="832" t="s">
        <v>2163</v>
      </c>
      <c r="D1575" s="833" t="s">
        <v>3773</v>
      </c>
      <c r="E1575" s="834" t="s">
        <v>2194</v>
      </c>
      <c r="F1575" s="832" t="s">
        <v>2158</v>
      </c>
      <c r="G1575" s="832" t="s">
        <v>2225</v>
      </c>
      <c r="H1575" s="832" t="s">
        <v>651</v>
      </c>
      <c r="I1575" s="832" t="s">
        <v>1835</v>
      </c>
      <c r="J1575" s="832" t="s">
        <v>1836</v>
      </c>
      <c r="K1575" s="832" t="s">
        <v>1837</v>
      </c>
      <c r="L1575" s="835">
        <v>3231.81</v>
      </c>
      <c r="M1575" s="835">
        <v>74331.62999999999</v>
      </c>
      <c r="N1575" s="832">
        <v>23</v>
      </c>
      <c r="O1575" s="836">
        <v>10.5</v>
      </c>
      <c r="P1575" s="835">
        <v>74331.62999999999</v>
      </c>
      <c r="Q1575" s="837">
        <v>1</v>
      </c>
      <c r="R1575" s="832">
        <v>23</v>
      </c>
      <c r="S1575" s="837">
        <v>1</v>
      </c>
      <c r="T1575" s="836">
        <v>10.5</v>
      </c>
      <c r="U1575" s="838">
        <v>1</v>
      </c>
    </row>
    <row r="1576" spans="1:21" ht="14.4" customHeight="1" x14ac:dyDescent="0.3">
      <c r="A1576" s="831">
        <v>32</v>
      </c>
      <c r="B1576" s="832" t="s">
        <v>2157</v>
      </c>
      <c r="C1576" s="832" t="s">
        <v>2163</v>
      </c>
      <c r="D1576" s="833" t="s">
        <v>3773</v>
      </c>
      <c r="E1576" s="834" t="s">
        <v>2194</v>
      </c>
      <c r="F1576" s="832" t="s">
        <v>2158</v>
      </c>
      <c r="G1576" s="832" t="s">
        <v>2225</v>
      </c>
      <c r="H1576" s="832" t="s">
        <v>595</v>
      </c>
      <c r="I1576" s="832" t="s">
        <v>3167</v>
      </c>
      <c r="J1576" s="832" t="s">
        <v>3168</v>
      </c>
      <c r="K1576" s="832" t="s">
        <v>3169</v>
      </c>
      <c r="L1576" s="835">
        <v>211.61</v>
      </c>
      <c r="M1576" s="835">
        <v>423.22</v>
      </c>
      <c r="N1576" s="832">
        <v>2</v>
      </c>
      <c r="O1576" s="836">
        <v>1</v>
      </c>
      <c r="P1576" s="835">
        <v>211.61</v>
      </c>
      <c r="Q1576" s="837">
        <v>0.5</v>
      </c>
      <c r="R1576" s="832">
        <v>1</v>
      </c>
      <c r="S1576" s="837">
        <v>0.5</v>
      </c>
      <c r="T1576" s="836">
        <v>0.5</v>
      </c>
      <c r="U1576" s="838">
        <v>0.5</v>
      </c>
    </row>
    <row r="1577" spans="1:21" ht="14.4" customHeight="1" x14ac:dyDescent="0.3">
      <c r="A1577" s="831">
        <v>32</v>
      </c>
      <c r="B1577" s="832" t="s">
        <v>2157</v>
      </c>
      <c r="C1577" s="832" t="s">
        <v>2163</v>
      </c>
      <c r="D1577" s="833" t="s">
        <v>3773</v>
      </c>
      <c r="E1577" s="834" t="s">
        <v>2194</v>
      </c>
      <c r="F1577" s="832" t="s">
        <v>2158</v>
      </c>
      <c r="G1577" s="832" t="s">
        <v>2511</v>
      </c>
      <c r="H1577" s="832" t="s">
        <v>595</v>
      </c>
      <c r="I1577" s="832" t="s">
        <v>2512</v>
      </c>
      <c r="J1577" s="832" t="s">
        <v>2513</v>
      </c>
      <c r="K1577" s="832" t="s">
        <v>2514</v>
      </c>
      <c r="L1577" s="835">
        <v>140.72</v>
      </c>
      <c r="M1577" s="835">
        <v>422.15999999999997</v>
      </c>
      <c r="N1577" s="832">
        <v>3</v>
      </c>
      <c r="O1577" s="836">
        <v>1.5</v>
      </c>
      <c r="P1577" s="835">
        <v>422.15999999999997</v>
      </c>
      <c r="Q1577" s="837">
        <v>1</v>
      </c>
      <c r="R1577" s="832">
        <v>3</v>
      </c>
      <c r="S1577" s="837">
        <v>1</v>
      </c>
      <c r="T1577" s="836">
        <v>1.5</v>
      </c>
      <c r="U1577" s="838">
        <v>1</v>
      </c>
    </row>
    <row r="1578" spans="1:21" ht="14.4" customHeight="1" x14ac:dyDescent="0.3">
      <c r="A1578" s="831">
        <v>32</v>
      </c>
      <c r="B1578" s="832" t="s">
        <v>2157</v>
      </c>
      <c r="C1578" s="832" t="s">
        <v>2163</v>
      </c>
      <c r="D1578" s="833" t="s">
        <v>3773</v>
      </c>
      <c r="E1578" s="834" t="s">
        <v>2194</v>
      </c>
      <c r="F1578" s="832" t="s">
        <v>2158</v>
      </c>
      <c r="G1578" s="832" t="s">
        <v>2278</v>
      </c>
      <c r="H1578" s="832" t="s">
        <v>595</v>
      </c>
      <c r="I1578" s="832" t="s">
        <v>2279</v>
      </c>
      <c r="J1578" s="832" t="s">
        <v>2280</v>
      </c>
      <c r="K1578" s="832" t="s">
        <v>2281</v>
      </c>
      <c r="L1578" s="835">
        <v>75.05</v>
      </c>
      <c r="M1578" s="835">
        <v>75.05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32</v>
      </c>
      <c r="B1579" s="832" t="s">
        <v>2157</v>
      </c>
      <c r="C1579" s="832" t="s">
        <v>2163</v>
      </c>
      <c r="D1579" s="833" t="s">
        <v>3773</v>
      </c>
      <c r="E1579" s="834" t="s">
        <v>2194</v>
      </c>
      <c r="F1579" s="832" t="s">
        <v>2158</v>
      </c>
      <c r="G1579" s="832" t="s">
        <v>2278</v>
      </c>
      <c r="H1579" s="832" t="s">
        <v>595</v>
      </c>
      <c r="I1579" s="832" t="s">
        <v>2519</v>
      </c>
      <c r="J1579" s="832" t="s">
        <v>2520</v>
      </c>
      <c r="K1579" s="832" t="s">
        <v>2521</v>
      </c>
      <c r="L1579" s="835">
        <v>45.03</v>
      </c>
      <c r="M1579" s="835">
        <v>90.06</v>
      </c>
      <c r="N1579" s="832">
        <v>2</v>
      </c>
      <c r="O1579" s="836">
        <v>1</v>
      </c>
      <c r="P1579" s="835">
        <v>45.03</v>
      </c>
      <c r="Q1579" s="837">
        <v>0.5</v>
      </c>
      <c r="R1579" s="832">
        <v>1</v>
      </c>
      <c r="S1579" s="837">
        <v>0.5</v>
      </c>
      <c r="T1579" s="836">
        <v>0.5</v>
      </c>
      <c r="U1579" s="838">
        <v>0.5</v>
      </c>
    </row>
    <row r="1580" spans="1:21" ht="14.4" customHeight="1" x14ac:dyDescent="0.3">
      <c r="A1580" s="831">
        <v>32</v>
      </c>
      <c r="B1580" s="832" t="s">
        <v>2157</v>
      </c>
      <c r="C1580" s="832" t="s">
        <v>2163</v>
      </c>
      <c r="D1580" s="833" t="s">
        <v>3773</v>
      </c>
      <c r="E1580" s="834" t="s">
        <v>2194</v>
      </c>
      <c r="F1580" s="832" t="s">
        <v>2158</v>
      </c>
      <c r="G1580" s="832" t="s">
        <v>2339</v>
      </c>
      <c r="H1580" s="832" t="s">
        <v>595</v>
      </c>
      <c r="I1580" s="832" t="s">
        <v>2340</v>
      </c>
      <c r="J1580" s="832" t="s">
        <v>2341</v>
      </c>
      <c r="K1580" s="832" t="s">
        <v>2342</v>
      </c>
      <c r="L1580" s="835">
        <v>94.7</v>
      </c>
      <c r="M1580" s="835">
        <v>189.4</v>
      </c>
      <c r="N1580" s="832">
        <v>2</v>
      </c>
      <c r="O1580" s="836">
        <v>1.5</v>
      </c>
      <c r="P1580" s="835">
        <v>189.4</v>
      </c>
      <c r="Q1580" s="837">
        <v>1</v>
      </c>
      <c r="R1580" s="832">
        <v>2</v>
      </c>
      <c r="S1580" s="837">
        <v>1</v>
      </c>
      <c r="T1580" s="836">
        <v>1.5</v>
      </c>
      <c r="U1580" s="838">
        <v>1</v>
      </c>
    </row>
    <row r="1581" spans="1:21" ht="14.4" customHeight="1" x14ac:dyDescent="0.3">
      <c r="A1581" s="831">
        <v>32</v>
      </c>
      <c r="B1581" s="832" t="s">
        <v>2157</v>
      </c>
      <c r="C1581" s="832" t="s">
        <v>2163</v>
      </c>
      <c r="D1581" s="833" t="s">
        <v>3773</v>
      </c>
      <c r="E1581" s="834" t="s">
        <v>2194</v>
      </c>
      <c r="F1581" s="832" t="s">
        <v>2158</v>
      </c>
      <c r="G1581" s="832" t="s">
        <v>3425</v>
      </c>
      <c r="H1581" s="832" t="s">
        <v>595</v>
      </c>
      <c r="I1581" s="832" t="s">
        <v>3426</v>
      </c>
      <c r="J1581" s="832" t="s">
        <v>1156</v>
      </c>
      <c r="K1581" s="832" t="s">
        <v>3427</v>
      </c>
      <c r="L1581" s="835">
        <v>879.21</v>
      </c>
      <c r="M1581" s="835">
        <v>7912.89</v>
      </c>
      <c r="N1581" s="832">
        <v>9</v>
      </c>
      <c r="O1581" s="836">
        <v>3</v>
      </c>
      <c r="P1581" s="835">
        <v>7912.89</v>
      </c>
      <c r="Q1581" s="837">
        <v>1</v>
      </c>
      <c r="R1581" s="832">
        <v>9</v>
      </c>
      <c r="S1581" s="837">
        <v>1</v>
      </c>
      <c r="T1581" s="836">
        <v>3</v>
      </c>
      <c r="U1581" s="838">
        <v>1</v>
      </c>
    </row>
    <row r="1582" spans="1:21" ht="14.4" customHeight="1" x14ac:dyDescent="0.3">
      <c r="A1582" s="831">
        <v>32</v>
      </c>
      <c r="B1582" s="832" t="s">
        <v>2157</v>
      </c>
      <c r="C1582" s="832" t="s">
        <v>2163</v>
      </c>
      <c r="D1582" s="833" t="s">
        <v>3773</v>
      </c>
      <c r="E1582" s="834" t="s">
        <v>2194</v>
      </c>
      <c r="F1582" s="832" t="s">
        <v>2158</v>
      </c>
      <c r="G1582" s="832" t="s">
        <v>2282</v>
      </c>
      <c r="H1582" s="832" t="s">
        <v>595</v>
      </c>
      <c r="I1582" s="832" t="s">
        <v>2283</v>
      </c>
      <c r="J1582" s="832" t="s">
        <v>2284</v>
      </c>
      <c r="K1582" s="832" t="s">
        <v>2285</v>
      </c>
      <c r="L1582" s="835">
        <v>497.78</v>
      </c>
      <c r="M1582" s="835">
        <v>3484.46</v>
      </c>
      <c r="N1582" s="832">
        <v>7</v>
      </c>
      <c r="O1582" s="836">
        <v>2</v>
      </c>
      <c r="P1582" s="835">
        <v>2986.68</v>
      </c>
      <c r="Q1582" s="837">
        <v>0.8571428571428571</v>
      </c>
      <c r="R1582" s="832">
        <v>6</v>
      </c>
      <c r="S1582" s="837">
        <v>0.8571428571428571</v>
      </c>
      <c r="T1582" s="836">
        <v>1.5</v>
      </c>
      <c r="U1582" s="838">
        <v>0.75</v>
      </c>
    </row>
    <row r="1583" spans="1:21" ht="14.4" customHeight="1" x14ac:dyDescent="0.3">
      <c r="A1583" s="831">
        <v>32</v>
      </c>
      <c r="B1583" s="832" t="s">
        <v>2157</v>
      </c>
      <c r="C1583" s="832" t="s">
        <v>2163</v>
      </c>
      <c r="D1583" s="833" t="s">
        <v>3773</v>
      </c>
      <c r="E1583" s="834" t="s">
        <v>2194</v>
      </c>
      <c r="F1583" s="832" t="s">
        <v>2158</v>
      </c>
      <c r="G1583" s="832" t="s">
        <v>2530</v>
      </c>
      <c r="H1583" s="832" t="s">
        <v>595</v>
      </c>
      <c r="I1583" s="832" t="s">
        <v>3670</v>
      </c>
      <c r="J1583" s="832" t="s">
        <v>3431</v>
      </c>
      <c r="K1583" s="832" t="s">
        <v>3432</v>
      </c>
      <c r="L1583" s="835">
        <v>83.79</v>
      </c>
      <c r="M1583" s="835">
        <v>83.79</v>
      </c>
      <c r="N1583" s="832">
        <v>1</v>
      </c>
      <c r="O1583" s="836">
        <v>0.5</v>
      </c>
      <c r="P1583" s="835">
        <v>83.79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32</v>
      </c>
      <c r="B1584" s="832" t="s">
        <v>2157</v>
      </c>
      <c r="C1584" s="832" t="s">
        <v>2163</v>
      </c>
      <c r="D1584" s="833" t="s">
        <v>3773</v>
      </c>
      <c r="E1584" s="834" t="s">
        <v>2194</v>
      </c>
      <c r="F1584" s="832" t="s">
        <v>2158</v>
      </c>
      <c r="G1584" s="832" t="s">
        <v>2530</v>
      </c>
      <c r="H1584" s="832" t="s">
        <v>595</v>
      </c>
      <c r="I1584" s="832" t="s">
        <v>3430</v>
      </c>
      <c r="J1584" s="832" t="s">
        <v>3431</v>
      </c>
      <c r="K1584" s="832" t="s">
        <v>3432</v>
      </c>
      <c r="L1584" s="835">
        <v>83.79</v>
      </c>
      <c r="M1584" s="835">
        <v>83.79</v>
      </c>
      <c r="N1584" s="832">
        <v>1</v>
      </c>
      <c r="O1584" s="836">
        <v>0.5</v>
      </c>
      <c r="P1584" s="835">
        <v>83.79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32</v>
      </c>
      <c r="B1585" s="832" t="s">
        <v>2157</v>
      </c>
      <c r="C1585" s="832" t="s">
        <v>2163</v>
      </c>
      <c r="D1585" s="833" t="s">
        <v>3773</v>
      </c>
      <c r="E1585" s="834" t="s">
        <v>2194</v>
      </c>
      <c r="F1585" s="832" t="s">
        <v>2158</v>
      </c>
      <c r="G1585" s="832" t="s">
        <v>2530</v>
      </c>
      <c r="H1585" s="832" t="s">
        <v>595</v>
      </c>
      <c r="I1585" s="832" t="s">
        <v>3671</v>
      </c>
      <c r="J1585" s="832" t="s">
        <v>3672</v>
      </c>
      <c r="K1585" s="832" t="s">
        <v>3432</v>
      </c>
      <c r="L1585" s="835">
        <v>83.79</v>
      </c>
      <c r="M1585" s="835">
        <v>83.79</v>
      </c>
      <c r="N1585" s="832">
        <v>1</v>
      </c>
      <c r="O1585" s="836">
        <v>0.5</v>
      </c>
      <c r="P1585" s="835">
        <v>83.79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32</v>
      </c>
      <c r="B1586" s="832" t="s">
        <v>2157</v>
      </c>
      <c r="C1586" s="832" t="s">
        <v>2163</v>
      </c>
      <c r="D1586" s="833" t="s">
        <v>3773</v>
      </c>
      <c r="E1586" s="834" t="s">
        <v>2194</v>
      </c>
      <c r="F1586" s="832" t="s">
        <v>2158</v>
      </c>
      <c r="G1586" s="832" t="s">
        <v>2226</v>
      </c>
      <c r="H1586" s="832" t="s">
        <v>595</v>
      </c>
      <c r="I1586" s="832" t="s">
        <v>2227</v>
      </c>
      <c r="J1586" s="832" t="s">
        <v>2228</v>
      </c>
      <c r="K1586" s="832" t="s">
        <v>2229</v>
      </c>
      <c r="L1586" s="835">
        <v>132.97999999999999</v>
      </c>
      <c r="M1586" s="835">
        <v>398.93999999999994</v>
      </c>
      <c r="N1586" s="832">
        <v>3</v>
      </c>
      <c r="O1586" s="836">
        <v>0.5</v>
      </c>
      <c r="P1586" s="835">
        <v>398.93999999999994</v>
      </c>
      <c r="Q1586" s="837">
        <v>1</v>
      </c>
      <c r="R1586" s="832">
        <v>3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32</v>
      </c>
      <c r="B1587" s="832" t="s">
        <v>2157</v>
      </c>
      <c r="C1587" s="832" t="s">
        <v>2163</v>
      </c>
      <c r="D1587" s="833" t="s">
        <v>3773</v>
      </c>
      <c r="E1587" s="834" t="s">
        <v>2194</v>
      </c>
      <c r="F1587" s="832" t="s">
        <v>2158</v>
      </c>
      <c r="G1587" s="832" t="s">
        <v>2346</v>
      </c>
      <c r="H1587" s="832" t="s">
        <v>595</v>
      </c>
      <c r="I1587" s="832" t="s">
        <v>2347</v>
      </c>
      <c r="J1587" s="832" t="s">
        <v>2348</v>
      </c>
      <c r="K1587" s="832" t="s">
        <v>2349</v>
      </c>
      <c r="L1587" s="835">
        <v>24.37</v>
      </c>
      <c r="M1587" s="835">
        <v>48.74</v>
      </c>
      <c r="N1587" s="832">
        <v>2</v>
      </c>
      <c r="O1587" s="836">
        <v>0.5</v>
      </c>
      <c r="P1587" s="835">
        <v>48.74</v>
      </c>
      <c r="Q1587" s="837">
        <v>1</v>
      </c>
      <c r="R1587" s="832">
        <v>2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32</v>
      </c>
      <c r="B1588" s="832" t="s">
        <v>2157</v>
      </c>
      <c r="C1588" s="832" t="s">
        <v>2163</v>
      </c>
      <c r="D1588" s="833" t="s">
        <v>3773</v>
      </c>
      <c r="E1588" s="834" t="s">
        <v>2194</v>
      </c>
      <c r="F1588" s="832" t="s">
        <v>2158</v>
      </c>
      <c r="G1588" s="832" t="s">
        <v>2350</v>
      </c>
      <c r="H1588" s="832" t="s">
        <v>595</v>
      </c>
      <c r="I1588" s="832" t="s">
        <v>3085</v>
      </c>
      <c r="J1588" s="832" t="s">
        <v>2352</v>
      </c>
      <c r="K1588" s="832" t="s">
        <v>3086</v>
      </c>
      <c r="L1588" s="835">
        <v>38.5</v>
      </c>
      <c r="M1588" s="835">
        <v>38.5</v>
      </c>
      <c r="N1588" s="832">
        <v>1</v>
      </c>
      <c r="O1588" s="836">
        <v>1</v>
      </c>
      <c r="P1588" s="835">
        <v>38.5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32</v>
      </c>
      <c r="B1589" s="832" t="s">
        <v>2157</v>
      </c>
      <c r="C1589" s="832" t="s">
        <v>2163</v>
      </c>
      <c r="D1589" s="833" t="s">
        <v>3773</v>
      </c>
      <c r="E1589" s="834" t="s">
        <v>2194</v>
      </c>
      <c r="F1589" s="832" t="s">
        <v>2158</v>
      </c>
      <c r="G1589" s="832" t="s">
        <v>2361</v>
      </c>
      <c r="H1589" s="832" t="s">
        <v>595</v>
      </c>
      <c r="I1589" s="832" t="s">
        <v>2362</v>
      </c>
      <c r="J1589" s="832" t="s">
        <v>2363</v>
      </c>
      <c r="K1589" s="832" t="s">
        <v>2364</v>
      </c>
      <c r="L1589" s="835">
        <v>57.48</v>
      </c>
      <c r="M1589" s="835">
        <v>57.48</v>
      </c>
      <c r="N1589" s="832">
        <v>1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32</v>
      </c>
      <c r="B1590" s="832" t="s">
        <v>2157</v>
      </c>
      <c r="C1590" s="832" t="s">
        <v>2163</v>
      </c>
      <c r="D1590" s="833" t="s">
        <v>3773</v>
      </c>
      <c r="E1590" s="834" t="s">
        <v>2194</v>
      </c>
      <c r="F1590" s="832" t="s">
        <v>2158</v>
      </c>
      <c r="G1590" s="832" t="s">
        <v>2365</v>
      </c>
      <c r="H1590" s="832" t="s">
        <v>595</v>
      </c>
      <c r="I1590" s="832" t="s">
        <v>2631</v>
      </c>
      <c r="J1590" s="832" t="s">
        <v>844</v>
      </c>
      <c r="K1590" s="832" t="s">
        <v>2632</v>
      </c>
      <c r="L1590" s="835">
        <v>26.37</v>
      </c>
      <c r="M1590" s="835">
        <v>26.37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32</v>
      </c>
      <c r="B1591" s="832" t="s">
        <v>2157</v>
      </c>
      <c r="C1591" s="832" t="s">
        <v>2163</v>
      </c>
      <c r="D1591" s="833" t="s">
        <v>3773</v>
      </c>
      <c r="E1591" s="834" t="s">
        <v>2194</v>
      </c>
      <c r="F1591" s="832" t="s">
        <v>2158</v>
      </c>
      <c r="G1591" s="832" t="s">
        <v>2365</v>
      </c>
      <c r="H1591" s="832" t="s">
        <v>595</v>
      </c>
      <c r="I1591" s="832" t="s">
        <v>2366</v>
      </c>
      <c r="J1591" s="832" t="s">
        <v>2367</v>
      </c>
      <c r="K1591" s="832" t="s">
        <v>676</v>
      </c>
      <c r="L1591" s="835">
        <v>58.62</v>
      </c>
      <c r="M1591" s="835">
        <v>117.24</v>
      </c>
      <c r="N1591" s="832">
        <v>2</v>
      </c>
      <c r="O1591" s="836">
        <v>2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32</v>
      </c>
      <c r="B1592" s="832" t="s">
        <v>2157</v>
      </c>
      <c r="C1592" s="832" t="s">
        <v>2163</v>
      </c>
      <c r="D1592" s="833" t="s">
        <v>3773</v>
      </c>
      <c r="E1592" s="834" t="s">
        <v>2194</v>
      </c>
      <c r="F1592" s="832" t="s">
        <v>2158</v>
      </c>
      <c r="G1592" s="832" t="s">
        <v>2233</v>
      </c>
      <c r="H1592" s="832" t="s">
        <v>595</v>
      </c>
      <c r="I1592" s="832" t="s">
        <v>2234</v>
      </c>
      <c r="J1592" s="832" t="s">
        <v>2235</v>
      </c>
      <c r="K1592" s="832" t="s">
        <v>2236</v>
      </c>
      <c r="L1592" s="835">
        <v>88.76</v>
      </c>
      <c r="M1592" s="835">
        <v>976.36000000000013</v>
      </c>
      <c r="N1592" s="832">
        <v>11</v>
      </c>
      <c r="O1592" s="836">
        <v>4.5</v>
      </c>
      <c r="P1592" s="835">
        <v>532.56000000000006</v>
      </c>
      <c r="Q1592" s="837">
        <v>0.54545454545454541</v>
      </c>
      <c r="R1592" s="832">
        <v>6</v>
      </c>
      <c r="S1592" s="837">
        <v>0.54545454545454541</v>
      </c>
      <c r="T1592" s="836">
        <v>2.5</v>
      </c>
      <c r="U1592" s="838">
        <v>0.55555555555555558</v>
      </c>
    </row>
    <row r="1593" spans="1:21" ht="14.4" customHeight="1" x14ac:dyDescent="0.3">
      <c r="A1593" s="831">
        <v>32</v>
      </c>
      <c r="B1593" s="832" t="s">
        <v>2157</v>
      </c>
      <c r="C1593" s="832" t="s">
        <v>2163</v>
      </c>
      <c r="D1593" s="833" t="s">
        <v>3773</v>
      </c>
      <c r="E1593" s="834" t="s">
        <v>2194</v>
      </c>
      <c r="F1593" s="832" t="s">
        <v>2158</v>
      </c>
      <c r="G1593" s="832" t="s">
        <v>2253</v>
      </c>
      <c r="H1593" s="832" t="s">
        <v>595</v>
      </c>
      <c r="I1593" s="832" t="s">
        <v>3000</v>
      </c>
      <c r="J1593" s="832" t="s">
        <v>798</v>
      </c>
      <c r="K1593" s="832" t="s">
        <v>2719</v>
      </c>
      <c r="L1593" s="835">
        <v>0</v>
      </c>
      <c r="M1593" s="835">
        <v>0</v>
      </c>
      <c r="N1593" s="832">
        <v>1</v>
      </c>
      <c r="O1593" s="836">
        <v>1</v>
      </c>
      <c r="P1593" s="835"/>
      <c r="Q1593" s="837"/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32</v>
      </c>
      <c r="B1594" s="832" t="s">
        <v>2157</v>
      </c>
      <c r="C1594" s="832" t="s">
        <v>2163</v>
      </c>
      <c r="D1594" s="833" t="s">
        <v>3773</v>
      </c>
      <c r="E1594" s="834" t="s">
        <v>2194</v>
      </c>
      <c r="F1594" s="832" t="s">
        <v>2158</v>
      </c>
      <c r="G1594" s="832" t="s">
        <v>2375</v>
      </c>
      <c r="H1594" s="832" t="s">
        <v>651</v>
      </c>
      <c r="I1594" s="832" t="s">
        <v>3673</v>
      </c>
      <c r="J1594" s="832" t="s">
        <v>3674</v>
      </c>
      <c r="K1594" s="832" t="s">
        <v>3675</v>
      </c>
      <c r="L1594" s="835">
        <v>70.23</v>
      </c>
      <c r="M1594" s="835">
        <v>70.23</v>
      </c>
      <c r="N1594" s="832">
        <v>1</v>
      </c>
      <c r="O1594" s="836">
        <v>0.5</v>
      </c>
      <c r="P1594" s="835">
        <v>70.23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32</v>
      </c>
      <c r="B1595" s="832" t="s">
        <v>2157</v>
      </c>
      <c r="C1595" s="832" t="s">
        <v>2163</v>
      </c>
      <c r="D1595" s="833" t="s">
        <v>3773</v>
      </c>
      <c r="E1595" s="834" t="s">
        <v>2194</v>
      </c>
      <c r="F1595" s="832" t="s">
        <v>2158</v>
      </c>
      <c r="G1595" s="832" t="s">
        <v>2375</v>
      </c>
      <c r="H1595" s="832" t="s">
        <v>651</v>
      </c>
      <c r="I1595" s="832" t="s">
        <v>3676</v>
      </c>
      <c r="J1595" s="832" t="s">
        <v>698</v>
      </c>
      <c r="K1595" s="832" t="s">
        <v>699</v>
      </c>
      <c r="L1595" s="835">
        <v>17.559999999999999</v>
      </c>
      <c r="M1595" s="835">
        <v>17.559999999999999</v>
      </c>
      <c r="N1595" s="832">
        <v>1</v>
      </c>
      <c r="O1595" s="836">
        <v>0.5</v>
      </c>
      <c r="P1595" s="835">
        <v>17.559999999999999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32</v>
      </c>
      <c r="B1596" s="832" t="s">
        <v>2157</v>
      </c>
      <c r="C1596" s="832" t="s">
        <v>2163</v>
      </c>
      <c r="D1596" s="833" t="s">
        <v>3773</v>
      </c>
      <c r="E1596" s="834" t="s">
        <v>2194</v>
      </c>
      <c r="F1596" s="832" t="s">
        <v>2158</v>
      </c>
      <c r="G1596" s="832" t="s">
        <v>2375</v>
      </c>
      <c r="H1596" s="832" t="s">
        <v>651</v>
      </c>
      <c r="I1596" s="832" t="s">
        <v>2730</v>
      </c>
      <c r="J1596" s="832" t="s">
        <v>698</v>
      </c>
      <c r="K1596" s="832" t="s">
        <v>2731</v>
      </c>
      <c r="L1596" s="835">
        <v>58.52</v>
      </c>
      <c r="M1596" s="835">
        <v>58.52</v>
      </c>
      <c r="N1596" s="832">
        <v>1</v>
      </c>
      <c r="O1596" s="836">
        <v>0.5</v>
      </c>
      <c r="P1596" s="835">
        <v>58.52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32</v>
      </c>
      <c r="B1597" s="832" t="s">
        <v>2157</v>
      </c>
      <c r="C1597" s="832" t="s">
        <v>2163</v>
      </c>
      <c r="D1597" s="833" t="s">
        <v>3773</v>
      </c>
      <c r="E1597" s="834" t="s">
        <v>2194</v>
      </c>
      <c r="F1597" s="832" t="s">
        <v>2158</v>
      </c>
      <c r="G1597" s="832" t="s">
        <v>2375</v>
      </c>
      <c r="H1597" s="832" t="s">
        <v>651</v>
      </c>
      <c r="I1597" s="832" t="s">
        <v>3677</v>
      </c>
      <c r="J1597" s="832" t="s">
        <v>3678</v>
      </c>
      <c r="K1597" s="832" t="s">
        <v>3017</v>
      </c>
      <c r="L1597" s="835">
        <v>234.07</v>
      </c>
      <c r="M1597" s="835">
        <v>234.07</v>
      </c>
      <c r="N1597" s="832">
        <v>1</v>
      </c>
      <c r="O1597" s="836">
        <v>0.5</v>
      </c>
      <c r="P1597" s="835">
        <v>234.07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32</v>
      </c>
      <c r="B1598" s="832" t="s">
        <v>2157</v>
      </c>
      <c r="C1598" s="832" t="s">
        <v>2163</v>
      </c>
      <c r="D1598" s="833" t="s">
        <v>3773</v>
      </c>
      <c r="E1598" s="834" t="s">
        <v>2194</v>
      </c>
      <c r="F1598" s="832" t="s">
        <v>2158</v>
      </c>
      <c r="G1598" s="832" t="s">
        <v>3679</v>
      </c>
      <c r="H1598" s="832" t="s">
        <v>595</v>
      </c>
      <c r="I1598" s="832" t="s">
        <v>3680</v>
      </c>
      <c r="J1598" s="832" t="s">
        <v>1131</v>
      </c>
      <c r="K1598" s="832" t="s">
        <v>3681</v>
      </c>
      <c r="L1598" s="835">
        <v>34.19</v>
      </c>
      <c r="M1598" s="835">
        <v>102.57</v>
      </c>
      <c r="N1598" s="832">
        <v>3</v>
      </c>
      <c r="O1598" s="836">
        <v>1</v>
      </c>
      <c r="P1598" s="835">
        <v>102.57</v>
      </c>
      <c r="Q1598" s="837">
        <v>1</v>
      </c>
      <c r="R1598" s="832">
        <v>3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32</v>
      </c>
      <c r="B1599" s="832" t="s">
        <v>2157</v>
      </c>
      <c r="C1599" s="832" t="s">
        <v>2163</v>
      </c>
      <c r="D1599" s="833" t="s">
        <v>3773</v>
      </c>
      <c r="E1599" s="834" t="s">
        <v>2194</v>
      </c>
      <c r="F1599" s="832" t="s">
        <v>2158</v>
      </c>
      <c r="G1599" s="832" t="s">
        <v>2257</v>
      </c>
      <c r="H1599" s="832" t="s">
        <v>651</v>
      </c>
      <c r="I1599" s="832" t="s">
        <v>1744</v>
      </c>
      <c r="J1599" s="832" t="s">
        <v>822</v>
      </c>
      <c r="K1599" s="832" t="s">
        <v>1745</v>
      </c>
      <c r="L1599" s="835">
        <v>368.16</v>
      </c>
      <c r="M1599" s="835">
        <v>2208.96</v>
      </c>
      <c r="N1599" s="832">
        <v>6</v>
      </c>
      <c r="O1599" s="836">
        <v>2</v>
      </c>
      <c r="P1599" s="835">
        <v>2208.96</v>
      </c>
      <c r="Q1599" s="837">
        <v>1</v>
      </c>
      <c r="R1599" s="832">
        <v>6</v>
      </c>
      <c r="S1599" s="837">
        <v>1</v>
      </c>
      <c r="T1599" s="836">
        <v>2</v>
      </c>
      <c r="U1599" s="838">
        <v>1</v>
      </c>
    </row>
    <row r="1600" spans="1:21" ht="14.4" customHeight="1" x14ac:dyDescent="0.3">
      <c r="A1600" s="831">
        <v>32</v>
      </c>
      <c r="B1600" s="832" t="s">
        <v>2157</v>
      </c>
      <c r="C1600" s="832" t="s">
        <v>2163</v>
      </c>
      <c r="D1600" s="833" t="s">
        <v>3773</v>
      </c>
      <c r="E1600" s="834" t="s">
        <v>2194</v>
      </c>
      <c r="F1600" s="832" t="s">
        <v>2158</v>
      </c>
      <c r="G1600" s="832" t="s">
        <v>2257</v>
      </c>
      <c r="H1600" s="832" t="s">
        <v>651</v>
      </c>
      <c r="I1600" s="832" t="s">
        <v>1746</v>
      </c>
      <c r="J1600" s="832" t="s">
        <v>822</v>
      </c>
      <c r="K1600" s="832" t="s">
        <v>1747</v>
      </c>
      <c r="L1600" s="835">
        <v>736.33</v>
      </c>
      <c r="M1600" s="835">
        <v>1472.66</v>
      </c>
      <c r="N1600" s="832">
        <v>2</v>
      </c>
      <c r="O1600" s="836">
        <v>0.5</v>
      </c>
      <c r="P1600" s="835">
        <v>1472.66</v>
      </c>
      <c r="Q1600" s="837">
        <v>1</v>
      </c>
      <c r="R1600" s="832">
        <v>2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32</v>
      </c>
      <c r="B1601" s="832" t="s">
        <v>2157</v>
      </c>
      <c r="C1601" s="832" t="s">
        <v>2163</v>
      </c>
      <c r="D1601" s="833" t="s">
        <v>3773</v>
      </c>
      <c r="E1601" s="834" t="s">
        <v>2194</v>
      </c>
      <c r="F1601" s="832" t="s">
        <v>2158</v>
      </c>
      <c r="G1601" s="832" t="s">
        <v>2732</v>
      </c>
      <c r="H1601" s="832" t="s">
        <v>595</v>
      </c>
      <c r="I1601" s="832" t="s">
        <v>3682</v>
      </c>
      <c r="J1601" s="832" t="s">
        <v>3683</v>
      </c>
      <c r="K1601" s="832" t="s">
        <v>3334</v>
      </c>
      <c r="L1601" s="835">
        <v>105.32</v>
      </c>
      <c r="M1601" s="835">
        <v>105.32</v>
      </c>
      <c r="N1601" s="832">
        <v>1</v>
      </c>
      <c r="O1601" s="836">
        <v>0.5</v>
      </c>
      <c r="P1601" s="835">
        <v>105.32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32</v>
      </c>
      <c r="B1602" s="832" t="s">
        <v>2157</v>
      </c>
      <c r="C1602" s="832" t="s">
        <v>2163</v>
      </c>
      <c r="D1602" s="833" t="s">
        <v>3773</v>
      </c>
      <c r="E1602" s="834" t="s">
        <v>2194</v>
      </c>
      <c r="F1602" s="832" t="s">
        <v>2158</v>
      </c>
      <c r="G1602" s="832" t="s">
        <v>2380</v>
      </c>
      <c r="H1602" s="832" t="s">
        <v>595</v>
      </c>
      <c r="I1602" s="832" t="s">
        <v>2381</v>
      </c>
      <c r="J1602" s="832" t="s">
        <v>2382</v>
      </c>
      <c r="K1602" s="832" t="s">
        <v>2383</v>
      </c>
      <c r="L1602" s="835">
        <v>78.33</v>
      </c>
      <c r="M1602" s="835">
        <v>156.66</v>
      </c>
      <c r="N1602" s="832">
        <v>2</v>
      </c>
      <c r="O1602" s="836">
        <v>1</v>
      </c>
      <c r="P1602" s="835">
        <v>156.66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32</v>
      </c>
      <c r="B1603" s="832" t="s">
        <v>2157</v>
      </c>
      <c r="C1603" s="832" t="s">
        <v>2163</v>
      </c>
      <c r="D1603" s="833" t="s">
        <v>3773</v>
      </c>
      <c r="E1603" s="834" t="s">
        <v>2194</v>
      </c>
      <c r="F1603" s="832" t="s">
        <v>2158</v>
      </c>
      <c r="G1603" s="832" t="s">
        <v>2384</v>
      </c>
      <c r="H1603" s="832" t="s">
        <v>595</v>
      </c>
      <c r="I1603" s="832" t="s">
        <v>2736</v>
      </c>
      <c r="J1603" s="832" t="s">
        <v>2737</v>
      </c>
      <c r="K1603" s="832" t="s">
        <v>2738</v>
      </c>
      <c r="L1603" s="835">
        <v>115.18</v>
      </c>
      <c r="M1603" s="835">
        <v>115.18</v>
      </c>
      <c r="N1603" s="832">
        <v>1</v>
      </c>
      <c r="O1603" s="836">
        <v>1</v>
      </c>
      <c r="P1603" s="835">
        <v>115.18</v>
      </c>
      <c r="Q1603" s="837">
        <v>1</v>
      </c>
      <c r="R1603" s="832">
        <v>1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32</v>
      </c>
      <c r="B1604" s="832" t="s">
        <v>2157</v>
      </c>
      <c r="C1604" s="832" t="s">
        <v>2163</v>
      </c>
      <c r="D1604" s="833" t="s">
        <v>3773</v>
      </c>
      <c r="E1604" s="834" t="s">
        <v>2194</v>
      </c>
      <c r="F1604" s="832" t="s">
        <v>2158</v>
      </c>
      <c r="G1604" s="832" t="s">
        <v>2909</v>
      </c>
      <c r="H1604" s="832" t="s">
        <v>651</v>
      </c>
      <c r="I1604" s="832" t="s">
        <v>1725</v>
      </c>
      <c r="J1604" s="832" t="s">
        <v>1726</v>
      </c>
      <c r="K1604" s="832" t="s">
        <v>1727</v>
      </c>
      <c r="L1604" s="835">
        <v>453.18</v>
      </c>
      <c r="M1604" s="835">
        <v>453.18</v>
      </c>
      <c r="N1604" s="832">
        <v>1</v>
      </c>
      <c r="O1604" s="836">
        <v>0.5</v>
      </c>
      <c r="P1604" s="835">
        <v>453.18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32</v>
      </c>
      <c r="B1605" s="832" t="s">
        <v>2157</v>
      </c>
      <c r="C1605" s="832" t="s">
        <v>2163</v>
      </c>
      <c r="D1605" s="833" t="s">
        <v>3773</v>
      </c>
      <c r="E1605" s="834" t="s">
        <v>2194</v>
      </c>
      <c r="F1605" s="832" t="s">
        <v>2158</v>
      </c>
      <c r="G1605" s="832" t="s">
        <v>2909</v>
      </c>
      <c r="H1605" s="832" t="s">
        <v>595</v>
      </c>
      <c r="I1605" s="832" t="s">
        <v>3466</v>
      </c>
      <c r="J1605" s="832" t="s">
        <v>3467</v>
      </c>
      <c r="K1605" s="832" t="s">
        <v>1727</v>
      </c>
      <c r="L1605" s="835">
        <v>453.18</v>
      </c>
      <c r="M1605" s="835">
        <v>453.18</v>
      </c>
      <c r="N1605" s="832">
        <v>1</v>
      </c>
      <c r="O1605" s="836">
        <v>1</v>
      </c>
      <c r="P1605" s="835">
        <v>453.18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32</v>
      </c>
      <c r="B1606" s="832" t="s">
        <v>2157</v>
      </c>
      <c r="C1606" s="832" t="s">
        <v>2163</v>
      </c>
      <c r="D1606" s="833" t="s">
        <v>3773</v>
      </c>
      <c r="E1606" s="834" t="s">
        <v>2194</v>
      </c>
      <c r="F1606" s="832" t="s">
        <v>2158</v>
      </c>
      <c r="G1606" s="832" t="s">
        <v>2202</v>
      </c>
      <c r="H1606" s="832" t="s">
        <v>651</v>
      </c>
      <c r="I1606" s="832" t="s">
        <v>2258</v>
      </c>
      <c r="J1606" s="832" t="s">
        <v>2057</v>
      </c>
      <c r="K1606" s="832" t="s">
        <v>2259</v>
      </c>
      <c r="L1606" s="835">
        <v>57.6</v>
      </c>
      <c r="M1606" s="835">
        <v>57.6</v>
      </c>
      <c r="N1606" s="832">
        <v>1</v>
      </c>
      <c r="O1606" s="836">
        <v>0.5</v>
      </c>
      <c r="P1606" s="835">
        <v>57.6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32</v>
      </c>
      <c r="B1607" s="832" t="s">
        <v>2157</v>
      </c>
      <c r="C1607" s="832" t="s">
        <v>2163</v>
      </c>
      <c r="D1607" s="833" t="s">
        <v>3773</v>
      </c>
      <c r="E1607" s="834" t="s">
        <v>2194</v>
      </c>
      <c r="F1607" s="832" t="s">
        <v>2158</v>
      </c>
      <c r="G1607" s="832" t="s">
        <v>2202</v>
      </c>
      <c r="H1607" s="832" t="s">
        <v>651</v>
      </c>
      <c r="I1607" s="832" t="s">
        <v>2059</v>
      </c>
      <c r="J1607" s="832" t="s">
        <v>2057</v>
      </c>
      <c r="K1607" s="832" t="s">
        <v>2060</v>
      </c>
      <c r="L1607" s="835">
        <v>115.18</v>
      </c>
      <c r="M1607" s="835">
        <v>1151.8000000000004</v>
      </c>
      <c r="N1607" s="832">
        <v>10</v>
      </c>
      <c r="O1607" s="836">
        <v>6</v>
      </c>
      <c r="P1607" s="835">
        <v>1036.6200000000003</v>
      </c>
      <c r="Q1607" s="837">
        <v>0.9</v>
      </c>
      <c r="R1607" s="832">
        <v>9</v>
      </c>
      <c r="S1607" s="837">
        <v>0.9</v>
      </c>
      <c r="T1607" s="836">
        <v>5.5</v>
      </c>
      <c r="U1607" s="838">
        <v>0.91666666666666663</v>
      </c>
    </row>
    <row r="1608" spans="1:21" ht="14.4" customHeight="1" x14ac:dyDescent="0.3">
      <c r="A1608" s="831">
        <v>32</v>
      </c>
      <c r="B1608" s="832" t="s">
        <v>2157</v>
      </c>
      <c r="C1608" s="832" t="s">
        <v>2163</v>
      </c>
      <c r="D1608" s="833" t="s">
        <v>3773</v>
      </c>
      <c r="E1608" s="834" t="s">
        <v>2194</v>
      </c>
      <c r="F1608" s="832" t="s">
        <v>2158</v>
      </c>
      <c r="G1608" s="832" t="s">
        <v>2202</v>
      </c>
      <c r="H1608" s="832" t="s">
        <v>651</v>
      </c>
      <c r="I1608" s="832" t="s">
        <v>2203</v>
      </c>
      <c r="J1608" s="832" t="s">
        <v>2057</v>
      </c>
      <c r="K1608" s="832" t="s">
        <v>2204</v>
      </c>
      <c r="L1608" s="835">
        <v>16.12</v>
      </c>
      <c r="M1608" s="835">
        <v>32.24</v>
      </c>
      <c r="N1608" s="832">
        <v>2</v>
      </c>
      <c r="O1608" s="836">
        <v>1</v>
      </c>
      <c r="P1608" s="835">
        <v>16.12</v>
      </c>
      <c r="Q1608" s="837">
        <v>0.5</v>
      </c>
      <c r="R1608" s="832">
        <v>1</v>
      </c>
      <c r="S1608" s="837">
        <v>0.5</v>
      </c>
      <c r="T1608" s="836">
        <v>0.5</v>
      </c>
      <c r="U1608" s="838">
        <v>0.5</v>
      </c>
    </row>
    <row r="1609" spans="1:21" ht="14.4" customHeight="1" x14ac:dyDescent="0.3">
      <c r="A1609" s="831">
        <v>32</v>
      </c>
      <c r="B1609" s="832" t="s">
        <v>2157</v>
      </c>
      <c r="C1609" s="832" t="s">
        <v>2163</v>
      </c>
      <c r="D1609" s="833" t="s">
        <v>3773</v>
      </c>
      <c r="E1609" s="834" t="s">
        <v>2194</v>
      </c>
      <c r="F1609" s="832" t="s">
        <v>2158</v>
      </c>
      <c r="G1609" s="832" t="s">
        <v>2202</v>
      </c>
      <c r="H1609" s="832" t="s">
        <v>595</v>
      </c>
      <c r="I1609" s="832" t="s">
        <v>2689</v>
      </c>
      <c r="J1609" s="832" t="s">
        <v>2057</v>
      </c>
      <c r="K1609" s="832" t="s">
        <v>2690</v>
      </c>
      <c r="L1609" s="835">
        <v>103.67</v>
      </c>
      <c r="M1609" s="835">
        <v>207.34</v>
      </c>
      <c r="N1609" s="832">
        <v>2</v>
      </c>
      <c r="O1609" s="836">
        <v>1.5</v>
      </c>
      <c r="P1609" s="835">
        <v>207.34</v>
      </c>
      <c r="Q1609" s="837">
        <v>1</v>
      </c>
      <c r="R1609" s="832">
        <v>2</v>
      </c>
      <c r="S1609" s="837">
        <v>1</v>
      </c>
      <c r="T1609" s="836">
        <v>1.5</v>
      </c>
      <c r="U1609" s="838">
        <v>1</v>
      </c>
    </row>
    <row r="1610" spans="1:21" ht="14.4" customHeight="1" x14ac:dyDescent="0.3">
      <c r="A1610" s="831">
        <v>32</v>
      </c>
      <c r="B1610" s="832" t="s">
        <v>2157</v>
      </c>
      <c r="C1610" s="832" t="s">
        <v>2163</v>
      </c>
      <c r="D1610" s="833" t="s">
        <v>3773</v>
      </c>
      <c r="E1610" s="834" t="s">
        <v>2194</v>
      </c>
      <c r="F1610" s="832" t="s">
        <v>2158</v>
      </c>
      <c r="G1610" s="832" t="s">
        <v>2202</v>
      </c>
      <c r="H1610" s="832" t="s">
        <v>595</v>
      </c>
      <c r="I1610" s="832" t="s">
        <v>2917</v>
      </c>
      <c r="J1610" s="832" t="s">
        <v>2057</v>
      </c>
      <c r="K1610" s="832" t="s">
        <v>2918</v>
      </c>
      <c r="L1610" s="835">
        <v>34.56</v>
      </c>
      <c r="M1610" s="835">
        <v>34.56</v>
      </c>
      <c r="N1610" s="832">
        <v>1</v>
      </c>
      <c r="O1610" s="836">
        <v>1</v>
      </c>
      <c r="P1610" s="835">
        <v>34.56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32</v>
      </c>
      <c r="B1611" s="832" t="s">
        <v>2157</v>
      </c>
      <c r="C1611" s="832" t="s">
        <v>2163</v>
      </c>
      <c r="D1611" s="833" t="s">
        <v>3773</v>
      </c>
      <c r="E1611" s="834" t="s">
        <v>2194</v>
      </c>
      <c r="F1611" s="832" t="s">
        <v>2158</v>
      </c>
      <c r="G1611" s="832" t="s">
        <v>3684</v>
      </c>
      <c r="H1611" s="832" t="s">
        <v>595</v>
      </c>
      <c r="I1611" s="832" t="s">
        <v>3685</v>
      </c>
      <c r="J1611" s="832" t="s">
        <v>3686</v>
      </c>
      <c r="K1611" s="832" t="s">
        <v>3687</v>
      </c>
      <c r="L1611" s="835">
        <v>173.31</v>
      </c>
      <c r="M1611" s="835">
        <v>173.31</v>
      </c>
      <c r="N1611" s="832">
        <v>1</v>
      </c>
      <c r="O1611" s="836">
        <v>1</v>
      </c>
      <c r="P1611" s="835">
        <v>173.31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32</v>
      </c>
      <c r="B1612" s="832" t="s">
        <v>2157</v>
      </c>
      <c r="C1612" s="832" t="s">
        <v>2163</v>
      </c>
      <c r="D1612" s="833" t="s">
        <v>3773</v>
      </c>
      <c r="E1612" s="834" t="s">
        <v>2194</v>
      </c>
      <c r="F1612" s="832" t="s">
        <v>2158</v>
      </c>
      <c r="G1612" s="832" t="s">
        <v>2288</v>
      </c>
      <c r="H1612" s="832" t="s">
        <v>595</v>
      </c>
      <c r="I1612" s="832" t="s">
        <v>2394</v>
      </c>
      <c r="J1612" s="832" t="s">
        <v>2290</v>
      </c>
      <c r="K1612" s="832" t="s">
        <v>2395</v>
      </c>
      <c r="L1612" s="835">
        <v>21.92</v>
      </c>
      <c r="M1612" s="835">
        <v>21.92</v>
      </c>
      <c r="N1612" s="832">
        <v>1</v>
      </c>
      <c r="O1612" s="836">
        <v>1</v>
      </c>
      <c r="P1612" s="835">
        <v>21.92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32</v>
      </c>
      <c r="B1613" s="832" t="s">
        <v>2157</v>
      </c>
      <c r="C1613" s="832" t="s">
        <v>2163</v>
      </c>
      <c r="D1613" s="833" t="s">
        <v>3773</v>
      </c>
      <c r="E1613" s="834" t="s">
        <v>2194</v>
      </c>
      <c r="F1613" s="832" t="s">
        <v>2158</v>
      </c>
      <c r="G1613" s="832" t="s">
        <v>2288</v>
      </c>
      <c r="H1613" s="832" t="s">
        <v>595</v>
      </c>
      <c r="I1613" s="832" t="s">
        <v>2289</v>
      </c>
      <c r="J1613" s="832" t="s">
        <v>2290</v>
      </c>
      <c r="K1613" s="832" t="s">
        <v>2291</v>
      </c>
      <c r="L1613" s="835">
        <v>87.67</v>
      </c>
      <c r="M1613" s="835">
        <v>1753.3999999999999</v>
      </c>
      <c r="N1613" s="832">
        <v>20</v>
      </c>
      <c r="O1613" s="836">
        <v>5.5</v>
      </c>
      <c r="P1613" s="835">
        <v>1578.06</v>
      </c>
      <c r="Q1613" s="837">
        <v>0.9</v>
      </c>
      <c r="R1613" s="832">
        <v>18</v>
      </c>
      <c r="S1613" s="837">
        <v>0.9</v>
      </c>
      <c r="T1613" s="836">
        <v>4.5</v>
      </c>
      <c r="U1613" s="838">
        <v>0.81818181818181823</v>
      </c>
    </row>
    <row r="1614" spans="1:21" ht="14.4" customHeight="1" x14ac:dyDescent="0.3">
      <c r="A1614" s="831">
        <v>32</v>
      </c>
      <c r="B1614" s="832" t="s">
        <v>2157</v>
      </c>
      <c r="C1614" s="832" t="s">
        <v>2163</v>
      </c>
      <c r="D1614" s="833" t="s">
        <v>3773</v>
      </c>
      <c r="E1614" s="834" t="s">
        <v>2194</v>
      </c>
      <c r="F1614" s="832" t="s">
        <v>2158</v>
      </c>
      <c r="G1614" s="832" t="s">
        <v>2404</v>
      </c>
      <c r="H1614" s="832" t="s">
        <v>651</v>
      </c>
      <c r="I1614" s="832" t="s">
        <v>2922</v>
      </c>
      <c r="J1614" s="832" t="s">
        <v>2406</v>
      </c>
      <c r="K1614" s="832" t="s">
        <v>2923</v>
      </c>
      <c r="L1614" s="835">
        <v>15.9</v>
      </c>
      <c r="M1614" s="835">
        <v>15.9</v>
      </c>
      <c r="N1614" s="832">
        <v>1</v>
      </c>
      <c r="O1614" s="836">
        <v>0.5</v>
      </c>
      <c r="P1614" s="835">
        <v>15.9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32</v>
      </c>
      <c r="B1615" s="832" t="s">
        <v>2157</v>
      </c>
      <c r="C1615" s="832" t="s">
        <v>2163</v>
      </c>
      <c r="D1615" s="833" t="s">
        <v>3773</v>
      </c>
      <c r="E1615" s="834" t="s">
        <v>2194</v>
      </c>
      <c r="F1615" s="832" t="s">
        <v>2158</v>
      </c>
      <c r="G1615" s="832" t="s">
        <v>2568</v>
      </c>
      <c r="H1615" s="832" t="s">
        <v>595</v>
      </c>
      <c r="I1615" s="832" t="s">
        <v>3129</v>
      </c>
      <c r="J1615" s="832" t="s">
        <v>2570</v>
      </c>
      <c r="K1615" s="832" t="s">
        <v>3130</v>
      </c>
      <c r="L1615" s="835">
        <v>6177.8</v>
      </c>
      <c r="M1615" s="835">
        <v>6177.8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32</v>
      </c>
      <c r="B1616" s="832" t="s">
        <v>2157</v>
      </c>
      <c r="C1616" s="832" t="s">
        <v>2163</v>
      </c>
      <c r="D1616" s="833" t="s">
        <v>3773</v>
      </c>
      <c r="E1616" s="834" t="s">
        <v>2194</v>
      </c>
      <c r="F1616" s="832" t="s">
        <v>2158</v>
      </c>
      <c r="G1616" s="832" t="s">
        <v>2264</v>
      </c>
      <c r="H1616" s="832" t="s">
        <v>595</v>
      </c>
      <c r="I1616" s="832" t="s">
        <v>2572</v>
      </c>
      <c r="J1616" s="832" t="s">
        <v>2266</v>
      </c>
      <c r="K1616" s="832" t="s">
        <v>2573</v>
      </c>
      <c r="L1616" s="835">
        <v>181.04</v>
      </c>
      <c r="M1616" s="835">
        <v>362.08</v>
      </c>
      <c r="N1616" s="832">
        <v>2</v>
      </c>
      <c r="O1616" s="836">
        <v>1.5</v>
      </c>
      <c r="P1616" s="835">
        <v>181.04</v>
      </c>
      <c r="Q1616" s="837">
        <v>0.5</v>
      </c>
      <c r="R1616" s="832">
        <v>1</v>
      </c>
      <c r="S1616" s="837">
        <v>0.5</v>
      </c>
      <c r="T1616" s="836">
        <v>1</v>
      </c>
      <c r="U1616" s="838">
        <v>0.66666666666666663</v>
      </c>
    </row>
    <row r="1617" spans="1:21" ht="14.4" customHeight="1" x14ac:dyDescent="0.3">
      <c r="A1617" s="831">
        <v>32</v>
      </c>
      <c r="B1617" s="832" t="s">
        <v>2157</v>
      </c>
      <c r="C1617" s="832" t="s">
        <v>2163</v>
      </c>
      <c r="D1617" s="833" t="s">
        <v>3773</v>
      </c>
      <c r="E1617" s="834" t="s">
        <v>2194</v>
      </c>
      <c r="F1617" s="832" t="s">
        <v>2158</v>
      </c>
      <c r="G1617" s="832" t="s">
        <v>2746</v>
      </c>
      <c r="H1617" s="832" t="s">
        <v>651</v>
      </c>
      <c r="I1617" s="832" t="s">
        <v>3688</v>
      </c>
      <c r="J1617" s="832" t="s">
        <v>3689</v>
      </c>
      <c r="K1617" s="832" t="s">
        <v>3690</v>
      </c>
      <c r="L1617" s="835">
        <v>245.91</v>
      </c>
      <c r="M1617" s="835">
        <v>983.64</v>
      </c>
      <c r="N1617" s="832">
        <v>4</v>
      </c>
      <c r="O1617" s="836">
        <v>1</v>
      </c>
      <c r="P1617" s="835">
        <v>983.64</v>
      </c>
      <c r="Q1617" s="837">
        <v>1</v>
      </c>
      <c r="R1617" s="832">
        <v>4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32</v>
      </c>
      <c r="B1618" s="832" t="s">
        <v>2157</v>
      </c>
      <c r="C1618" s="832" t="s">
        <v>2163</v>
      </c>
      <c r="D1618" s="833" t="s">
        <v>3773</v>
      </c>
      <c r="E1618" s="834" t="s">
        <v>2194</v>
      </c>
      <c r="F1618" s="832" t="s">
        <v>2158</v>
      </c>
      <c r="G1618" s="832" t="s">
        <v>2241</v>
      </c>
      <c r="H1618" s="832" t="s">
        <v>595</v>
      </c>
      <c r="I1618" s="832" t="s">
        <v>2242</v>
      </c>
      <c r="J1618" s="832" t="s">
        <v>2243</v>
      </c>
      <c r="K1618" s="832" t="s">
        <v>2244</v>
      </c>
      <c r="L1618" s="835">
        <v>66.88</v>
      </c>
      <c r="M1618" s="835">
        <v>668.8</v>
      </c>
      <c r="N1618" s="832">
        <v>10</v>
      </c>
      <c r="O1618" s="836">
        <v>3.5</v>
      </c>
      <c r="P1618" s="835">
        <v>668.8</v>
      </c>
      <c r="Q1618" s="837">
        <v>1</v>
      </c>
      <c r="R1618" s="832">
        <v>10</v>
      </c>
      <c r="S1618" s="837">
        <v>1</v>
      </c>
      <c r="T1618" s="836">
        <v>3.5</v>
      </c>
      <c r="U1618" s="838">
        <v>1</v>
      </c>
    </row>
    <row r="1619" spans="1:21" ht="14.4" customHeight="1" x14ac:dyDescent="0.3">
      <c r="A1619" s="831">
        <v>32</v>
      </c>
      <c r="B1619" s="832" t="s">
        <v>2157</v>
      </c>
      <c r="C1619" s="832" t="s">
        <v>2163</v>
      </c>
      <c r="D1619" s="833" t="s">
        <v>3773</v>
      </c>
      <c r="E1619" s="834" t="s">
        <v>2194</v>
      </c>
      <c r="F1619" s="832" t="s">
        <v>2158</v>
      </c>
      <c r="G1619" s="832" t="s">
        <v>2241</v>
      </c>
      <c r="H1619" s="832" t="s">
        <v>595</v>
      </c>
      <c r="I1619" s="832" t="s">
        <v>2577</v>
      </c>
      <c r="J1619" s="832" t="s">
        <v>2416</v>
      </c>
      <c r="K1619" s="832" t="s">
        <v>2578</v>
      </c>
      <c r="L1619" s="835">
        <v>59.56</v>
      </c>
      <c r="M1619" s="835">
        <v>536.04</v>
      </c>
      <c r="N1619" s="832">
        <v>9</v>
      </c>
      <c r="O1619" s="836">
        <v>3.5</v>
      </c>
      <c r="P1619" s="835">
        <v>476.48</v>
      </c>
      <c r="Q1619" s="837">
        <v>0.88888888888888895</v>
      </c>
      <c r="R1619" s="832">
        <v>8</v>
      </c>
      <c r="S1619" s="837">
        <v>0.88888888888888884</v>
      </c>
      <c r="T1619" s="836">
        <v>3</v>
      </c>
      <c r="U1619" s="838">
        <v>0.8571428571428571</v>
      </c>
    </row>
    <row r="1620" spans="1:21" ht="14.4" customHeight="1" x14ac:dyDescent="0.3">
      <c r="A1620" s="831">
        <v>32</v>
      </c>
      <c r="B1620" s="832" t="s">
        <v>2157</v>
      </c>
      <c r="C1620" s="832" t="s">
        <v>2163</v>
      </c>
      <c r="D1620" s="833" t="s">
        <v>3773</v>
      </c>
      <c r="E1620" s="834" t="s">
        <v>2194</v>
      </c>
      <c r="F1620" s="832" t="s">
        <v>2158</v>
      </c>
      <c r="G1620" s="832" t="s">
        <v>3200</v>
      </c>
      <c r="H1620" s="832" t="s">
        <v>595</v>
      </c>
      <c r="I1620" s="832" t="s">
        <v>3691</v>
      </c>
      <c r="J1620" s="832" t="s">
        <v>3692</v>
      </c>
      <c r="K1620" s="832" t="s">
        <v>3693</v>
      </c>
      <c r="L1620" s="835">
        <v>96.8</v>
      </c>
      <c r="M1620" s="835">
        <v>96.8</v>
      </c>
      <c r="N1620" s="832">
        <v>1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32</v>
      </c>
      <c r="B1621" s="832" t="s">
        <v>2157</v>
      </c>
      <c r="C1621" s="832" t="s">
        <v>2163</v>
      </c>
      <c r="D1621" s="833" t="s">
        <v>3773</v>
      </c>
      <c r="E1621" s="834" t="s">
        <v>2194</v>
      </c>
      <c r="F1621" s="832" t="s">
        <v>2158</v>
      </c>
      <c r="G1621" s="832" t="s">
        <v>2422</v>
      </c>
      <c r="H1621" s="832" t="s">
        <v>595</v>
      </c>
      <c r="I1621" s="832" t="s">
        <v>2426</v>
      </c>
      <c r="J1621" s="832" t="s">
        <v>2424</v>
      </c>
      <c r="K1621" s="832" t="s">
        <v>2425</v>
      </c>
      <c r="L1621" s="835">
        <v>50.89</v>
      </c>
      <c r="M1621" s="835">
        <v>50.89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32</v>
      </c>
      <c r="B1622" s="832" t="s">
        <v>2157</v>
      </c>
      <c r="C1622" s="832" t="s">
        <v>2163</v>
      </c>
      <c r="D1622" s="833" t="s">
        <v>3773</v>
      </c>
      <c r="E1622" s="834" t="s">
        <v>2194</v>
      </c>
      <c r="F1622" s="832" t="s">
        <v>2158</v>
      </c>
      <c r="G1622" s="832" t="s">
        <v>2268</v>
      </c>
      <c r="H1622" s="832" t="s">
        <v>651</v>
      </c>
      <c r="I1622" s="832" t="s">
        <v>2016</v>
      </c>
      <c r="J1622" s="832" t="s">
        <v>2017</v>
      </c>
      <c r="K1622" s="832" t="s">
        <v>2018</v>
      </c>
      <c r="L1622" s="835">
        <v>902.57</v>
      </c>
      <c r="M1622" s="835">
        <v>28882.239999999994</v>
      </c>
      <c r="N1622" s="832">
        <v>32</v>
      </c>
      <c r="O1622" s="836">
        <v>18</v>
      </c>
      <c r="P1622" s="835">
        <v>26174.529999999995</v>
      </c>
      <c r="Q1622" s="837">
        <v>0.90625</v>
      </c>
      <c r="R1622" s="832">
        <v>29</v>
      </c>
      <c r="S1622" s="837">
        <v>0.90625</v>
      </c>
      <c r="T1622" s="836">
        <v>15</v>
      </c>
      <c r="U1622" s="838">
        <v>0.83333333333333337</v>
      </c>
    </row>
    <row r="1623" spans="1:21" ht="14.4" customHeight="1" x14ac:dyDescent="0.3">
      <c r="A1623" s="831">
        <v>32</v>
      </c>
      <c r="B1623" s="832" t="s">
        <v>2157</v>
      </c>
      <c r="C1623" s="832" t="s">
        <v>2163</v>
      </c>
      <c r="D1623" s="833" t="s">
        <v>3773</v>
      </c>
      <c r="E1623" s="834" t="s">
        <v>2194</v>
      </c>
      <c r="F1623" s="832" t="s">
        <v>2158</v>
      </c>
      <c r="G1623" s="832" t="s">
        <v>2268</v>
      </c>
      <c r="H1623" s="832" t="s">
        <v>595</v>
      </c>
      <c r="I1623" s="832" t="s">
        <v>2269</v>
      </c>
      <c r="J1623" s="832" t="s">
        <v>2017</v>
      </c>
      <c r="K1623" s="832" t="s">
        <v>2018</v>
      </c>
      <c r="L1623" s="835">
        <v>902.57</v>
      </c>
      <c r="M1623" s="835">
        <v>5415.42</v>
      </c>
      <c r="N1623" s="832">
        <v>6</v>
      </c>
      <c r="O1623" s="836">
        <v>2</v>
      </c>
      <c r="P1623" s="835">
        <v>5415.42</v>
      </c>
      <c r="Q1623" s="837">
        <v>1</v>
      </c>
      <c r="R1623" s="832">
        <v>6</v>
      </c>
      <c r="S1623" s="837">
        <v>1</v>
      </c>
      <c r="T1623" s="836">
        <v>2</v>
      </c>
      <c r="U1623" s="838">
        <v>1</v>
      </c>
    </row>
    <row r="1624" spans="1:21" ht="14.4" customHeight="1" x14ac:dyDescent="0.3">
      <c r="A1624" s="831">
        <v>32</v>
      </c>
      <c r="B1624" s="832" t="s">
        <v>2157</v>
      </c>
      <c r="C1624" s="832" t="s">
        <v>2163</v>
      </c>
      <c r="D1624" s="833" t="s">
        <v>3773</v>
      </c>
      <c r="E1624" s="834" t="s">
        <v>2194</v>
      </c>
      <c r="F1624" s="832" t="s">
        <v>2158</v>
      </c>
      <c r="G1624" s="832" t="s">
        <v>2826</v>
      </c>
      <c r="H1624" s="832" t="s">
        <v>651</v>
      </c>
      <c r="I1624" s="832" t="s">
        <v>1851</v>
      </c>
      <c r="J1624" s="832" t="s">
        <v>1054</v>
      </c>
      <c r="K1624" s="832" t="s">
        <v>1055</v>
      </c>
      <c r="L1624" s="835">
        <v>16664.490000000002</v>
      </c>
      <c r="M1624" s="835">
        <v>66657.960000000006</v>
      </c>
      <c r="N1624" s="832">
        <v>4</v>
      </c>
      <c r="O1624" s="836">
        <v>2</v>
      </c>
      <c r="P1624" s="835">
        <v>66657.960000000006</v>
      </c>
      <c r="Q1624" s="837">
        <v>1</v>
      </c>
      <c r="R1624" s="832">
        <v>4</v>
      </c>
      <c r="S1624" s="837">
        <v>1</v>
      </c>
      <c r="T1624" s="836">
        <v>2</v>
      </c>
      <c r="U1624" s="838">
        <v>1</v>
      </c>
    </row>
    <row r="1625" spans="1:21" ht="14.4" customHeight="1" x14ac:dyDescent="0.3">
      <c r="A1625" s="831">
        <v>32</v>
      </c>
      <c r="B1625" s="832" t="s">
        <v>2157</v>
      </c>
      <c r="C1625" s="832" t="s">
        <v>2163</v>
      </c>
      <c r="D1625" s="833" t="s">
        <v>3773</v>
      </c>
      <c r="E1625" s="834" t="s">
        <v>2194</v>
      </c>
      <c r="F1625" s="832" t="s">
        <v>2158</v>
      </c>
      <c r="G1625" s="832" t="s">
        <v>2434</v>
      </c>
      <c r="H1625" s="832" t="s">
        <v>595</v>
      </c>
      <c r="I1625" s="832" t="s">
        <v>3131</v>
      </c>
      <c r="J1625" s="832" t="s">
        <v>3132</v>
      </c>
      <c r="K1625" s="832" t="s">
        <v>3133</v>
      </c>
      <c r="L1625" s="835">
        <v>0</v>
      </c>
      <c r="M1625" s="835">
        <v>0</v>
      </c>
      <c r="N1625" s="832">
        <v>2</v>
      </c>
      <c r="O1625" s="836">
        <v>1</v>
      </c>
      <c r="P1625" s="835">
        <v>0</v>
      </c>
      <c r="Q1625" s="837"/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32</v>
      </c>
      <c r="B1626" s="832" t="s">
        <v>2157</v>
      </c>
      <c r="C1626" s="832" t="s">
        <v>2163</v>
      </c>
      <c r="D1626" s="833" t="s">
        <v>3773</v>
      </c>
      <c r="E1626" s="834" t="s">
        <v>2194</v>
      </c>
      <c r="F1626" s="832" t="s">
        <v>2158</v>
      </c>
      <c r="G1626" s="832" t="s">
        <v>2270</v>
      </c>
      <c r="H1626" s="832" t="s">
        <v>595</v>
      </c>
      <c r="I1626" s="832" t="s">
        <v>2694</v>
      </c>
      <c r="J1626" s="832" t="s">
        <v>2695</v>
      </c>
      <c r="K1626" s="832" t="s">
        <v>2696</v>
      </c>
      <c r="L1626" s="835">
        <v>10252.75</v>
      </c>
      <c r="M1626" s="835">
        <v>71769.25</v>
      </c>
      <c r="N1626" s="832">
        <v>7</v>
      </c>
      <c r="O1626" s="836">
        <v>1.5</v>
      </c>
      <c r="P1626" s="835">
        <v>71769.25</v>
      </c>
      <c r="Q1626" s="837">
        <v>1</v>
      </c>
      <c r="R1626" s="832">
        <v>7</v>
      </c>
      <c r="S1626" s="837">
        <v>1</v>
      </c>
      <c r="T1626" s="836">
        <v>1.5</v>
      </c>
      <c r="U1626" s="838">
        <v>1</v>
      </c>
    </row>
    <row r="1627" spans="1:21" ht="14.4" customHeight="1" x14ac:dyDescent="0.3">
      <c r="A1627" s="831">
        <v>32</v>
      </c>
      <c r="B1627" s="832" t="s">
        <v>2157</v>
      </c>
      <c r="C1627" s="832" t="s">
        <v>2163</v>
      </c>
      <c r="D1627" s="833" t="s">
        <v>3773</v>
      </c>
      <c r="E1627" s="834" t="s">
        <v>2194</v>
      </c>
      <c r="F1627" s="832" t="s">
        <v>2158</v>
      </c>
      <c r="G1627" s="832" t="s">
        <v>2270</v>
      </c>
      <c r="H1627" s="832" t="s">
        <v>595</v>
      </c>
      <c r="I1627" s="832" t="s">
        <v>2830</v>
      </c>
      <c r="J1627" s="832" t="s">
        <v>2695</v>
      </c>
      <c r="K1627" s="832" t="s">
        <v>1841</v>
      </c>
      <c r="L1627" s="835">
        <v>10252.75</v>
      </c>
      <c r="M1627" s="835">
        <v>30758.25</v>
      </c>
      <c r="N1627" s="832">
        <v>3</v>
      </c>
      <c r="O1627" s="836">
        <v>0.5</v>
      </c>
      <c r="P1627" s="835">
        <v>30758.25</v>
      </c>
      <c r="Q1627" s="837">
        <v>1</v>
      </c>
      <c r="R1627" s="832">
        <v>3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32</v>
      </c>
      <c r="B1628" s="832" t="s">
        <v>2157</v>
      </c>
      <c r="C1628" s="832" t="s">
        <v>2163</v>
      </c>
      <c r="D1628" s="833" t="s">
        <v>3773</v>
      </c>
      <c r="E1628" s="834" t="s">
        <v>2194</v>
      </c>
      <c r="F1628" s="832" t="s">
        <v>2158</v>
      </c>
      <c r="G1628" s="832" t="s">
        <v>2445</v>
      </c>
      <c r="H1628" s="832" t="s">
        <v>651</v>
      </c>
      <c r="I1628" s="832" t="s">
        <v>2598</v>
      </c>
      <c r="J1628" s="832" t="s">
        <v>1440</v>
      </c>
      <c r="K1628" s="832" t="s">
        <v>2232</v>
      </c>
      <c r="L1628" s="835">
        <v>0</v>
      </c>
      <c r="M1628" s="835">
        <v>0</v>
      </c>
      <c r="N1628" s="832">
        <v>3</v>
      </c>
      <c r="O1628" s="836">
        <v>2</v>
      </c>
      <c r="P1628" s="835">
        <v>0</v>
      </c>
      <c r="Q1628" s="837"/>
      <c r="R1628" s="832">
        <v>3</v>
      </c>
      <c r="S1628" s="837">
        <v>1</v>
      </c>
      <c r="T1628" s="836">
        <v>2</v>
      </c>
      <c r="U1628" s="838">
        <v>1</v>
      </c>
    </row>
    <row r="1629" spans="1:21" ht="14.4" customHeight="1" x14ac:dyDescent="0.3">
      <c r="A1629" s="831">
        <v>32</v>
      </c>
      <c r="B1629" s="832" t="s">
        <v>2157</v>
      </c>
      <c r="C1629" s="832" t="s">
        <v>2163</v>
      </c>
      <c r="D1629" s="833" t="s">
        <v>3773</v>
      </c>
      <c r="E1629" s="834" t="s">
        <v>2194</v>
      </c>
      <c r="F1629" s="832" t="s">
        <v>2158</v>
      </c>
      <c r="G1629" s="832" t="s">
        <v>2445</v>
      </c>
      <c r="H1629" s="832" t="s">
        <v>651</v>
      </c>
      <c r="I1629" s="832" t="s">
        <v>2033</v>
      </c>
      <c r="J1629" s="832" t="s">
        <v>1440</v>
      </c>
      <c r="K1629" s="832" t="s">
        <v>2034</v>
      </c>
      <c r="L1629" s="835">
        <v>0</v>
      </c>
      <c r="M1629" s="835">
        <v>0</v>
      </c>
      <c r="N1629" s="832">
        <v>2</v>
      </c>
      <c r="O1629" s="836">
        <v>1</v>
      </c>
      <c r="P1629" s="835">
        <v>0</v>
      </c>
      <c r="Q1629" s="837"/>
      <c r="R1629" s="832">
        <v>2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32</v>
      </c>
      <c r="B1630" s="832" t="s">
        <v>2157</v>
      </c>
      <c r="C1630" s="832" t="s">
        <v>2163</v>
      </c>
      <c r="D1630" s="833" t="s">
        <v>3773</v>
      </c>
      <c r="E1630" s="834" t="s">
        <v>2194</v>
      </c>
      <c r="F1630" s="832" t="s">
        <v>2158</v>
      </c>
      <c r="G1630" s="832" t="s">
        <v>2455</v>
      </c>
      <c r="H1630" s="832" t="s">
        <v>595</v>
      </c>
      <c r="I1630" s="832" t="s">
        <v>2456</v>
      </c>
      <c r="J1630" s="832" t="s">
        <v>1435</v>
      </c>
      <c r="K1630" s="832" t="s">
        <v>2457</v>
      </c>
      <c r="L1630" s="835">
        <v>50.32</v>
      </c>
      <c r="M1630" s="835">
        <v>50.32</v>
      </c>
      <c r="N1630" s="832">
        <v>1</v>
      </c>
      <c r="O1630" s="836">
        <v>0.5</v>
      </c>
      <c r="P1630" s="835">
        <v>50.32</v>
      </c>
      <c r="Q1630" s="837">
        <v>1</v>
      </c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32</v>
      </c>
      <c r="B1631" s="832" t="s">
        <v>2157</v>
      </c>
      <c r="C1631" s="832" t="s">
        <v>2163</v>
      </c>
      <c r="D1631" s="833" t="s">
        <v>3773</v>
      </c>
      <c r="E1631" s="834" t="s">
        <v>2194</v>
      </c>
      <c r="F1631" s="832" t="s">
        <v>2158</v>
      </c>
      <c r="G1631" s="832" t="s">
        <v>3694</v>
      </c>
      <c r="H1631" s="832" t="s">
        <v>595</v>
      </c>
      <c r="I1631" s="832" t="s">
        <v>3695</v>
      </c>
      <c r="J1631" s="832" t="s">
        <v>3696</v>
      </c>
      <c r="K1631" s="832" t="s">
        <v>3697</v>
      </c>
      <c r="L1631" s="835">
        <v>40453.94</v>
      </c>
      <c r="M1631" s="835">
        <v>121361.82</v>
      </c>
      <c r="N1631" s="832">
        <v>3</v>
      </c>
      <c r="O1631" s="836">
        <v>1</v>
      </c>
      <c r="P1631" s="835">
        <v>121361.82</v>
      </c>
      <c r="Q1631" s="837">
        <v>1</v>
      </c>
      <c r="R1631" s="832">
        <v>3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32</v>
      </c>
      <c r="B1632" s="832" t="s">
        <v>2157</v>
      </c>
      <c r="C1632" s="832" t="s">
        <v>2163</v>
      </c>
      <c r="D1632" s="833" t="s">
        <v>3773</v>
      </c>
      <c r="E1632" s="834" t="s">
        <v>2194</v>
      </c>
      <c r="F1632" s="832" t="s">
        <v>2158</v>
      </c>
      <c r="G1632" s="832" t="s">
        <v>2458</v>
      </c>
      <c r="H1632" s="832" t="s">
        <v>651</v>
      </c>
      <c r="I1632" s="832" t="s">
        <v>1814</v>
      </c>
      <c r="J1632" s="832" t="s">
        <v>1119</v>
      </c>
      <c r="K1632" s="832" t="s">
        <v>1815</v>
      </c>
      <c r="L1632" s="835">
        <v>154.36000000000001</v>
      </c>
      <c r="M1632" s="835">
        <v>154.36000000000001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32</v>
      </c>
      <c r="B1633" s="832" t="s">
        <v>2157</v>
      </c>
      <c r="C1633" s="832" t="s">
        <v>2163</v>
      </c>
      <c r="D1633" s="833" t="s">
        <v>3773</v>
      </c>
      <c r="E1633" s="834" t="s">
        <v>2194</v>
      </c>
      <c r="F1633" s="832" t="s">
        <v>2158</v>
      </c>
      <c r="G1633" s="832" t="s">
        <v>2458</v>
      </c>
      <c r="H1633" s="832" t="s">
        <v>651</v>
      </c>
      <c r="I1633" s="832" t="s">
        <v>2074</v>
      </c>
      <c r="J1633" s="832" t="s">
        <v>2075</v>
      </c>
      <c r="K1633" s="832" t="s">
        <v>2076</v>
      </c>
      <c r="L1633" s="835">
        <v>149.52000000000001</v>
      </c>
      <c r="M1633" s="835">
        <v>1943.7600000000002</v>
      </c>
      <c r="N1633" s="832">
        <v>13</v>
      </c>
      <c r="O1633" s="836">
        <v>4.5</v>
      </c>
      <c r="P1633" s="835">
        <v>1943.7600000000002</v>
      </c>
      <c r="Q1633" s="837">
        <v>1</v>
      </c>
      <c r="R1633" s="832">
        <v>13</v>
      </c>
      <c r="S1633" s="837">
        <v>1</v>
      </c>
      <c r="T1633" s="836">
        <v>4.5</v>
      </c>
      <c r="U1633" s="838">
        <v>1</v>
      </c>
    </row>
    <row r="1634" spans="1:21" ht="14.4" customHeight="1" x14ac:dyDescent="0.3">
      <c r="A1634" s="831">
        <v>32</v>
      </c>
      <c r="B1634" s="832" t="s">
        <v>2157</v>
      </c>
      <c r="C1634" s="832" t="s">
        <v>2163</v>
      </c>
      <c r="D1634" s="833" t="s">
        <v>3773</v>
      </c>
      <c r="E1634" s="834" t="s">
        <v>2194</v>
      </c>
      <c r="F1634" s="832" t="s">
        <v>2158</v>
      </c>
      <c r="G1634" s="832" t="s">
        <v>2458</v>
      </c>
      <c r="H1634" s="832" t="s">
        <v>595</v>
      </c>
      <c r="I1634" s="832" t="s">
        <v>2791</v>
      </c>
      <c r="J1634" s="832" t="s">
        <v>1119</v>
      </c>
      <c r="K1634" s="832" t="s">
        <v>1815</v>
      </c>
      <c r="L1634" s="835">
        <v>154.36000000000001</v>
      </c>
      <c r="M1634" s="835">
        <v>154.36000000000001</v>
      </c>
      <c r="N1634" s="832">
        <v>1</v>
      </c>
      <c r="O1634" s="836">
        <v>1</v>
      </c>
      <c r="P1634" s="835">
        <v>154.36000000000001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32</v>
      </c>
      <c r="B1635" s="832" t="s">
        <v>2157</v>
      </c>
      <c r="C1635" s="832" t="s">
        <v>2163</v>
      </c>
      <c r="D1635" s="833" t="s">
        <v>3773</v>
      </c>
      <c r="E1635" s="834" t="s">
        <v>2194</v>
      </c>
      <c r="F1635" s="832" t="s">
        <v>2158</v>
      </c>
      <c r="G1635" s="832" t="s">
        <v>2458</v>
      </c>
      <c r="H1635" s="832" t="s">
        <v>651</v>
      </c>
      <c r="I1635" s="832" t="s">
        <v>1812</v>
      </c>
      <c r="J1635" s="832" t="s">
        <v>1119</v>
      </c>
      <c r="K1635" s="832" t="s">
        <v>1813</v>
      </c>
      <c r="L1635" s="835">
        <v>225.06</v>
      </c>
      <c r="M1635" s="835">
        <v>225.06</v>
      </c>
      <c r="N1635" s="832">
        <v>1</v>
      </c>
      <c r="O1635" s="836">
        <v>0.5</v>
      </c>
      <c r="P1635" s="835">
        <v>225.06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32</v>
      </c>
      <c r="B1636" s="832" t="s">
        <v>2157</v>
      </c>
      <c r="C1636" s="832" t="s">
        <v>2163</v>
      </c>
      <c r="D1636" s="833" t="s">
        <v>3773</v>
      </c>
      <c r="E1636" s="834" t="s">
        <v>2194</v>
      </c>
      <c r="F1636" s="832" t="s">
        <v>2158</v>
      </c>
      <c r="G1636" s="832" t="s">
        <v>2603</v>
      </c>
      <c r="H1636" s="832" t="s">
        <v>595</v>
      </c>
      <c r="I1636" s="832" t="s">
        <v>3698</v>
      </c>
      <c r="J1636" s="832" t="s">
        <v>3699</v>
      </c>
      <c r="K1636" s="832" t="s">
        <v>3700</v>
      </c>
      <c r="L1636" s="835">
        <v>374.79</v>
      </c>
      <c r="M1636" s="835">
        <v>374.79</v>
      </c>
      <c r="N1636" s="832">
        <v>1</v>
      </c>
      <c r="O1636" s="836">
        <v>0.5</v>
      </c>
      <c r="P1636" s="835">
        <v>374.79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32</v>
      </c>
      <c r="B1637" s="832" t="s">
        <v>2157</v>
      </c>
      <c r="C1637" s="832" t="s">
        <v>2163</v>
      </c>
      <c r="D1637" s="833" t="s">
        <v>3773</v>
      </c>
      <c r="E1637" s="834" t="s">
        <v>2194</v>
      </c>
      <c r="F1637" s="832" t="s">
        <v>2158</v>
      </c>
      <c r="G1637" s="832" t="s">
        <v>2794</v>
      </c>
      <c r="H1637" s="832" t="s">
        <v>651</v>
      </c>
      <c r="I1637" s="832" t="s">
        <v>2072</v>
      </c>
      <c r="J1637" s="832" t="s">
        <v>1809</v>
      </c>
      <c r="K1637" s="832" t="s">
        <v>2073</v>
      </c>
      <c r="L1637" s="835">
        <v>49.08</v>
      </c>
      <c r="M1637" s="835">
        <v>49.08</v>
      </c>
      <c r="N1637" s="832">
        <v>1</v>
      </c>
      <c r="O1637" s="836">
        <v>0.5</v>
      </c>
      <c r="P1637" s="835">
        <v>49.08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32</v>
      </c>
      <c r="B1638" s="832" t="s">
        <v>2157</v>
      </c>
      <c r="C1638" s="832" t="s">
        <v>2163</v>
      </c>
      <c r="D1638" s="833" t="s">
        <v>3773</v>
      </c>
      <c r="E1638" s="834" t="s">
        <v>2194</v>
      </c>
      <c r="F1638" s="832" t="s">
        <v>2158</v>
      </c>
      <c r="G1638" s="832" t="s">
        <v>2459</v>
      </c>
      <c r="H1638" s="832" t="s">
        <v>595</v>
      </c>
      <c r="I1638" s="832" t="s">
        <v>2460</v>
      </c>
      <c r="J1638" s="832" t="s">
        <v>1363</v>
      </c>
      <c r="K1638" s="832" t="s">
        <v>2461</v>
      </c>
      <c r="L1638" s="835">
        <v>421.79</v>
      </c>
      <c r="M1638" s="835">
        <v>2108.9500000000003</v>
      </c>
      <c r="N1638" s="832">
        <v>5</v>
      </c>
      <c r="O1638" s="836">
        <v>3</v>
      </c>
      <c r="P1638" s="835">
        <v>843.58</v>
      </c>
      <c r="Q1638" s="837">
        <v>0.39999999999999997</v>
      </c>
      <c r="R1638" s="832">
        <v>2</v>
      </c>
      <c r="S1638" s="837">
        <v>0.4</v>
      </c>
      <c r="T1638" s="836">
        <v>1</v>
      </c>
      <c r="U1638" s="838">
        <v>0.33333333333333331</v>
      </c>
    </row>
    <row r="1639" spans="1:21" ht="14.4" customHeight="1" x14ac:dyDescent="0.3">
      <c r="A1639" s="831">
        <v>32</v>
      </c>
      <c r="B1639" s="832" t="s">
        <v>2157</v>
      </c>
      <c r="C1639" s="832" t="s">
        <v>2163</v>
      </c>
      <c r="D1639" s="833" t="s">
        <v>3773</v>
      </c>
      <c r="E1639" s="834" t="s">
        <v>2194</v>
      </c>
      <c r="F1639" s="832" t="s">
        <v>2159</v>
      </c>
      <c r="G1639" s="832" t="s">
        <v>2842</v>
      </c>
      <c r="H1639" s="832" t="s">
        <v>595</v>
      </c>
      <c r="I1639" s="832" t="s">
        <v>3474</v>
      </c>
      <c r="J1639" s="832" t="s">
        <v>2844</v>
      </c>
      <c r="K1639" s="832"/>
      <c r="L1639" s="835">
        <v>0</v>
      </c>
      <c r="M1639" s="835">
        <v>0</v>
      </c>
      <c r="N1639" s="832">
        <v>2</v>
      </c>
      <c r="O1639" s="836">
        <v>2</v>
      </c>
      <c r="P1639" s="835">
        <v>0</v>
      </c>
      <c r="Q1639" s="837"/>
      <c r="R1639" s="832">
        <v>2</v>
      </c>
      <c r="S1639" s="837">
        <v>1</v>
      </c>
      <c r="T1639" s="836">
        <v>2</v>
      </c>
      <c r="U1639" s="838">
        <v>1</v>
      </c>
    </row>
    <row r="1640" spans="1:21" ht="14.4" customHeight="1" x14ac:dyDescent="0.3">
      <c r="A1640" s="831">
        <v>32</v>
      </c>
      <c r="B1640" s="832" t="s">
        <v>2157</v>
      </c>
      <c r="C1640" s="832" t="s">
        <v>2163</v>
      </c>
      <c r="D1640" s="833" t="s">
        <v>3773</v>
      </c>
      <c r="E1640" s="834" t="s">
        <v>2194</v>
      </c>
      <c r="F1640" s="832" t="s">
        <v>2159</v>
      </c>
      <c r="G1640" s="832" t="s">
        <v>2842</v>
      </c>
      <c r="H1640" s="832" t="s">
        <v>595</v>
      </c>
      <c r="I1640" s="832" t="s">
        <v>3701</v>
      </c>
      <c r="J1640" s="832" t="s">
        <v>2844</v>
      </c>
      <c r="K1640" s="832"/>
      <c r="L1640" s="835">
        <v>0</v>
      </c>
      <c r="M1640" s="835">
        <v>0</v>
      </c>
      <c r="N1640" s="832">
        <v>5</v>
      </c>
      <c r="O1640" s="836">
        <v>5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32</v>
      </c>
      <c r="B1641" s="832" t="s">
        <v>2157</v>
      </c>
      <c r="C1641" s="832" t="s">
        <v>2163</v>
      </c>
      <c r="D1641" s="833" t="s">
        <v>3773</v>
      </c>
      <c r="E1641" s="834" t="s">
        <v>2182</v>
      </c>
      <c r="F1641" s="832" t="s">
        <v>2158</v>
      </c>
      <c r="G1641" s="832" t="s">
        <v>2215</v>
      </c>
      <c r="H1641" s="832" t="s">
        <v>595</v>
      </c>
      <c r="I1641" s="832" t="s">
        <v>2849</v>
      </c>
      <c r="J1641" s="832" t="s">
        <v>2850</v>
      </c>
      <c r="K1641" s="832" t="s">
        <v>2297</v>
      </c>
      <c r="L1641" s="835">
        <v>263.26</v>
      </c>
      <c r="M1641" s="835">
        <v>526.52</v>
      </c>
      <c r="N1641" s="832">
        <v>2</v>
      </c>
      <c r="O1641" s="836">
        <v>0.5</v>
      </c>
      <c r="P1641" s="835">
        <v>526.52</v>
      </c>
      <c r="Q1641" s="837">
        <v>1</v>
      </c>
      <c r="R1641" s="832">
        <v>2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32</v>
      </c>
      <c r="B1642" s="832" t="s">
        <v>2157</v>
      </c>
      <c r="C1642" s="832" t="s">
        <v>2163</v>
      </c>
      <c r="D1642" s="833" t="s">
        <v>3773</v>
      </c>
      <c r="E1642" s="834" t="s">
        <v>2182</v>
      </c>
      <c r="F1642" s="832" t="s">
        <v>2158</v>
      </c>
      <c r="G1642" s="832" t="s">
        <v>2245</v>
      </c>
      <c r="H1642" s="832" t="s">
        <v>651</v>
      </c>
      <c r="I1642" s="832" t="s">
        <v>1875</v>
      </c>
      <c r="J1642" s="832" t="s">
        <v>675</v>
      </c>
      <c r="K1642" s="832" t="s">
        <v>677</v>
      </c>
      <c r="L1642" s="835">
        <v>65.28</v>
      </c>
      <c r="M1642" s="835">
        <v>391.68</v>
      </c>
      <c r="N1642" s="832">
        <v>6</v>
      </c>
      <c r="O1642" s="836">
        <v>3</v>
      </c>
      <c r="P1642" s="835">
        <v>130.56</v>
      </c>
      <c r="Q1642" s="837">
        <v>0.33333333333333331</v>
      </c>
      <c r="R1642" s="832">
        <v>2</v>
      </c>
      <c r="S1642" s="837">
        <v>0.33333333333333331</v>
      </c>
      <c r="T1642" s="836">
        <v>0.5</v>
      </c>
      <c r="U1642" s="838">
        <v>0.16666666666666666</v>
      </c>
    </row>
    <row r="1643" spans="1:21" ht="14.4" customHeight="1" x14ac:dyDescent="0.3">
      <c r="A1643" s="831">
        <v>32</v>
      </c>
      <c r="B1643" s="832" t="s">
        <v>2157</v>
      </c>
      <c r="C1643" s="832" t="s">
        <v>2163</v>
      </c>
      <c r="D1643" s="833" t="s">
        <v>3773</v>
      </c>
      <c r="E1643" s="834" t="s">
        <v>2182</v>
      </c>
      <c r="F1643" s="832" t="s">
        <v>2158</v>
      </c>
      <c r="G1643" s="832" t="s">
        <v>2298</v>
      </c>
      <c r="H1643" s="832" t="s">
        <v>651</v>
      </c>
      <c r="I1643" s="832" t="s">
        <v>2299</v>
      </c>
      <c r="J1643" s="832" t="s">
        <v>1896</v>
      </c>
      <c r="K1643" s="832" t="s">
        <v>2300</v>
      </c>
      <c r="L1643" s="835">
        <v>4.7</v>
      </c>
      <c r="M1643" s="835">
        <v>4.7</v>
      </c>
      <c r="N1643" s="832">
        <v>1</v>
      </c>
      <c r="O1643" s="836">
        <v>1</v>
      </c>
      <c r="P1643" s="835">
        <v>4.7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32</v>
      </c>
      <c r="B1644" s="832" t="s">
        <v>2157</v>
      </c>
      <c r="C1644" s="832" t="s">
        <v>2163</v>
      </c>
      <c r="D1644" s="833" t="s">
        <v>3773</v>
      </c>
      <c r="E1644" s="834" t="s">
        <v>2182</v>
      </c>
      <c r="F1644" s="832" t="s">
        <v>2158</v>
      </c>
      <c r="G1644" s="832" t="s">
        <v>2248</v>
      </c>
      <c r="H1644" s="832" t="s">
        <v>651</v>
      </c>
      <c r="I1644" s="832" t="s">
        <v>2249</v>
      </c>
      <c r="J1644" s="832" t="s">
        <v>1822</v>
      </c>
      <c r="K1644" s="832" t="s">
        <v>2250</v>
      </c>
      <c r="L1644" s="835">
        <v>85.27</v>
      </c>
      <c r="M1644" s="835">
        <v>85.27</v>
      </c>
      <c r="N1644" s="832">
        <v>1</v>
      </c>
      <c r="O1644" s="836">
        <v>0.5</v>
      </c>
      <c r="P1644" s="835">
        <v>85.27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32</v>
      </c>
      <c r="B1645" s="832" t="s">
        <v>2157</v>
      </c>
      <c r="C1645" s="832" t="s">
        <v>2163</v>
      </c>
      <c r="D1645" s="833" t="s">
        <v>3773</v>
      </c>
      <c r="E1645" s="834" t="s">
        <v>2182</v>
      </c>
      <c r="F1645" s="832" t="s">
        <v>2158</v>
      </c>
      <c r="G1645" s="832" t="s">
        <v>2485</v>
      </c>
      <c r="H1645" s="832" t="s">
        <v>595</v>
      </c>
      <c r="I1645" s="832" t="s">
        <v>2486</v>
      </c>
      <c r="J1645" s="832" t="s">
        <v>2487</v>
      </c>
      <c r="K1645" s="832" t="s">
        <v>1467</v>
      </c>
      <c r="L1645" s="835">
        <v>78.33</v>
      </c>
      <c r="M1645" s="835">
        <v>78.33</v>
      </c>
      <c r="N1645" s="832">
        <v>1</v>
      </c>
      <c r="O1645" s="836">
        <v>0.5</v>
      </c>
      <c r="P1645" s="835">
        <v>78.33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32</v>
      </c>
      <c r="B1646" s="832" t="s">
        <v>2157</v>
      </c>
      <c r="C1646" s="832" t="s">
        <v>2163</v>
      </c>
      <c r="D1646" s="833" t="s">
        <v>3773</v>
      </c>
      <c r="E1646" s="834" t="s">
        <v>2182</v>
      </c>
      <c r="F1646" s="832" t="s">
        <v>2158</v>
      </c>
      <c r="G1646" s="832" t="s">
        <v>2310</v>
      </c>
      <c r="H1646" s="832" t="s">
        <v>595</v>
      </c>
      <c r="I1646" s="832" t="s">
        <v>2864</v>
      </c>
      <c r="J1646" s="832" t="s">
        <v>2312</v>
      </c>
      <c r="K1646" s="832" t="s">
        <v>1483</v>
      </c>
      <c r="L1646" s="835">
        <v>65.989999999999995</v>
      </c>
      <c r="M1646" s="835">
        <v>131.97999999999999</v>
      </c>
      <c r="N1646" s="832">
        <v>2</v>
      </c>
      <c r="O1646" s="836">
        <v>0.5</v>
      </c>
      <c r="P1646" s="835">
        <v>131.97999999999999</v>
      </c>
      <c r="Q1646" s="837">
        <v>1</v>
      </c>
      <c r="R1646" s="832">
        <v>2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32</v>
      </c>
      <c r="B1647" s="832" t="s">
        <v>2157</v>
      </c>
      <c r="C1647" s="832" t="s">
        <v>2163</v>
      </c>
      <c r="D1647" s="833" t="s">
        <v>3773</v>
      </c>
      <c r="E1647" s="834" t="s">
        <v>2182</v>
      </c>
      <c r="F1647" s="832" t="s">
        <v>2158</v>
      </c>
      <c r="G1647" s="832" t="s">
        <v>2316</v>
      </c>
      <c r="H1647" s="832" t="s">
        <v>595</v>
      </c>
      <c r="I1647" s="832" t="s">
        <v>2865</v>
      </c>
      <c r="J1647" s="832" t="s">
        <v>2318</v>
      </c>
      <c r="K1647" s="832" t="s">
        <v>2866</v>
      </c>
      <c r="L1647" s="835">
        <v>718.91</v>
      </c>
      <c r="M1647" s="835">
        <v>1437.82</v>
      </c>
      <c r="N1647" s="832">
        <v>2</v>
      </c>
      <c r="O1647" s="836">
        <v>0.5</v>
      </c>
      <c r="P1647" s="835">
        <v>1437.82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32</v>
      </c>
      <c r="B1648" s="832" t="s">
        <v>2157</v>
      </c>
      <c r="C1648" s="832" t="s">
        <v>2163</v>
      </c>
      <c r="D1648" s="833" t="s">
        <v>3773</v>
      </c>
      <c r="E1648" s="834" t="s">
        <v>2182</v>
      </c>
      <c r="F1648" s="832" t="s">
        <v>2158</v>
      </c>
      <c r="G1648" s="832" t="s">
        <v>2320</v>
      </c>
      <c r="H1648" s="832" t="s">
        <v>595</v>
      </c>
      <c r="I1648" s="832" t="s">
        <v>2978</v>
      </c>
      <c r="J1648" s="832" t="s">
        <v>2325</v>
      </c>
      <c r="K1648" s="832" t="s">
        <v>2291</v>
      </c>
      <c r="L1648" s="835">
        <v>656.81</v>
      </c>
      <c r="M1648" s="835">
        <v>1313.62</v>
      </c>
      <c r="N1648" s="832">
        <v>2</v>
      </c>
      <c r="O1648" s="836">
        <v>0.5</v>
      </c>
      <c r="P1648" s="835">
        <v>1313.62</v>
      </c>
      <c r="Q1648" s="837">
        <v>1</v>
      </c>
      <c r="R1648" s="832">
        <v>2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32</v>
      </c>
      <c r="B1649" s="832" t="s">
        <v>2157</v>
      </c>
      <c r="C1649" s="832" t="s">
        <v>2163</v>
      </c>
      <c r="D1649" s="833" t="s">
        <v>3773</v>
      </c>
      <c r="E1649" s="834" t="s">
        <v>2182</v>
      </c>
      <c r="F1649" s="832" t="s">
        <v>2158</v>
      </c>
      <c r="G1649" s="832" t="s">
        <v>2225</v>
      </c>
      <c r="H1649" s="832" t="s">
        <v>651</v>
      </c>
      <c r="I1649" s="832" t="s">
        <v>1835</v>
      </c>
      <c r="J1649" s="832" t="s">
        <v>1836</v>
      </c>
      <c r="K1649" s="832" t="s">
        <v>1837</v>
      </c>
      <c r="L1649" s="835">
        <v>3231.81</v>
      </c>
      <c r="M1649" s="835">
        <v>9695.43</v>
      </c>
      <c r="N1649" s="832">
        <v>3</v>
      </c>
      <c r="O1649" s="836">
        <v>1</v>
      </c>
      <c r="P1649" s="835">
        <v>9695.43</v>
      </c>
      <c r="Q1649" s="837">
        <v>1</v>
      </c>
      <c r="R1649" s="832">
        <v>3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32</v>
      </c>
      <c r="B1650" s="832" t="s">
        <v>2157</v>
      </c>
      <c r="C1650" s="832" t="s">
        <v>2163</v>
      </c>
      <c r="D1650" s="833" t="s">
        <v>3773</v>
      </c>
      <c r="E1650" s="834" t="s">
        <v>2182</v>
      </c>
      <c r="F1650" s="832" t="s">
        <v>2158</v>
      </c>
      <c r="G1650" s="832" t="s">
        <v>2332</v>
      </c>
      <c r="H1650" s="832" t="s">
        <v>651</v>
      </c>
      <c r="I1650" s="832" t="s">
        <v>3702</v>
      </c>
      <c r="J1650" s="832" t="s">
        <v>3703</v>
      </c>
      <c r="K1650" s="832" t="s">
        <v>1289</v>
      </c>
      <c r="L1650" s="835">
        <v>393.13</v>
      </c>
      <c r="M1650" s="835">
        <v>786.26</v>
      </c>
      <c r="N1650" s="832">
        <v>2</v>
      </c>
      <c r="O1650" s="836">
        <v>0.5</v>
      </c>
      <c r="P1650" s="835">
        <v>786.26</v>
      </c>
      <c r="Q1650" s="837">
        <v>1</v>
      </c>
      <c r="R1650" s="832">
        <v>2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32</v>
      </c>
      <c r="B1651" s="832" t="s">
        <v>2157</v>
      </c>
      <c r="C1651" s="832" t="s">
        <v>2163</v>
      </c>
      <c r="D1651" s="833" t="s">
        <v>3773</v>
      </c>
      <c r="E1651" s="834" t="s">
        <v>2182</v>
      </c>
      <c r="F1651" s="832" t="s">
        <v>2158</v>
      </c>
      <c r="G1651" s="832" t="s">
        <v>2343</v>
      </c>
      <c r="H1651" s="832" t="s">
        <v>595</v>
      </c>
      <c r="I1651" s="832" t="s">
        <v>2344</v>
      </c>
      <c r="J1651" s="832" t="s">
        <v>1133</v>
      </c>
      <c r="K1651" s="832" t="s">
        <v>2345</v>
      </c>
      <c r="L1651" s="835">
        <v>48.09</v>
      </c>
      <c r="M1651" s="835">
        <v>48.09</v>
      </c>
      <c r="N1651" s="832">
        <v>1</v>
      </c>
      <c r="O1651" s="836">
        <v>0.5</v>
      </c>
      <c r="P1651" s="835">
        <v>48.09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32</v>
      </c>
      <c r="B1652" s="832" t="s">
        <v>2157</v>
      </c>
      <c r="C1652" s="832" t="s">
        <v>2163</v>
      </c>
      <c r="D1652" s="833" t="s">
        <v>3773</v>
      </c>
      <c r="E1652" s="834" t="s">
        <v>2182</v>
      </c>
      <c r="F1652" s="832" t="s">
        <v>2158</v>
      </c>
      <c r="G1652" s="832" t="s">
        <v>2877</v>
      </c>
      <c r="H1652" s="832" t="s">
        <v>595</v>
      </c>
      <c r="I1652" s="832" t="s">
        <v>2878</v>
      </c>
      <c r="J1652" s="832" t="s">
        <v>2879</v>
      </c>
      <c r="K1652" s="832" t="s">
        <v>2880</v>
      </c>
      <c r="L1652" s="835">
        <v>27.28</v>
      </c>
      <c r="M1652" s="835">
        <v>27.28</v>
      </c>
      <c r="N1652" s="832">
        <v>1</v>
      </c>
      <c r="O1652" s="836">
        <v>0.5</v>
      </c>
      <c r="P1652" s="835">
        <v>27.28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32</v>
      </c>
      <c r="B1653" s="832" t="s">
        <v>2157</v>
      </c>
      <c r="C1653" s="832" t="s">
        <v>2163</v>
      </c>
      <c r="D1653" s="833" t="s">
        <v>3773</v>
      </c>
      <c r="E1653" s="834" t="s">
        <v>2182</v>
      </c>
      <c r="F1653" s="832" t="s">
        <v>2158</v>
      </c>
      <c r="G1653" s="832" t="s">
        <v>2990</v>
      </c>
      <c r="H1653" s="832" t="s">
        <v>595</v>
      </c>
      <c r="I1653" s="832" t="s">
        <v>2991</v>
      </c>
      <c r="J1653" s="832" t="s">
        <v>2992</v>
      </c>
      <c r="K1653" s="832" t="s">
        <v>2993</v>
      </c>
      <c r="L1653" s="835">
        <v>61.97</v>
      </c>
      <c r="M1653" s="835">
        <v>61.97</v>
      </c>
      <c r="N1653" s="832">
        <v>1</v>
      </c>
      <c r="O1653" s="836">
        <v>1</v>
      </c>
      <c r="P1653" s="835">
        <v>61.97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32</v>
      </c>
      <c r="B1654" s="832" t="s">
        <v>2157</v>
      </c>
      <c r="C1654" s="832" t="s">
        <v>2163</v>
      </c>
      <c r="D1654" s="833" t="s">
        <v>3773</v>
      </c>
      <c r="E1654" s="834" t="s">
        <v>2182</v>
      </c>
      <c r="F1654" s="832" t="s">
        <v>2158</v>
      </c>
      <c r="G1654" s="832" t="s">
        <v>2233</v>
      </c>
      <c r="H1654" s="832" t="s">
        <v>595</v>
      </c>
      <c r="I1654" s="832" t="s">
        <v>2234</v>
      </c>
      <c r="J1654" s="832" t="s">
        <v>2235</v>
      </c>
      <c r="K1654" s="832" t="s">
        <v>2236</v>
      </c>
      <c r="L1654" s="835">
        <v>88.76</v>
      </c>
      <c r="M1654" s="835">
        <v>88.76</v>
      </c>
      <c r="N1654" s="832">
        <v>1</v>
      </c>
      <c r="O1654" s="836">
        <v>0.5</v>
      </c>
      <c r="P1654" s="835">
        <v>88.76</v>
      </c>
      <c r="Q1654" s="837">
        <v>1</v>
      </c>
      <c r="R1654" s="832">
        <v>1</v>
      </c>
      <c r="S1654" s="837">
        <v>1</v>
      </c>
      <c r="T1654" s="836">
        <v>0.5</v>
      </c>
      <c r="U1654" s="838">
        <v>1</v>
      </c>
    </row>
    <row r="1655" spans="1:21" ht="14.4" customHeight="1" x14ac:dyDescent="0.3">
      <c r="A1655" s="831">
        <v>32</v>
      </c>
      <c r="B1655" s="832" t="s">
        <v>2157</v>
      </c>
      <c r="C1655" s="832" t="s">
        <v>2163</v>
      </c>
      <c r="D1655" s="833" t="s">
        <v>3773</v>
      </c>
      <c r="E1655" s="834" t="s">
        <v>2182</v>
      </c>
      <c r="F1655" s="832" t="s">
        <v>2158</v>
      </c>
      <c r="G1655" s="832" t="s">
        <v>2253</v>
      </c>
      <c r="H1655" s="832" t="s">
        <v>595</v>
      </c>
      <c r="I1655" s="832" t="s">
        <v>3000</v>
      </c>
      <c r="J1655" s="832" t="s">
        <v>798</v>
      </c>
      <c r="K1655" s="832" t="s">
        <v>2719</v>
      </c>
      <c r="L1655" s="835">
        <v>0</v>
      </c>
      <c r="M1655" s="835">
        <v>0</v>
      </c>
      <c r="N1655" s="832">
        <v>1</v>
      </c>
      <c r="O1655" s="836">
        <v>0.5</v>
      </c>
      <c r="P1655" s="835">
        <v>0</v>
      </c>
      <c r="Q1655" s="837"/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32</v>
      </c>
      <c r="B1656" s="832" t="s">
        <v>2157</v>
      </c>
      <c r="C1656" s="832" t="s">
        <v>2163</v>
      </c>
      <c r="D1656" s="833" t="s">
        <v>3773</v>
      </c>
      <c r="E1656" s="834" t="s">
        <v>2182</v>
      </c>
      <c r="F1656" s="832" t="s">
        <v>2158</v>
      </c>
      <c r="G1656" s="832" t="s">
        <v>2892</v>
      </c>
      <c r="H1656" s="832" t="s">
        <v>595</v>
      </c>
      <c r="I1656" s="832" t="s">
        <v>3704</v>
      </c>
      <c r="J1656" s="832" t="s">
        <v>3705</v>
      </c>
      <c r="K1656" s="832" t="s">
        <v>3706</v>
      </c>
      <c r="L1656" s="835">
        <v>176.32</v>
      </c>
      <c r="M1656" s="835">
        <v>352.64</v>
      </c>
      <c r="N1656" s="832">
        <v>2</v>
      </c>
      <c r="O1656" s="836">
        <v>1</v>
      </c>
      <c r="P1656" s="835">
        <v>352.64</v>
      </c>
      <c r="Q1656" s="837">
        <v>1</v>
      </c>
      <c r="R1656" s="832">
        <v>2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32</v>
      </c>
      <c r="B1657" s="832" t="s">
        <v>2157</v>
      </c>
      <c r="C1657" s="832" t="s">
        <v>2163</v>
      </c>
      <c r="D1657" s="833" t="s">
        <v>3773</v>
      </c>
      <c r="E1657" s="834" t="s">
        <v>2182</v>
      </c>
      <c r="F1657" s="832" t="s">
        <v>2158</v>
      </c>
      <c r="G1657" s="832" t="s">
        <v>3462</v>
      </c>
      <c r="H1657" s="832" t="s">
        <v>651</v>
      </c>
      <c r="I1657" s="832" t="s">
        <v>3707</v>
      </c>
      <c r="J1657" s="832" t="s">
        <v>3708</v>
      </c>
      <c r="K1657" s="832" t="s">
        <v>3709</v>
      </c>
      <c r="L1657" s="835">
        <v>1472.61</v>
      </c>
      <c r="M1657" s="835">
        <v>2945.22</v>
      </c>
      <c r="N1657" s="832">
        <v>2</v>
      </c>
      <c r="O1657" s="836">
        <v>1</v>
      </c>
      <c r="P1657" s="835">
        <v>2945.22</v>
      </c>
      <c r="Q1657" s="837">
        <v>1</v>
      </c>
      <c r="R1657" s="832">
        <v>2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32</v>
      </c>
      <c r="B1658" s="832" t="s">
        <v>2157</v>
      </c>
      <c r="C1658" s="832" t="s">
        <v>2163</v>
      </c>
      <c r="D1658" s="833" t="s">
        <v>3773</v>
      </c>
      <c r="E1658" s="834" t="s">
        <v>2182</v>
      </c>
      <c r="F1658" s="832" t="s">
        <v>2158</v>
      </c>
      <c r="G1658" s="832" t="s">
        <v>2257</v>
      </c>
      <c r="H1658" s="832" t="s">
        <v>651</v>
      </c>
      <c r="I1658" s="832" t="s">
        <v>1746</v>
      </c>
      <c r="J1658" s="832" t="s">
        <v>822</v>
      </c>
      <c r="K1658" s="832" t="s">
        <v>1747</v>
      </c>
      <c r="L1658" s="835">
        <v>736.33</v>
      </c>
      <c r="M1658" s="835">
        <v>1472.66</v>
      </c>
      <c r="N1658" s="832">
        <v>2</v>
      </c>
      <c r="O1658" s="836">
        <v>0.5</v>
      </c>
      <c r="P1658" s="835">
        <v>1472.66</v>
      </c>
      <c r="Q1658" s="837">
        <v>1</v>
      </c>
      <c r="R1658" s="832">
        <v>2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32</v>
      </c>
      <c r="B1659" s="832" t="s">
        <v>2157</v>
      </c>
      <c r="C1659" s="832" t="s">
        <v>2163</v>
      </c>
      <c r="D1659" s="833" t="s">
        <v>3773</v>
      </c>
      <c r="E1659" s="834" t="s">
        <v>2182</v>
      </c>
      <c r="F1659" s="832" t="s">
        <v>2158</v>
      </c>
      <c r="G1659" s="832" t="s">
        <v>2257</v>
      </c>
      <c r="H1659" s="832" t="s">
        <v>651</v>
      </c>
      <c r="I1659" s="832" t="s">
        <v>1748</v>
      </c>
      <c r="J1659" s="832" t="s">
        <v>822</v>
      </c>
      <c r="K1659" s="832" t="s">
        <v>1749</v>
      </c>
      <c r="L1659" s="835">
        <v>490.89</v>
      </c>
      <c r="M1659" s="835">
        <v>1472.67</v>
      </c>
      <c r="N1659" s="832">
        <v>3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32</v>
      </c>
      <c r="B1660" s="832" t="s">
        <v>2157</v>
      </c>
      <c r="C1660" s="832" t="s">
        <v>2163</v>
      </c>
      <c r="D1660" s="833" t="s">
        <v>3773</v>
      </c>
      <c r="E1660" s="834" t="s">
        <v>2182</v>
      </c>
      <c r="F1660" s="832" t="s">
        <v>2158</v>
      </c>
      <c r="G1660" s="832" t="s">
        <v>2202</v>
      </c>
      <c r="H1660" s="832" t="s">
        <v>595</v>
      </c>
      <c r="I1660" s="832" t="s">
        <v>2286</v>
      </c>
      <c r="J1660" s="832" t="s">
        <v>2057</v>
      </c>
      <c r="K1660" s="832" t="s">
        <v>2287</v>
      </c>
      <c r="L1660" s="835">
        <v>51.84</v>
      </c>
      <c r="M1660" s="835">
        <v>51.84</v>
      </c>
      <c r="N1660" s="832">
        <v>1</v>
      </c>
      <c r="O1660" s="836">
        <v>0.5</v>
      </c>
      <c r="P1660" s="835">
        <v>51.84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32</v>
      </c>
      <c r="B1661" s="832" t="s">
        <v>2157</v>
      </c>
      <c r="C1661" s="832" t="s">
        <v>2163</v>
      </c>
      <c r="D1661" s="833" t="s">
        <v>3773</v>
      </c>
      <c r="E1661" s="834" t="s">
        <v>2182</v>
      </c>
      <c r="F1661" s="832" t="s">
        <v>2158</v>
      </c>
      <c r="G1661" s="832" t="s">
        <v>3710</v>
      </c>
      <c r="H1661" s="832" t="s">
        <v>651</v>
      </c>
      <c r="I1661" s="832" t="s">
        <v>3711</v>
      </c>
      <c r="J1661" s="832" t="s">
        <v>1783</v>
      </c>
      <c r="K1661" s="832" t="s">
        <v>3712</v>
      </c>
      <c r="L1661" s="835">
        <v>352.37</v>
      </c>
      <c r="M1661" s="835">
        <v>352.37</v>
      </c>
      <c r="N1661" s="832">
        <v>1</v>
      </c>
      <c r="O1661" s="836">
        <v>0.5</v>
      </c>
      <c r="P1661" s="835">
        <v>352.37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32</v>
      </c>
      <c r="B1662" s="832" t="s">
        <v>2157</v>
      </c>
      <c r="C1662" s="832" t="s">
        <v>2163</v>
      </c>
      <c r="D1662" s="833" t="s">
        <v>3773</v>
      </c>
      <c r="E1662" s="834" t="s">
        <v>2182</v>
      </c>
      <c r="F1662" s="832" t="s">
        <v>2158</v>
      </c>
      <c r="G1662" s="832" t="s">
        <v>2288</v>
      </c>
      <c r="H1662" s="832" t="s">
        <v>595</v>
      </c>
      <c r="I1662" s="832" t="s">
        <v>2289</v>
      </c>
      <c r="J1662" s="832" t="s">
        <v>2290</v>
      </c>
      <c r="K1662" s="832" t="s">
        <v>2291</v>
      </c>
      <c r="L1662" s="835">
        <v>87.67</v>
      </c>
      <c r="M1662" s="835">
        <v>175.34</v>
      </c>
      <c r="N1662" s="832">
        <v>2</v>
      </c>
      <c r="O1662" s="836">
        <v>1</v>
      </c>
      <c r="P1662" s="835">
        <v>175.34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32</v>
      </c>
      <c r="B1663" s="832" t="s">
        <v>2157</v>
      </c>
      <c r="C1663" s="832" t="s">
        <v>2163</v>
      </c>
      <c r="D1663" s="833" t="s">
        <v>3773</v>
      </c>
      <c r="E1663" s="834" t="s">
        <v>2182</v>
      </c>
      <c r="F1663" s="832" t="s">
        <v>2158</v>
      </c>
      <c r="G1663" s="832" t="s">
        <v>2205</v>
      </c>
      <c r="H1663" s="832" t="s">
        <v>595</v>
      </c>
      <c r="I1663" s="832" t="s">
        <v>2206</v>
      </c>
      <c r="J1663" s="832" t="s">
        <v>2207</v>
      </c>
      <c r="K1663" s="832" t="s">
        <v>2208</v>
      </c>
      <c r="L1663" s="835">
        <v>0</v>
      </c>
      <c r="M1663" s="835">
        <v>0</v>
      </c>
      <c r="N1663" s="832">
        <v>2</v>
      </c>
      <c r="O1663" s="836">
        <v>0.5</v>
      </c>
      <c r="P1663" s="835">
        <v>0</v>
      </c>
      <c r="Q1663" s="837"/>
      <c r="R1663" s="832">
        <v>2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32</v>
      </c>
      <c r="B1664" s="832" t="s">
        <v>2157</v>
      </c>
      <c r="C1664" s="832" t="s">
        <v>2163</v>
      </c>
      <c r="D1664" s="833" t="s">
        <v>3773</v>
      </c>
      <c r="E1664" s="834" t="s">
        <v>2182</v>
      </c>
      <c r="F1664" s="832" t="s">
        <v>2158</v>
      </c>
      <c r="G1664" s="832" t="s">
        <v>2264</v>
      </c>
      <c r="H1664" s="832" t="s">
        <v>595</v>
      </c>
      <c r="I1664" s="832" t="s">
        <v>3439</v>
      </c>
      <c r="J1664" s="832" t="s">
        <v>2409</v>
      </c>
      <c r="K1664" s="832" t="s">
        <v>3440</v>
      </c>
      <c r="L1664" s="835">
        <v>33.71</v>
      </c>
      <c r="M1664" s="835">
        <v>134.84</v>
      </c>
      <c r="N1664" s="832">
        <v>4</v>
      </c>
      <c r="O1664" s="836">
        <v>1</v>
      </c>
      <c r="P1664" s="835">
        <v>134.84</v>
      </c>
      <c r="Q1664" s="837">
        <v>1</v>
      </c>
      <c r="R1664" s="832">
        <v>4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32</v>
      </c>
      <c r="B1665" s="832" t="s">
        <v>2157</v>
      </c>
      <c r="C1665" s="832" t="s">
        <v>2163</v>
      </c>
      <c r="D1665" s="833" t="s">
        <v>3773</v>
      </c>
      <c r="E1665" s="834" t="s">
        <v>2182</v>
      </c>
      <c r="F1665" s="832" t="s">
        <v>2158</v>
      </c>
      <c r="G1665" s="832" t="s">
        <v>2209</v>
      </c>
      <c r="H1665" s="832" t="s">
        <v>651</v>
      </c>
      <c r="I1665" s="832" t="s">
        <v>1891</v>
      </c>
      <c r="J1665" s="832" t="s">
        <v>956</v>
      </c>
      <c r="K1665" s="832" t="s">
        <v>957</v>
      </c>
      <c r="L1665" s="835">
        <v>0</v>
      </c>
      <c r="M1665" s="835">
        <v>0</v>
      </c>
      <c r="N1665" s="832">
        <v>1</v>
      </c>
      <c r="O1665" s="836">
        <v>0.5</v>
      </c>
      <c r="P1665" s="835">
        <v>0</v>
      </c>
      <c r="Q1665" s="837"/>
      <c r="R1665" s="832">
        <v>1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32</v>
      </c>
      <c r="B1666" s="832" t="s">
        <v>2157</v>
      </c>
      <c r="C1666" s="832" t="s">
        <v>2163</v>
      </c>
      <c r="D1666" s="833" t="s">
        <v>3773</v>
      </c>
      <c r="E1666" s="834" t="s">
        <v>2182</v>
      </c>
      <c r="F1666" s="832" t="s">
        <v>2158</v>
      </c>
      <c r="G1666" s="832" t="s">
        <v>2241</v>
      </c>
      <c r="H1666" s="832" t="s">
        <v>595</v>
      </c>
      <c r="I1666" s="832" t="s">
        <v>2242</v>
      </c>
      <c r="J1666" s="832" t="s">
        <v>2243</v>
      </c>
      <c r="K1666" s="832" t="s">
        <v>2244</v>
      </c>
      <c r="L1666" s="835">
        <v>66.88</v>
      </c>
      <c r="M1666" s="835">
        <v>66.88</v>
      </c>
      <c r="N1666" s="832">
        <v>1</v>
      </c>
      <c r="O1666" s="836">
        <v>0.5</v>
      </c>
      <c r="P1666" s="835">
        <v>66.88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32</v>
      </c>
      <c r="B1667" s="832" t="s">
        <v>2157</v>
      </c>
      <c r="C1667" s="832" t="s">
        <v>2163</v>
      </c>
      <c r="D1667" s="833" t="s">
        <v>3773</v>
      </c>
      <c r="E1667" s="834" t="s">
        <v>2182</v>
      </c>
      <c r="F1667" s="832" t="s">
        <v>2158</v>
      </c>
      <c r="G1667" s="832" t="s">
        <v>2241</v>
      </c>
      <c r="H1667" s="832" t="s">
        <v>595</v>
      </c>
      <c r="I1667" s="832" t="s">
        <v>2577</v>
      </c>
      <c r="J1667" s="832" t="s">
        <v>2416</v>
      </c>
      <c r="K1667" s="832" t="s">
        <v>2578</v>
      </c>
      <c r="L1667" s="835">
        <v>59.56</v>
      </c>
      <c r="M1667" s="835">
        <v>59.56</v>
      </c>
      <c r="N1667" s="832">
        <v>1</v>
      </c>
      <c r="O1667" s="836">
        <v>0.5</v>
      </c>
      <c r="P1667" s="835">
        <v>59.56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32</v>
      </c>
      <c r="B1668" s="832" t="s">
        <v>2157</v>
      </c>
      <c r="C1668" s="832" t="s">
        <v>2163</v>
      </c>
      <c r="D1668" s="833" t="s">
        <v>3773</v>
      </c>
      <c r="E1668" s="834" t="s">
        <v>2182</v>
      </c>
      <c r="F1668" s="832" t="s">
        <v>2158</v>
      </c>
      <c r="G1668" s="832" t="s">
        <v>2268</v>
      </c>
      <c r="H1668" s="832" t="s">
        <v>651</v>
      </c>
      <c r="I1668" s="832" t="s">
        <v>2016</v>
      </c>
      <c r="J1668" s="832" t="s">
        <v>2017</v>
      </c>
      <c r="K1668" s="832" t="s">
        <v>2018</v>
      </c>
      <c r="L1668" s="835">
        <v>902.57</v>
      </c>
      <c r="M1668" s="835">
        <v>1805.14</v>
      </c>
      <c r="N1668" s="832">
        <v>2</v>
      </c>
      <c r="O1668" s="836">
        <v>0.5</v>
      </c>
      <c r="P1668" s="835">
        <v>1805.14</v>
      </c>
      <c r="Q1668" s="837">
        <v>1</v>
      </c>
      <c r="R1668" s="832">
        <v>2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32</v>
      </c>
      <c r="B1669" s="832" t="s">
        <v>2157</v>
      </c>
      <c r="C1669" s="832" t="s">
        <v>2163</v>
      </c>
      <c r="D1669" s="833" t="s">
        <v>3773</v>
      </c>
      <c r="E1669" s="834" t="s">
        <v>2182</v>
      </c>
      <c r="F1669" s="832" t="s">
        <v>2158</v>
      </c>
      <c r="G1669" s="832" t="s">
        <v>2270</v>
      </c>
      <c r="H1669" s="832" t="s">
        <v>651</v>
      </c>
      <c r="I1669" s="832" t="s">
        <v>1839</v>
      </c>
      <c r="J1669" s="832" t="s">
        <v>1840</v>
      </c>
      <c r="K1669" s="832" t="s">
        <v>1841</v>
      </c>
      <c r="L1669" s="835">
        <v>10252.75</v>
      </c>
      <c r="M1669" s="835">
        <v>20505.5</v>
      </c>
      <c r="N1669" s="832">
        <v>2</v>
      </c>
      <c r="O1669" s="836">
        <v>0.5</v>
      </c>
      <c r="P1669" s="835">
        <v>20505.5</v>
      </c>
      <c r="Q1669" s="837">
        <v>1</v>
      </c>
      <c r="R1669" s="832">
        <v>2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32</v>
      </c>
      <c r="B1670" s="832" t="s">
        <v>2157</v>
      </c>
      <c r="C1670" s="832" t="s">
        <v>2163</v>
      </c>
      <c r="D1670" s="833" t="s">
        <v>3773</v>
      </c>
      <c r="E1670" s="834" t="s">
        <v>2182</v>
      </c>
      <c r="F1670" s="832" t="s">
        <v>2158</v>
      </c>
      <c r="G1670" s="832" t="s">
        <v>2270</v>
      </c>
      <c r="H1670" s="832" t="s">
        <v>595</v>
      </c>
      <c r="I1670" s="832" t="s">
        <v>2831</v>
      </c>
      <c r="J1670" s="832" t="s">
        <v>2695</v>
      </c>
      <c r="K1670" s="832" t="s">
        <v>2696</v>
      </c>
      <c r="L1670" s="835">
        <v>10252.75</v>
      </c>
      <c r="M1670" s="835">
        <v>30758.25</v>
      </c>
      <c r="N1670" s="832">
        <v>3</v>
      </c>
      <c r="O1670" s="836">
        <v>0.5</v>
      </c>
      <c r="P1670" s="835">
        <v>30758.25</v>
      </c>
      <c r="Q1670" s="837">
        <v>1</v>
      </c>
      <c r="R1670" s="832">
        <v>3</v>
      </c>
      <c r="S1670" s="837">
        <v>1</v>
      </c>
      <c r="T1670" s="836">
        <v>0.5</v>
      </c>
      <c r="U1670" s="838">
        <v>1</v>
      </c>
    </row>
    <row r="1671" spans="1:21" ht="14.4" customHeight="1" x14ac:dyDescent="0.3">
      <c r="A1671" s="831">
        <v>32</v>
      </c>
      <c r="B1671" s="832" t="s">
        <v>2157</v>
      </c>
      <c r="C1671" s="832" t="s">
        <v>2163</v>
      </c>
      <c r="D1671" s="833" t="s">
        <v>3773</v>
      </c>
      <c r="E1671" s="834" t="s">
        <v>2182</v>
      </c>
      <c r="F1671" s="832" t="s">
        <v>2158</v>
      </c>
      <c r="G1671" s="832" t="s">
        <v>2441</v>
      </c>
      <c r="H1671" s="832" t="s">
        <v>651</v>
      </c>
      <c r="I1671" s="832" t="s">
        <v>2595</v>
      </c>
      <c r="J1671" s="832" t="s">
        <v>2596</v>
      </c>
      <c r="K1671" s="832" t="s">
        <v>2597</v>
      </c>
      <c r="L1671" s="835">
        <v>184.74</v>
      </c>
      <c r="M1671" s="835">
        <v>184.74</v>
      </c>
      <c r="N1671" s="832">
        <v>1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32</v>
      </c>
      <c r="B1672" s="832" t="s">
        <v>2157</v>
      </c>
      <c r="C1672" s="832" t="s">
        <v>2163</v>
      </c>
      <c r="D1672" s="833" t="s">
        <v>3773</v>
      </c>
      <c r="E1672" s="834" t="s">
        <v>2182</v>
      </c>
      <c r="F1672" s="832" t="s">
        <v>2158</v>
      </c>
      <c r="G1672" s="832" t="s">
        <v>2445</v>
      </c>
      <c r="H1672" s="832" t="s">
        <v>651</v>
      </c>
      <c r="I1672" s="832" t="s">
        <v>2598</v>
      </c>
      <c r="J1672" s="832" t="s">
        <v>1440</v>
      </c>
      <c r="K1672" s="832" t="s">
        <v>2232</v>
      </c>
      <c r="L1672" s="835">
        <v>0</v>
      </c>
      <c r="M1672" s="835">
        <v>0</v>
      </c>
      <c r="N1672" s="832">
        <v>1</v>
      </c>
      <c r="O1672" s="836">
        <v>0.5</v>
      </c>
      <c r="P1672" s="835">
        <v>0</v>
      </c>
      <c r="Q1672" s="837"/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32</v>
      </c>
      <c r="B1673" s="832" t="s">
        <v>2157</v>
      </c>
      <c r="C1673" s="832" t="s">
        <v>2163</v>
      </c>
      <c r="D1673" s="833" t="s">
        <v>3773</v>
      </c>
      <c r="E1673" s="834" t="s">
        <v>2182</v>
      </c>
      <c r="F1673" s="832" t="s">
        <v>2158</v>
      </c>
      <c r="G1673" s="832" t="s">
        <v>2455</v>
      </c>
      <c r="H1673" s="832" t="s">
        <v>595</v>
      </c>
      <c r="I1673" s="832" t="s">
        <v>3061</v>
      </c>
      <c r="J1673" s="832" t="s">
        <v>2785</v>
      </c>
      <c r="K1673" s="832" t="s">
        <v>3062</v>
      </c>
      <c r="L1673" s="835">
        <v>299.83999999999997</v>
      </c>
      <c r="M1673" s="835">
        <v>299.83999999999997</v>
      </c>
      <c r="N1673" s="832">
        <v>1</v>
      </c>
      <c r="O1673" s="836">
        <v>0.5</v>
      </c>
      <c r="P1673" s="835">
        <v>299.83999999999997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32</v>
      </c>
      <c r="B1674" s="832" t="s">
        <v>2157</v>
      </c>
      <c r="C1674" s="832" t="s">
        <v>2163</v>
      </c>
      <c r="D1674" s="833" t="s">
        <v>3773</v>
      </c>
      <c r="E1674" s="834" t="s">
        <v>2182</v>
      </c>
      <c r="F1674" s="832" t="s">
        <v>2158</v>
      </c>
      <c r="G1674" s="832" t="s">
        <v>2455</v>
      </c>
      <c r="H1674" s="832" t="s">
        <v>651</v>
      </c>
      <c r="I1674" s="832" t="s">
        <v>3713</v>
      </c>
      <c r="J1674" s="832" t="s">
        <v>3714</v>
      </c>
      <c r="K1674" s="832" t="s">
        <v>3715</v>
      </c>
      <c r="L1674" s="835">
        <v>50.32</v>
      </c>
      <c r="M1674" s="835">
        <v>50.32</v>
      </c>
      <c r="N1674" s="832">
        <v>1</v>
      </c>
      <c r="O1674" s="836">
        <v>0.5</v>
      </c>
      <c r="P1674" s="835">
        <v>50.32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32</v>
      </c>
      <c r="B1675" s="832" t="s">
        <v>2157</v>
      </c>
      <c r="C1675" s="832" t="s">
        <v>2163</v>
      </c>
      <c r="D1675" s="833" t="s">
        <v>3773</v>
      </c>
      <c r="E1675" s="834" t="s">
        <v>2182</v>
      </c>
      <c r="F1675" s="832" t="s">
        <v>2158</v>
      </c>
      <c r="G1675" s="832" t="s">
        <v>2458</v>
      </c>
      <c r="H1675" s="832" t="s">
        <v>651</v>
      </c>
      <c r="I1675" s="832" t="s">
        <v>1814</v>
      </c>
      <c r="J1675" s="832" t="s">
        <v>1119</v>
      </c>
      <c r="K1675" s="832" t="s">
        <v>1815</v>
      </c>
      <c r="L1675" s="835">
        <v>154.36000000000001</v>
      </c>
      <c r="M1675" s="835">
        <v>154.36000000000001</v>
      </c>
      <c r="N1675" s="832">
        <v>1</v>
      </c>
      <c r="O1675" s="836">
        <v>1</v>
      </c>
      <c r="P1675" s="835">
        <v>154.36000000000001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32</v>
      </c>
      <c r="B1676" s="832" t="s">
        <v>2157</v>
      </c>
      <c r="C1676" s="832" t="s">
        <v>2163</v>
      </c>
      <c r="D1676" s="833" t="s">
        <v>3773</v>
      </c>
      <c r="E1676" s="834" t="s">
        <v>2182</v>
      </c>
      <c r="F1676" s="832" t="s">
        <v>2158</v>
      </c>
      <c r="G1676" s="832" t="s">
        <v>2210</v>
      </c>
      <c r="H1676" s="832" t="s">
        <v>651</v>
      </c>
      <c r="I1676" s="832" t="s">
        <v>3549</v>
      </c>
      <c r="J1676" s="832" t="s">
        <v>3550</v>
      </c>
      <c r="K1676" s="832" t="s">
        <v>1083</v>
      </c>
      <c r="L1676" s="835">
        <v>176.47</v>
      </c>
      <c r="M1676" s="835">
        <v>529.41</v>
      </c>
      <c r="N1676" s="832">
        <v>3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32</v>
      </c>
      <c r="B1677" s="832" t="s">
        <v>2157</v>
      </c>
      <c r="C1677" s="832" t="s">
        <v>2163</v>
      </c>
      <c r="D1677" s="833" t="s">
        <v>3773</v>
      </c>
      <c r="E1677" s="834" t="s">
        <v>2182</v>
      </c>
      <c r="F1677" s="832" t="s">
        <v>2158</v>
      </c>
      <c r="G1677" s="832" t="s">
        <v>2210</v>
      </c>
      <c r="H1677" s="832" t="s">
        <v>651</v>
      </c>
      <c r="I1677" s="832" t="s">
        <v>3551</v>
      </c>
      <c r="J1677" s="832" t="s">
        <v>3552</v>
      </c>
      <c r="K1677" s="832" t="s">
        <v>1083</v>
      </c>
      <c r="L1677" s="835">
        <v>176.47</v>
      </c>
      <c r="M1677" s="835">
        <v>529.41</v>
      </c>
      <c r="N1677" s="832">
        <v>3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32</v>
      </c>
      <c r="B1678" s="832" t="s">
        <v>2157</v>
      </c>
      <c r="C1678" s="832" t="s">
        <v>2163</v>
      </c>
      <c r="D1678" s="833" t="s">
        <v>3773</v>
      </c>
      <c r="E1678" s="834" t="s">
        <v>2182</v>
      </c>
      <c r="F1678" s="832" t="s">
        <v>2158</v>
      </c>
      <c r="G1678" s="832" t="s">
        <v>2210</v>
      </c>
      <c r="H1678" s="832" t="s">
        <v>651</v>
      </c>
      <c r="I1678" s="832" t="s">
        <v>3560</v>
      </c>
      <c r="J1678" s="832" t="s">
        <v>3561</v>
      </c>
      <c r="K1678" s="832" t="s">
        <v>1083</v>
      </c>
      <c r="L1678" s="835">
        <v>176.47</v>
      </c>
      <c r="M1678" s="835">
        <v>529.41</v>
      </c>
      <c r="N1678" s="832">
        <v>3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32</v>
      </c>
      <c r="B1679" s="832" t="s">
        <v>2157</v>
      </c>
      <c r="C1679" s="832" t="s">
        <v>2163</v>
      </c>
      <c r="D1679" s="833" t="s">
        <v>3773</v>
      </c>
      <c r="E1679" s="834" t="s">
        <v>2182</v>
      </c>
      <c r="F1679" s="832" t="s">
        <v>2158</v>
      </c>
      <c r="G1679" s="832" t="s">
        <v>2462</v>
      </c>
      <c r="H1679" s="832" t="s">
        <v>595</v>
      </c>
      <c r="I1679" s="832" t="s">
        <v>2463</v>
      </c>
      <c r="J1679" s="832" t="s">
        <v>913</v>
      </c>
      <c r="K1679" s="832" t="s">
        <v>2464</v>
      </c>
      <c r="L1679" s="835">
        <v>107.27</v>
      </c>
      <c r="M1679" s="835">
        <v>214.54</v>
      </c>
      <c r="N1679" s="832">
        <v>2</v>
      </c>
      <c r="O1679" s="836">
        <v>0.5</v>
      </c>
      <c r="P1679" s="835">
        <v>214.54</v>
      </c>
      <c r="Q1679" s="837">
        <v>1</v>
      </c>
      <c r="R1679" s="832">
        <v>2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32</v>
      </c>
      <c r="B1680" s="832" t="s">
        <v>2157</v>
      </c>
      <c r="C1680" s="832" t="s">
        <v>2163</v>
      </c>
      <c r="D1680" s="833" t="s">
        <v>3773</v>
      </c>
      <c r="E1680" s="834" t="s">
        <v>2201</v>
      </c>
      <c r="F1680" s="832" t="s">
        <v>2158</v>
      </c>
      <c r="G1680" s="832" t="s">
        <v>2215</v>
      </c>
      <c r="H1680" s="832" t="s">
        <v>595</v>
      </c>
      <c r="I1680" s="832" t="s">
        <v>2216</v>
      </c>
      <c r="J1680" s="832" t="s">
        <v>2217</v>
      </c>
      <c r="K1680" s="832" t="s">
        <v>2218</v>
      </c>
      <c r="L1680" s="835">
        <v>1295.6400000000001</v>
      </c>
      <c r="M1680" s="835">
        <v>2591.2800000000002</v>
      </c>
      <c r="N1680" s="832">
        <v>2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32</v>
      </c>
      <c r="B1681" s="832" t="s">
        <v>2157</v>
      </c>
      <c r="C1681" s="832" t="s">
        <v>2163</v>
      </c>
      <c r="D1681" s="833" t="s">
        <v>3773</v>
      </c>
      <c r="E1681" s="834" t="s">
        <v>2201</v>
      </c>
      <c r="F1681" s="832" t="s">
        <v>2158</v>
      </c>
      <c r="G1681" s="832" t="s">
        <v>2245</v>
      </c>
      <c r="H1681" s="832" t="s">
        <v>651</v>
      </c>
      <c r="I1681" s="832" t="s">
        <v>1874</v>
      </c>
      <c r="J1681" s="832" t="s">
        <v>675</v>
      </c>
      <c r="K1681" s="832" t="s">
        <v>676</v>
      </c>
      <c r="L1681" s="835">
        <v>72.55</v>
      </c>
      <c r="M1681" s="835">
        <v>72.55</v>
      </c>
      <c r="N1681" s="832">
        <v>1</v>
      </c>
      <c r="O1681" s="836">
        <v>1</v>
      </c>
      <c r="P1681" s="835">
        <v>72.55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32</v>
      </c>
      <c r="B1682" s="832" t="s">
        <v>2157</v>
      </c>
      <c r="C1682" s="832" t="s">
        <v>2163</v>
      </c>
      <c r="D1682" s="833" t="s">
        <v>3773</v>
      </c>
      <c r="E1682" s="834" t="s">
        <v>2201</v>
      </c>
      <c r="F1682" s="832" t="s">
        <v>2158</v>
      </c>
      <c r="G1682" s="832" t="s">
        <v>2470</v>
      </c>
      <c r="H1682" s="832" t="s">
        <v>651</v>
      </c>
      <c r="I1682" s="832" t="s">
        <v>1772</v>
      </c>
      <c r="J1682" s="832" t="s">
        <v>1770</v>
      </c>
      <c r="K1682" s="832" t="s">
        <v>1773</v>
      </c>
      <c r="L1682" s="835">
        <v>62.18</v>
      </c>
      <c r="M1682" s="835">
        <v>62.18</v>
      </c>
      <c r="N1682" s="832">
        <v>1</v>
      </c>
      <c r="O1682" s="836">
        <v>0.5</v>
      </c>
      <c r="P1682" s="835">
        <v>62.18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32</v>
      </c>
      <c r="B1683" s="832" t="s">
        <v>2157</v>
      </c>
      <c r="C1683" s="832" t="s">
        <v>2163</v>
      </c>
      <c r="D1683" s="833" t="s">
        <v>3773</v>
      </c>
      <c r="E1683" s="834" t="s">
        <v>2201</v>
      </c>
      <c r="F1683" s="832" t="s">
        <v>2158</v>
      </c>
      <c r="G1683" s="832" t="s">
        <v>2316</v>
      </c>
      <c r="H1683" s="832" t="s">
        <v>595</v>
      </c>
      <c r="I1683" s="832" t="s">
        <v>2317</v>
      </c>
      <c r="J1683" s="832" t="s">
        <v>2318</v>
      </c>
      <c r="K1683" s="832" t="s">
        <v>2319</v>
      </c>
      <c r="L1683" s="835">
        <v>1437.8</v>
      </c>
      <c r="M1683" s="835">
        <v>5751.2</v>
      </c>
      <c r="N1683" s="832">
        <v>4</v>
      </c>
      <c r="O1683" s="836">
        <v>2</v>
      </c>
      <c r="P1683" s="835">
        <v>4313.3999999999996</v>
      </c>
      <c r="Q1683" s="837">
        <v>0.75</v>
      </c>
      <c r="R1683" s="832">
        <v>3</v>
      </c>
      <c r="S1683" s="837">
        <v>0.75</v>
      </c>
      <c r="T1683" s="836">
        <v>1.5</v>
      </c>
      <c r="U1683" s="838">
        <v>0.75</v>
      </c>
    </row>
    <row r="1684" spans="1:21" ht="14.4" customHeight="1" x14ac:dyDescent="0.3">
      <c r="A1684" s="831">
        <v>32</v>
      </c>
      <c r="B1684" s="832" t="s">
        <v>2157</v>
      </c>
      <c r="C1684" s="832" t="s">
        <v>2163</v>
      </c>
      <c r="D1684" s="833" t="s">
        <v>3773</v>
      </c>
      <c r="E1684" s="834" t="s">
        <v>2201</v>
      </c>
      <c r="F1684" s="832" t="s">
        <v>2158</v>
      </c>
      <c r="G1684" s="832" t="s">
        <v>2797</v>
      </c>
      <c r="H1684" s="832" t="s">
        <v>595</v>
      </c>
      <c r="I1684" s="832" t="s">
        <v>2798</v>
      </c>
      <c r="J1684" s="832" t="s">
        <v>979</v>
      </c>
      <c r="K1684" s="832" t="s">
        <v>2799</v>
      </c>
      <c r="L1684" s="835">
        <v>0</v>
      </c>
      <c r="M1684" s="835">
        <v>0</v>
      </c>
      <c r="N1684" s="832">
        <v>2</v>
      </c>
      <c r="O1684" s="836">
        <v>0.5</v>
      </c>
      <c r="P1684" s="835"/>
      <c r="Q1684" s="837"/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32</v>
      </c>
      <c r="B1685" s="832" t="s">
        <v>2157</v>
      </c>
      <c r="C1685" s="832" t="s">
        <v>2163</v>
      </c>
      <c r="D1685" s="833" t="s">
        <v>3773</v>
      </c>
      <c r="E1685" s="834" t="s">
        <v>2201</v>
      </c>
      <c r="F1685" s="832" t="s">
        <v>2158</v>
      </c>
      <c r="G1685" s="832" t="s">
        <v>2225</v>
      </c>
      <c r="H1685" s="832" t="s">
        <v>651</v>
      </c>
      <c r="I1685" s="832" t="s">
        <v>1835</v>
      </c>
      <c r="J1685" s="832" t="s">
        <v>1836</v>
      </c>
      <c r="K1685" s="832" t="s">
        <v>1837</v>
      </c>
      <c r="L1685" s="835">
        <v>3231.81</v>
      </c>
      <c r="M1685" s="835">
        <v>3231.81</v>
      </c>
      <c r="N1685" s="832">
        <v>1</v>
      </c>
      <c r="O1685" s="836">
        <v>0.5</v>
      </c>
      <c r="P1685" s="835">
        <v>3231.81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32</v>
      </c>
      <c r="B1686" s="832" t="s">
        <v>2157</v>
      </c>
      <c r="C1686" s="832" t="s">
        <v>2163</v>
      </c>
      <c r="D1686" s="833" t="s">
        <v>3773</v>
      </c>
      <c r="E1686" s="834" t="s">
        <v>2201</v>
      </c>
      <c r="F1686" s="832" t="s">
        <v>2158</v>
      </c>
      <c r="G1686" s="832" t="s">
        <v>3716</v>
      </c>
      <c r="H1686" s="832" t="s">
        <v>595</v>
      </c>
      <c r="I1686" s="832" t="s">
        <v>3717</v>
      </c>
      <c r="J1686" s="832" t="s">
        <v>3718</v>
      </c>
      <c r="K1686" s="832" t="s">
        <v>3719</v>
      </c>
      <c r="L1686" s="835">
        <v>0</v>
      </c>
      <c r="M1686" s="835">
        <v>0</v>
      </c>
      <c r="N1686" s="832">
        <v>1</v>
      </c>
      <c r="O1686" s="836">
        <v>1</v>
      </c>
      <c r="P1686" s="835">
        <v>0</v>
      </c>
      <c r="Q1686" s="837"/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32</v>
      </c>
      <c r="B1687" s="832" t="s">
        <v>2157</v>
      </c>
      <c r="C1687" s="832" t="s">
        <v>2163</v>
      </c>
      <c r="D1687" s="833" t="s">
        <v>3773</v>
      </c>
      <c r="E1687" s="834" t="s">
        <v>2201</v>
      </c>
      <c r="F1687" s="832" t="s">
        <v>2158</v>
      </c>
      <c r="G1687" s="832" t="s">
        <v>2339</v>
      </c>
      <c r="H1687" s="832" t="s">
        <v>595</v>
      </c>
      <c r="I1687" s="832" t="s">
        <v>3450</v>
      </c>
      <c r="J1687" s="832" t="s">
        <v>2341</v>
      </c>
      <c r="K1687" s="832" t="s">
        <v>2868</v>
      </c>
      <c r="L1687" s="835">
        <v>94.7</v>
      </c>
      <c r="M1687" s="835">
        <v>94.7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2157</v>
      </c>
      <c r="C1688" s="832" t="s">
        <v>2163</v>
      </c>
      <c r="D1688" s="833" t="s">
        <v>3773</v>
      </c>
      <c r="E1688" s="834" t="s">
        <v>2201</v>
      </c>
      <c r="F1688" s="832" t="s">
        <v>2158</v>
      </c>
      <c r="G1688" s="832" t="s">
        <v>2361</v>
      </c>
      <c r="H1688" s="832" t="s">
        <v>595</v>
      </c>
      <c r="I1688" s="832" t="s">
        <v>2362</v>
      </c>
      <c r="J1688" s="832" t="s">
        <v>2363</v>
      </c>
      <c r="K1688" s="832" t="s">
        <v>2364</v>
      </c>
      <c r="L1688" s="835">
        <v>57.48</v>
      </c>
      <c r="M1688" s="835">
        <v>57.48</v>
      </c>
      <c r="N1688" s="832">
        <v>1</v>
      </c>
      <c r="O1688" s="836">
        <v>0.5</v>
      </c>
      <c r="P1688" s="835">
        <v>57.48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32</v>
      </c>
      <c r="B1689" s="832" t="s">
        <v>2157</v>
      </c>
      <c r="C1689" s="832" t="s">
        <v>2163</v>
      </c>
      <c r="D1689" s="833" t="s">
        <v>3773</v>
      </c>
      <c r="E1689" s="834" t="s">
        <v>2201</v>
      </c>
      <c r="F1689" s="832" t="s">
        <v>2158</v>
      </c>
      <c r="G1689" s="832" t="s">
        <v>2365</v>
      </c>
      <c r="H1689" s="832" t="s">
        <v>595</v>
      </c>
      <c r="I1689" s="832" t="s">
        <v>2541</v>
      </c>
      <c r="J1689" s="832" t="s">
        <v>844</v>
      </c>
      <c r="K1689" s="832" t="s">
        <v>2542</v>
      </c>
      <c r="L1689" s="835">
        <v>52.75</v>
      </c>
      <c r="M1689" s="835">
        <v>52.75</v>
      </c>
      <c r="N1689" s="832">
        <v>1</v>
      </c>
      <c r="O1689" s="836">
        <v>0.5</v>
      </c>
      <c r="P1689" s="835">
        <v>52.75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32</v>
      </c>
      <c r="B1690" s="832" t="s">
        <v>2157</v>
      </c>
      <c r="C1690" s="832" t="s">
        <v>2163</v>
      </c>
      <c r="D1690" s="833" t="s">
        <v>3773</v>
      </c>
      <c r="E1690" s="834" t="s">
        <v>2201</v>
      </c>
      <c r="F1690" s="832" t="s">
        <v>2158</v>
      </c>
      <c r="G1690" s="832" t="s">
        <v>2233</v>
      </c>
      <c r="H1690" s="832" t="s">
        <v>595</v>
      </c>
      <c r="I1690" s="832" t="s">
        <v>2234</v>
      </c>
      <c r="J1690" s="832" t="s">
        <v>2235</v>
      </c>
      <c r="K1690" s="832" t="s">
        <v>2236</v>
      </c>
      <c r="L1690" s="835">
        <v>88.76</v>
      </c>
      <c r="M1690" s="835">
        <v>88.76</v>
      </c>
      <c r="N1690" s="832">
        <v>1</v>
      </c>
      <c r="O1690" s="836">
        <v>1</v>
      </c>
      <c r="P1690" s="835">
        <v>88.76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32</v>
      </c>
      <c r="B1691" s="832" t="s">
        <v>2157</v>
      </c>
      <c r="C1691" s="832" t="s">
        <v>2163</v>
      </c>
      <c r="D1691" s="833" t="s">
        <v>3773</v>
      </c>
      <c r="E1691" s="834" t="s">
        <v>2201</v>
      </c>
      <c r="F1691" s="832" t="s">
        <v>2158</v>
      </c>
      <c r="G1691" s="832" t="s">
        <v>2723</v>
      </c>
      <c r="H1691" s="832" t="s">
        <v>595</v>
      </c>
      <c r="I1691" s="832" t="s">
        <v>2724</v>
      </c>
      <c r="J1691" s="832" t="s">
        <v>908</v>
      </c>
      <c r="K1691" s="832" t="s">
        <v>2725</v>
      </c>
      <c r="L1691" s="835">
        <v>0</v>
      </c>
      <c r="M1691" s="835">
        <v>0</v>
      </c>
      <c r="N1691" s="832">
        <v>1</v>
      </c>
      <c r="O1691" s="836">
        <v>0.5</v>
      </c>
      <c r="P1691" s="835">
        <v>0</v>
      </c>
      <c r="Q1691" s="837"/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32</v>
      </c>
      <c r="B1692" s="832" t="s">
        <v>2157</v>
      </c>
      <c r="C1692" s="832" t="s">
        <v>2163</v>
      </c>
      <c r="D1692" s="833" t="s">
        <v>3773</v>
      </c>
      <c r="E1692" s="834" t="s">
        <v>2201</v>
      </c>
      <c r="F1692" s="832" t="s">
        <v>2158</v>
      </c>
      <c r="G1692" s="832" t="s">
        <v>3435</v>
      </c>
      <c r="H1692" s="832" t="s">
        <v>595</v>
      </c>
      <c r="I1692" s="832" t="s">
        <v>3436</v>
      </c>
      <c r="J1692" s="832" t="s">
        <v>3437</v>
      </c>
      <c r="K1692" s="832" t="s">
        <v>3438</v>
      </c>
      <c r="L1692" s="835">
        <v>69.59</v>
      </c>
      <c r="M1692" s="835">
        <v>139.18</v>
      </c>
      <c r="N1692" s="832">
        <v>2</v>
      </c>
      <c r="O1692" s="836">
        <v>2</v>
      </c>
      <c r="P1692" s="835">
        <v>69.59</v>
      </c>
      <c r="Q1692" s="837">
        <v>0.5</v>
      </c>
      <c r="R1692" s="832">
        <v>1</v>
      </c>
      <c r="S1692" s="837">
        <v>0.5</v>
      </c>
      <c r="T1692" s="836">
        <v>1</v>
      </c>
      <c r="U1692" s="838">
        <v>0.5</v>
      </c>
    </row>
    <row r="1693" spans="1:21" ht="14.4" customHeight="1" x14ac:dyDescent="0.3">
      <c r="A1693" s="831">
        <v>32</v>
      </c>
      <c r="B1693" s="832" t="s">
        <v>2157</v>
      </c>
      <c r="C1693" s="832" t="s">
        <v>2163</v>
      </c>
      <c r="D1693" s="833" t="s">
        <v>3773</v>
      </c>
      <c r="E1693" s="834" t="s">
        <v>2201</v>
      </c>
      <c r="F1693" s="832" t="s">
        <v>2158</v>
      </c>
      <c r="G1693" s="832" t="s">
        <v>2257</v>
      </c>
      <c r="H1693" s="832" t="s">
        <v>651</v>
      </c>
      <c r="I1693" s="832" t="s">
        <v>1740</v>
      </c>
      <c r="J1693" s="832" t="s">
        <v>827</v>
      </c>
      <c r="K1693" s="832" t="s">
        <v>1741</v>
      </c>
      <c r="L1693" s="835">
        <v>1847.49</v>
      </c>
      <c r="M1693" s="835">
        <v>5542.47</v>
      </c>
      <c r="N1693" s="832">
        <v>3</v>
      </c>
      <c r="O1693" s="836">
        <v>0.5</v>
      </c>
      <c r="P1693" s="835">
        <v>5542.47</v>
      </c>
      <c r="Q1693" s="837">
        <v>1</v>
      </c>
      <c r="R1693" s="832">
        <v>3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32</v>
      </c>
      <c r="B1694" s="832" t="s">
        <v>2157</v>
      </c>
      <c r="C1694" s="832" t="s">
        <v>2163</v>
      </c>
      <c r="D1694" s="833" t="s">
        <v>3773</v>
      </c>
      <c r="E1694" s="834" t="s">
        <v>2201</v>
      </c>
      <c r="F1694" s="832" t="s">
        <v>2158</v>
      </c>
      <c r="G1694" s="832" t="s">
        <v>2202</v>
      </c>
      <c r="H1694" s="832" t="s">
        <v>651</v>
      </c>
      <c r="I1694" s="832" t="s">
        <v>2056</v>
      </c>
      <c r="J1694" s="832" t="s">
        <v>2057</v>
      </c>
      <c r="K1694" s="832" t="s">
        <v>2058</v>
      </c>
      <c r="L1694" s="835">
        <v>32.25</v>
      </c>
      <c r="M1694" s="835">
        <v>96.75</v>
      </c>
      <c r="N1694" s="832">
        <v>3</v>
      </c>
      <c r="O1694" s="836">
        <v>1.5</v>
      </c>
      <c r="P1694" s="835">
        <v>64.5</v>
      </c>
      <c r="Q1694" s="837">
        <v>0.66666666666666663</v>
      </c>
      <c r="R1694" s="832">
        <v>2</v>
      </c>
      <c r="S1694" s="837">
        <v>0.66666666666666663</v>
      </c>
      <c r="T1694" s="836">
        <v>1</v>
      </c>
      <c r="U1694" s="838">
        <v>0.66666666666666663</v>
      </c>
    </row>
    <row r="1695" spans="1:21" ht="14.4" customHeight="1" x14ac:dyDescent="0.3">
      <c r="A1695" s="831">
        <v>32</v>
      </c>
      <c r="B1695" s="832" t="s">
        <v>2157</v>
      </c>
      <c r="C1695" s="832" t="s">
        <v>2163</v>
      </c>
      <c r="D1695" s="833" t="s">
        <v>3773</v>
      </c>
      <c r="E1695" s="834" t="s">
        <v>2201</v>
      </c>
      <c r="F1695" s="832" t="s">
        <v>2158</v>
      </c>
      <c r="G1695" s="832" t="s">
        <v>2202</v>
      </c>
      <c r="H1695" s="832" t="s">
        <v>651</v>
      </c>
      <c r="I1695" s="832" t="s">
        <v>2203</v>
      </c>
      <c r="J1695" s="832" t="s">
        <v>2057</v>
      </c>
      <c r="K1695" s="832" t="s">
        <v>2204</v>
      </c>
      <c r="L1695" s="835">
        <v>16.12</v>
      </c>
      <c r="M1695" s="835">
        <v>16.12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32</v>
      </c>
      <c r="B1696" s="832" t="s">
        <v>2157</v>
      </c>
      <c r="C1696" s="832" t="s">
        <v>2163</v>
      </c>
      <c r="D1696" s="833" t="s">
        <v>3773</v>
      </c>
      <c r="E1696" s="834" t="s">
        <v>2201</v>
      </c>
      <c r="F1696" s="832" t="s">
        <v>2158</v>
      </c>
      <c r="G1696" s="832" t="s">
        <v>2202</v>
      </c>
      <c r="H1696" s="832" t="s">
        <v>595</v>
      </c>
      <c r="I1696" s="832" t="s">
        <v>2739</v>
      </c>
      <c r="J1696" s="832" t="s">
        <v>2740</v>
      </c>
      <c r="K1696" s="832" t="s">
        <v>2741</v>
      </c>
      <c r="L1696" s="835">
        <v>115.18</v>
      </c>
      <c r="M1696" s="835">
        <v>115.18</v>
      </c>
      <c r="N1696" s="832">
        <v>1</v>
      </c>
      <c r="O1696" s="836">
        <v>0.5</v>
      </c>
      <c r="P1696" s="835">
        <v>115.18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2157</v>
      </c>
      <c r="C1697" s="832" t="s">
        <v>2163</v>
      </c>
      <c r="D1697" s="833" t="s">
        <v>3773</v>
      </c>
      <c r="E1697" s="834" t="s">
        <v>2201</v>
      </c>
      <c r="F1697" s="832" t="s">
        <v>2158</v>
      </c>
      <c r="G1697" s="832" t="s">
        <v>2202</v>
      </c>
      <c r="H1697" s="832" t="s">
        <v>595</v>
      </c>
      <c r="I1697" s="832" t="s">
        <v>2917</v>
      </c>
      <c r="J1697" s="832" t="s">
        <v>2057</v>
      </c>
      <c r="K1697" s="832" t="s">
        <v>2918</v>
      </c>
      <c r="L1697" s="835">
        <v>34.56</v>
      </c>
      <c r="M1697" s="835">
        <v>34.56</v>
      </c>
      <c r="N1697" s="832">
        <v>1</v>
      </c>
      <c r="O1697" s="836">
        <v>0.5</v>
      </c>
      <c r="P1697" s="835">
        <v>34.56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32</v>
      </c>
      <c r="B1698" s="832" t="s">
        <v>2157</v>
      </c>
      <c r="C1698" s="832" t="s">
        <v>2163</v>
      </c>
      <c r="D1698" s="833" t="s">
        <v>3773</v>
      </c>
      <c r="E1698" s="834" t="s">
        <v>2201</v>
      </c>
      <c r="F1698" s="832" t="s">
        <v>2158</v>
      </c>
      <c r="G1698" s="832" t="s">
        <v>2288</v>
      </c>
      <c r="H1698" s="832" t="s">
        <v>595</v>
      </c>
      <c r="I1698" s="832" t="s">
        <v>2289</v>
      </c>
      <c r="J1698" s="832" t="s">
        <v>2290</v>
      </c>
      <c r="K1698" s="832" t="s">
        <v>2291</v>
      </c>
      <c r="L1698" s="835">
        <v>87.67</v>
      </c>
      <c r="M1698" s="835">
        <v>350.68</v>
      </c>
      <c r="N1698" s="832">
        <v>4</v>
      </c>
      <c r="O1698" s="836">
        <v>1.5</v>
      </c>
      <c r="P1698" s="835">
        <v>350.68</v>
      </c>
      <c r="Q1698" s="837">
        <v>1</v>
      </c>
      <c r="R1698" s="832">
        <v>4</v>
      </c>
      <c r="S1698" s="837">
        <v>1</v>
      </c>
      <c r="T1698" s="836">
        <v>1.5</v>
      </c>
      <c r="U1698" s="838">
        <v>1</v>
      </c>
    </row>
    <row r="1699" spans="1:21" ht="14.4" customHeight="1" x14ac:dyDescent="0.3">
      <c r="A1699" s="831">
        <v>32</v>
      </c>
      <c r="B1699" s="832" t="s">
        <v>2157</v>
      </c>
      <c r="C1699" s="832" t="s">
        <v>2163</v>
      </c>
      <c r="D1699" s="833" t="s">
        <v>3773</v>
      </c>
      <c r="E1699" s="834" t="s">
        <v>2201</v>
      </c>
      <c r="F1699" s="832" t="s">
        <v>2158</v>
      </c>
      <c r="G1699" s="832" t="s">
        <v>2819</v>
      </c>
      <c r="H1699" s="832" t="s">
        <v>595</v>
      </c>
      <c r="I1699" s="832" t="s">
        <v>3128</v>
      </c>
      <c r="J1699" s="832" t="s">
        <v>1474</v>
      </c>
      <c r="K1699" s="832" t="s">
        <v>2821</v>
      </c>
      <c r="L1699" s="835">
        <v>453.79</v>
      </c>
      <c r="M1699" s="835">
        <v>907.58</v>
      </c>
      <c r="N1699" s="832">
        <v>2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32</v>
      </c>
      <c r="B1700" s="832" t="s">
        <v>2157</v>
      </c>
      <c r="C1700" s="832" t="s">
        <v>2163</v>
      </c>
      <c r="D1700" s="833" t="s">
        <v>3773</v>
      </c>
      <c r="E1700" s="834" t="s">
        <v>2201</v>
      </c>
      <c r="F1700" s="832" t="s">
        <v>2158</v>
      </c>
      <c r="G1700" s="832" t="s">
        <v>2241</v>
      </c>
      <c r="H1700" s="832" t="s">
        <v>595</v>
      </c>
      <c r="I1700" s="832" t="s">
        <v>2415</v>
      </c>
      <c r="J1700" s="832" t="s">
        <v>2416</v>
      </c>
      <c r="K1700" s="832" t="s">
        <v>2417</v>
      </c>
      <c r="L1700" s="835">
        <v>42.54</v>
      </c>
      <c r="M1700" s="835">
        <v>85.08</v>
      </c>
      <c r="N1700" s="832">
        <v>2</v>
      </c>
      <c r="O1700" s="836">
        <v>1</v>
      </c>
      <c r="P1700" s="835">
        <v>85.08</v>
      </c>
      <c r="Q1700" s="837">
        <v>1</v>
      </c>
      <c r="R1700" s="832">
        <v>2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32</v>
      </c>
      <c r="B1701" s="832" t="s">
        <v>2157</v>
      </c>
      <c r="C1701" s="832" t="s">
        <v>2163</v>
      </c>
      <c r="D1701" s="833" t="s">
        <v>3773</v>
      </c>
      <c r="E1701" s="834" t="s">
        <v>2201</v>
      </c>
      <c r="F1701" s="832" t="s">
        <v>2158</v>
      </c>
      <c r="G1701" s="832" t="s">
        <v>2241</v>
      </c>
      <c r="H1701" s="832" t="s">
        <v>595</v>
      </c>
      <c r="I1701" s="832" t="s">
        <v>2242</v>
      </c>
      <c r="J1701" s="832" t="s">
        <v>2243</v>
      </c>
      <c r="K1701" s="832" t="s">
        <v>2244</v>
      </c>
      <c r="L1701" s="835">
        <v>66.88</v>
      </c>
      <c r="M1701" s="835">
        <v>200.64</v>
      </c>
      <c r="N1701" s="832">
        <v>3</v>
      </c>
      <c r="O1701" s="836">
        <v>1</v>
      </c>
      <c r="P1701" s="835">
        <v>200.64</v>
      </c>
      <c r="Q1701" s="837">
        <v>1</v>
      </c>
      <c r="R1701" s="832">
        <v>3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32</v>
      </c>
      <c r="B1702" s="832" t="s">
        <v>2157</v>
      </c>
      <c r="C1702" s="832" t="s">
        <v>2163</v>
      </c>
      <c r="D1702" s="833" t="s">
        <v>3773</v>
      </c>
      <c r="E1702" s="834" t="s">
        <v>2201</v>
      </c>
      <c r="F1702" s="832" t="s">
        <v>2158</v>
      </c>
      <c r="G1702" s="832" t="s">
        <v>2241</v>
      </c>
      <c r="H1702" s="832" t="s">
        <v>595</v>
      </c>
      <c r="I1702" s="832" t="s">
        <v>2577</v>
      </c>
      <c r="J1702" s="832" t="s">
        <v>2416</v>
      </c>
      <c r="K1702" s="832" t="s">
        <v>2578</v>
      </c>
      <c r="L1702" s="835">
        <v>59.56</v>
      </c>
      <c r="M1702" s="835">
        <v>59.56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2157</v>
      </c>
      <c r="C1703" s="832" t="s">
        <v>2163</v>
      </c>
      <c r="D1703" s="833" t="s">
        <v>3773</v>
      </c>
      <c r="E1703" s="834" t="s">
        <v>2201</v>
      </c>
      <c r="F1703" s="832" t="s">
        <v>2158</v>
      </c>
      <c r="G1703" s="832" t="s">
        <v>2427</v>
      </c>
      <c r="H1703" s="832" t="s">
        <v>595</v>
      </c>
      <c r="I1703" s="832" t="s">
        <v>2431</v>
      </c>
      <c r="J1703" s="832" t="s">
        <v>2432</v>
      </c>
      <c r="K1703" s="832" t="s">
        <v>2433</v>
      </c>
      <c r="L1703" s="835">
        <v>300.68</v>
      </c>
      <c r="M1703" s="835">
        <v>300.68</v>
      </c>
      <c r="N1703" s="832">
        <v>1</v>
      </c>
      <c r="O1703" s="836">
        <v>0.5</v>
      </c>
      <c r="P1703" s="835">
        <v>300.68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32</v>
      </c>
      <c r="B1704" s="832" t="s">
        <v>2157</v>
      </c>
      <c r="C1704" s="832" t="s">
        <v>2163</v>
      </c>
      <c r="D1704" s="833" t="s">
        <v>3773</v>
      </c>
      <c r="E1704" s="834" t="s">
        <v>2201</v>
      </c>
      <c r="F1704" s="832" t="s">
        <v>2158</v>
      </c>
      <c r="G1704" s="832" t="s">
        <v>2822</v>
      </c>
      <c r="H1704" s="832" t="s">
        <v>595</v>
      </c>
      <c r="I1704" s="832" t="s">
        <v>2823</v>
      </c>
      <c r="J1704" s="832" t="s">
        <v>2824</v>
      </c>
      <c r="K1704" s="832" t="s">
        <v>2825</v>
      </c>
      <c r="L1704" s="835">
        <v>52.47</v>
      </c>
      <c r="M1704" s="835">
        <v>52.47</v>
      </c>
      <c r="N1704" s="832">
        <v>1</v>
      </c>
      <c r="O1704" s="836">
        <v>0.5</v>
      </c>
      <c r="P1704" s="835">
        <v>52.47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32</v>
      </c>
      <c r="B1705" s="832" t="s">
        <v>2157</v>
      </c>
      <c r="C1705" s="832" t="s">
        <v>2163</v>
      </c>
      <c r="D1705" s="833" t="s">
        <v>3773</v>
      </c>
      <c r="E1705" s="834" t="s">
        <v>2201</v>
      </c>
      <c r="F1705" s="832" t="s">
        <v>2158</v>
      </c>
      <c r="G1705" s="832" t="s">
        <v>2268</v>
      </c>
      <c r="H1705" s="832" t="s">
        <v>651</v>
      </c>
      <c r="I1705" s="832" t="s">
        <v>2016</v>
      </c>
      <c r="J1705" s="832" t="s">
        <v>2017</v>
      </c>
      <c r="K1705" s="832" t="s">
        <v>2018</v>
      </c>
      <c r="L1705" s="835">
        <v>902.57</v>
      </c>
      <c r="M1705" s="835">
        <v>2707.71</v>
      </c>
      <c r="N1705" s="832">
        <v>3</v>
      </c>
      <c r="O1705" s="836">
        <v>1.5</v>
      </c>
      <c r="P1705" s="835">
        <v>1805.14</v>
      </c>
      <c r="Q1705" s="837">
        <v>0.66666666666666674</v>
      </c>
      <c r="R1705" s="832">
        <v>2</v>
      </c>
      <c r="S1705" s="837">
        <v>0.66666666666666663</v>
      </c>
      <c r="T1705" s="836">
        <v>1</v>
      </c>
      <c r="U1705" s="838">
        <v>0.66666666666666663</v>
      </c>
    </row>
    <row r="1706" spans="1:21" ht="14.4" customHeight="1" x14ac:dyDescent="0.3">
      <c r="A1706" s="831">
        <v>32</v>
      </c>
      <c r="B1706" s="832" t="s">
        <v>2157</v>
      </c>
      <c r="C1706" s="832" t="s">
        <v>2163</v>
      </c>
      <c r="D1706" s="833" t="s">
        <v>3773</v>
      </c>
      <c r="E1706" s="834" t="s">
        <v>2201</v>
      </c>
      <c r="F1706" s="832" t="s">
        <v>2158</v>
      </c>
      <c r="G1706" s="832" t="s">
        <v>2268</v>
      </c>
      <c r="H1706" s="832" t="s">
        <v>595</v>
      </c>
      <c r="I1706" s="832" t="s">
        <v>2269</v>
      </c>
      <c r="J1706" s="832" t="s">
        <v>2017</v>
      </c>
      <c r="K1706" s="832" t="s">
        <v>2018</v>
      </c>
      <c r="L1706" s="835">
        <v>902.57</v>
      </c>
      <c r="M1706" s="835">
        <v>902.57</v>
      </c>
      <c r="N1706" s="832">
        <v>1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32</v>
      </c>
      <c r="B1707" s="832" t="s">
        <v>2157</v>
      </c>
      <c r="C1707" s="832" t="s">
        <v>2163</v>
      </c>
      <c r="D1707" s="833" t="s">
        <v>3773</v>
      </c>
      <c r="E1707" s="834" t="s">
        <v>2201</v>
      </c>
      <c r="F1707" s="832" t="s">
        <v>2158</v>
      </c>
      <c r="G1707" s="832" t="s">
        <v>2270</v>
      </c>
      <c r="H1707" s="832" t="s">
        <v>595</v>
      </c>
      <c r="I1707" s="832" t="s">
        <v>2830</v>
      </c>
      <c r="J1707" s="832" t="s">
        <v>2695</v>
      </c>
      <c r="K1707" s="832" t="s">
        <v>1841</v>
      </c>
      <c r="L1707" s="835">
        <v>10252.75</v>
      </c>
      <c r="M1707" s="835">
        <v>41011</v>
      </c>
      <c r="N1707" s="832">
        <v>4</v>
      </c>
      <c r="O1707" s="836">
        <v>0.5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32</v>
      </c>
      <c r="B1708" s="832" t="s">
        <v>2157</v>
      </c>
      <c r="C1708" s="832" t="s">
        <v>2163</v>
      </c>
      <c r="D1708" s="833" t="s">
        <v>3773</v>
      </c>
      <c r="E1708" s="834" t="s">
        <v>2201</v>
      </c>
      <c r="F1708" s="832" t="s">
        <v>2158</v>
      </c>
      <c r="G1708" s="832" t="s">
        <v>2832</v>
      </c>
      <c r="H1708" s="832" t="s">
        <v>651</v>
      </c>
      <c r="I1708" s="832" t="s">
        <v>2012</v>
      </c>
      <c r="J1708" s="832" t="s">
        <v>2013</v>
      </c>
      <c r="K1708" s="832" t="s">
        <v>2014</v>
      </c>
      <c r="L1708" s="835">
        <v>11717.43</v>
      </c>
      <c r="M1708" s="835">
        <v>46869.72</v>
      </c>
      <c r="N1708" s="832">
        <v>4</v>
      </c>
      <c r="O1708" s="836">
        <v>1.5</v>
      </c>
      <c r="P1708" s="835">
        <v>46869.72</v>
      </c>
      <c r="Q1708" s="837">
        <v>1</v>
      </c>
      <c r="R1708" s="832">
        <v>4</v>
      </c>
      <c r="S1708" s="837">
        <v>1</v>
      </c>
      <c r="T1708" s="836">
        <v>1.5</v>
      </c>
      <c r="U1708" s="838">
        <v>1</v>
      </c>
    </row>
    <row r="1709" spans="1:21" ht="14.4" customHeight="1" x14ac:dyDescent="0.3">
      <c r="A1709" s="831">
        <v>32</v>
      </c>
      <c r="B1709" s="832" t="s">
        <v>2157</v>
      </c>
      <c r="C1709" s="832" t="s">
        <v>2163</v>
      </c>
      <c r="D1709" s="833" t="s">
        <v>3773</v>
      </c>
      <c r="E1709" s="834" t="s">
        <v>2201</v>
      </c>
      <c r="F1709" s="832" t="s">
        <v>2158</v>
      </c>
      <c r="G1709" s="832" t="s">
        <v>2836</v>
      </c>
      <c r="H1709" s="832" t="s">
        <v>595</v>
      </c>
      <c r="I1709" s="832" t="s">
        <v>2837</v>
      </c>
      <c r="J1709" s="832" t="s">
        <v>906</v>
      </c>
      <c r="K1709" s="832" t="s">
        <v>2838</v>
      </c>
      <c r="L1709" s="835">
        <v>0</v>
      </c>
      <c r="M1709" s="835">
        <v>0</v>
      </c>
      <c r="N1709" s="832">
        <v>1</v>
      </c>
      <c r="O1709" s="836">
        <v>1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32</v>
      </c>
      <c r="B1710" s="832" t="s">
        <v>2157</v>
      </c>
      <c r="C1710" s="832" t="s">
        <v>2163</v>
      </c>
      <c r="D1710" s="833" t="s">
        <v>3773</v>
      </c>
      <c r="E1710" s="834" t="s">
        <v>2201</v>
      </c>
      <c r="F1710" s="832" t="s">
        <v>2158</v>
      </c>
      <c r="G1710" s="832" t="s">
        <v>2459</v>
      </c>
      <c r="H1710" s="832" t="s">
        <v>595</v>
      </c>
      <c r="I1710" s="832" t="s">
        <v>2460</v>
      </c>
      <c r="J1710" s="832" t="s">
        <v>1363</v>
      </c>
      <c r="K1710" s="832" t="s">
        <v>2461</v>
      </c>
      <c r="L1710" s="835">
        <v>421.79</v>
      </c>
      <c r="M1710" s="835">
        <v>421.79</v>
      </c>
      <c r="N1710" s="832">
        <v>1</v>
      </c>
      <c r="O1710" s="836">
        <v>0.5</v>
      </c>
      <c r="P1710" s="835">
        <v>421.79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" customHeight="1" x14ac:dyDescent="0.3">
      <c r="A1711" s="831">
        <v>32</v>
      </c>
      <c r="B1711" s="832" t="s">
        <v>2157</v>
      </c>
      <c r="C1711" s="832" t="s">
        <v>2163</v>
      </c>
      <c r="D1711" s="833" t="s">
        <v>3773</v>
      </c>
      <c r="E1711" s="834" t="s">
        <v>2173</v>
      </c>
      <c r="F1711" s="832" t="s">
        <v>2158</v>
      </c>
      <c r="G1711" s="832" t="s">
        <v>2245</v>
      </c>
      <c r="H1711" s="832" t="s">
        <v>651</v>
      </c>
      <c r="I1711" s="832" t="s">
        <v>1874</v>
      </c>
      <c r="J1711" s="832" t="s">
        <v>675</v>
      </c>
      <c r="K1711" s="832" t="s">
        <v>676</v>
      </c>
      <c r="L1711" s="835">
        <v>72.55</v>
      </c>
      <c r="M1711" s="835">
        <v>72.55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32</v>
      </c>
      <c r="B1712" s="832" t="s">
        <v>2157</v>
      </c>
      <c r="C1712" s="832" t="s">
        <v>2163</v>
      </c>
      <c r="D1712" s="833" t="s">
        <v>3773</v>
      </c>
      <c r="E1712" s="834" t="s">
        <v>2173</v>
      </c>
      <c r="F1712" s="832" t="s">
        <v>2158</v>
      </c>
      <c r="G1712" s="832" t="s">
        <v>2245</v>
      </c>
      <c r="H1712" s="832" t="s">
        <v>651</v>
      </c>
      <c r="I1712" s="832" t="s">
        <v>1875</v>
      </c>
      <c r="J1712" s="832" t="s">
        <v>675</v>
      </c>
      <c r="K1712" s="832" t="s">
        <v>677</v>
      </c>
      <c r="L1712" s="835">
        <v>65.28</v>
      </c>
      <c r="M1712" s="835">
        <v>65.28</v>
      </c>
      <c r="N1712" s="832">
        <v>1</v>
      </c>
      <c r="O1712" s="836">
        <v>0.5</v>
      </c>
      <c r="P1712" s="835">
        <v>65.28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32</v>
      </c>
      <c r="B1713" s="832" t="s">
        <v>2157</v>
      </c>
      <c r="C1713" s="832" t="s">
        <v>2163</v>
      </c>
      <c r="D1713" s="833" t="s">
        <v>3773</v>
      </c>
      <c r="E1713" s="834" t="s">
        <v>2173</v>
      </c>
      <c r="F1713" s="832" t="s">
        <v>2158</v>
      </c>
      <c r="G1713" s="832" t="s">
        <v>2305</v>
      </c>
      <c r="H1713" s="832" t="s">
        <v>651</v>
      </c>
      <c r="I1713" s="832" t="s">
        <v>2306</v>
      </c>
      <c r="J1713" s="832" t="s">
        <v>2307</v>
      </c>
      <c r="K1713" s="832" t="s">
        <v>2308</v>
      </c>
      <c r="L1713" s="835">
        <v>6696.51</v>
      </c>
      <c r="M1713" s="835">
        <v>26786.04</v>
      </c>
      <c r="N1713" s="832">
        <v>4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32</v>
      </c>
      <c r="B1714" s="832" t="s">
        <v>2157</v>
      </c>
      <c r="C1714" s="832" t="s">
        <v>2163</v>
      </c>
      <c r="D1714" s="833" t="s">
        <v>3773</v>
      </c>
      <c r="E1714" s="834" t="s">
        <v>2173</v>
      </c>
      <c r="F1714" s="832" t="s">
        <v>2158</v>
      </c>
      <c r="G1714" s="832" t="s">
        <v>2477</v>
      </c>
      <c r="H1714" s="832" t="s">
        <v>595</v>
      </c>
      <c r="I1714" s="832" t="s">
        <v>2478</v>
      </c>
      <c r="J1714" s="832" t="s">
        <v>2479</v>
      </c>
      <c r="K1714" s="832" t="s">
        <v>2480</v>
      </c>
      <c r="L1714" s="835">
        <v>0</v>
      </c>
      <c r="M1714" s="835">
        <v>0</v>
      </c>
      <c r="N1714" s="832">
        <v>1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32</v>
      </c>
      <c r="B1715" s="832" t="s">
        <v>2157</v>
      </c>
      <c r="C1715" s="832" t="s">
        <v>2163</v>
      </c>
      <c r="D1715" s="833" t="s">
        <v>3773</v>
      </c>
      <c r="E1715" s="834" t="s">
        <v>2173</v>
      </c>
      <c r="F1715" s="832" t="s">
        <v>2158</v>
      </c>
      <c r="G1715" s="832" t="s">
        <v>2477</v>
      </c>
      <c r="H1715" s="832" t="s">
        <v>595</v>
      </c>
      <c r="I1715" s="832" t="s">
        <v>2710</v>
      </c>
      <c r="J1715" s="832" t="s">
        <v>2479</v>
      </c>
      <c r="K1715" s="832" t="s">
        <v>897</v>
      </c>
      <c r="L1715" s="835">
        <v>0</v>
      </c>
      <c r="M1715" s="835">
        <v>0</v>
      </c>
      <c r="N1715" s="832">
        <v>1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32</v>
      </c>
      <c r="B1716" s="832" t="s">
        <v>2157</v>
      </c>
      <c r="C1716" s="832" t="s">
        <v>2163</v>
      </c>
      <c r="D1716" s="833" t="s">
        <v>3773</v>
      </c>
      <c r="E1716" s="834" t="s">
        <v>2173</v>
      </c>
      <c r="F1716" s="832" t="s">
        <v>2158</v>
      </c>
      <c r="G1716" s="832" t="s">
        <v>2310</v>
      </c>
      <c r="H1716" s="832" t="s">
        <v>651</v>
      </c>
      <c r="I1716" s="832" t="s">
        <v>2311</v>
      </c>
      <c r="J1716" s="832" t="s">
        <v>2312</v>
      </c>
      <c r="K1716" s="832" t="s">
        <v>1483</v>
      </c>
      <c r="L1716" s="835">
        <v>65.989999999999995</v>
      </c>
      <c r="M1716" s="835">
        <v>65.989999999999995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32</v>
      </c>
      <c r="B1717" s="832" t="s">
        <v>2157</v>
      </c>
      <c r="C1717" s="832" t="s">
        <v>2163</v>
      </c>
      <c r="D1717" s="833" t="s">
        <v>3773</v>
      </c>
      <c r="E1717" s="834" t="s">
        <v>2173</v>
      </c>
      <c r="F1717" s="832" t="s">
        <v>2158</v>
      </c>
      <c r="G1717" s="832" t="s">
        <v>3338</v>
      </c>
      <c r="H1717" s="832" t="s">
        <v>651</v>
      </c>
      <c r="I1717" s="832" t="s">
        <v>3720</v>
      </c>
      <c r="J1717" s="832" t="s">
        <v>3340</v>
      </c>
      <c r="K1717" s="832" t="s">
        <v>2778</v>
      </c>
      <c r="L1717" s="835">
        <v>123.2</v>
      </c>
      <c r="M1717" s="835">
        <v>123.2</v>
      </c>
      <c r="N1717" s="832">
        <v>1</v>
      </c>
      <c r="O1717" s="836">
        <v>0.5</v>
      </c>
      <c r="P1717" s="835">
        <v>123.2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32</v>
      </c>
      <c r="B1718" s="832" t="s">
        <v>2157</v>
      </c>
      <c r="C1718" s="832" t="s">
        <v>2163</v>
      </c>
      <c r="D1718" s="833" t="s">
        <v>3773</v>
      </c>
      <c r="E1718" s="834" t="s">
        <v>2173</v>
      </c>
      <c r="F1718" s="832" t="s">
        <v>2158</v>
      </c>
      <c r="G1718" s="832" t="s">
        <v>2225</v>
      </c>
      <c r="H1718" s="832" t="s">
        <v>651</v>
      </c>
      <c r="I1718" s="832" t="s">
        <v>1835</v>
      </c>
      <c r="J1718" s="832" t="s">
        <v>1836</v>
      </c>
      <c r="K1718" s="832" t="s">
        <v>1837</v>
      </c>
      <c r="L1718" s="835">
        <v>3231.81</v>
      </c>
      <c r="M1718" s="835">
        <v>3231.81</v>
      </c>
      <c r="N1718" s="832">
        <v>1</v>
      </c>
      <c r="O1718" s="836">
        <v>0.5</v>
      </c>
      <c r="P1718" s="835">
        <v>3231.81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32</v>
      </c>
      <c r="B1719" s="832" t="s">
        <v>2157</v>
      </c>
      <c r="C1719" s="832" t="s">
        <v>2163</v>
      </c>
      <c r="D1719" s="833" t="s">
        <v>3773</v>
      </c>
      <c r="E1719" s="834" t="s">
        <v>2173</v>
      </c>
      <c r="F1719" s="832" t="s">
        <v>2158</v>
      </c>
      <c r="G1719" s="832" t="s">
        <v>2503</v>
      </c>
      <c r="H1719" s="832" t="s">
        <v>595</v>
      </c>
      <c r="I1719" s="832" t="s">
        <v>3721</v>
      </c>
      <c r="J1719" s="832" t="s">
        <v>2716</v>
      </c>
      <c r="K1719" s="832" t="s">
        <v>3722</v>
      </c>
      <c r="L1719" s="835">
        <v>169.73</v>
      </c>
      <c r="M1719" s="835">
        <v>169.73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32</v>
      </c>
      <c r="B1720" s="832" t="s">
        <v>2157</v>
      </c>
      <c r="C1720" s="832" t="s">
        <v>2163</v>
      </c>
      <c r="D1720" s="833" t="s">
        <v>3773</v>
      </c>
      <c r="E1720" s="834" t="s">
        <v>2173</v>
      </c>
      <c r="F1720" s="832" t="s">
        <v>2158</v>
      </c>
      <c r="G1720" s="832" t="s">
        <v>2278</v>
      </c>
      <c r="H1720" s="832" t="s">
        <v>595</v>
      </c>
      <c r="I1720" s="832" t="s">
        <v>2519</v>
      </c>
      <c r="J1720" s="832" t="s">
        <v>2520</v>
      </c>
      <c r="K1720" s="832" t="s">
        <v>2521</v>
      </c>
      <c r="L1720" s="835">
        <v>45.03</v>
      </c>
      <c r="M1720" s="835">
        <v>45.03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32</v>
      </c>
      <c r="B1721" s="832" t="s">
        <v>2157</v>
      </c>
      <c r="C1721" s="832" t="s">
        <v>2163</v>
      </c>
      <c r="D1721" s="833" t="s">
        <v>3773</v>
      </c>
      <c r="E1721" s="834" t="s">
        <v>2173</v>
      </c>
      <c r="F1721" s="832" t="s">
        <v>2158</v>
      </c>
      <c r="G1721" s="832" t="s">
        <v>2365</v>
      </c>
      <c r="H1721" s="832" t="s">
        <v>595</v>
      </c>
      <c r="I1721" s="832" t="s">
        <v>2541</v>
      </c>
      <c r="J1721" s="832" t="s">
        <v>844</v>
      </c>
      <c r="K1721" s="832" t="s">
        <v>2542</v>
      </c>
      <c r="L1721" s="835">
        <v>52.75</v>
      </c>
      <c r="M1721" s="835">
        <v>105.5</v>
      </c>
      <c r="N1721" s="832">
        <v>2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32</v>
      </c>
      <c r="B1722" s="832" t="s">
        <v>2157</v>
      </c>
      <c r="C1722" s="832" t="s">
        <v>2163</v>
      </c>
      <c r="D1722" s="833" t="s">
        <v>3773</v>
      </c>
      <c r="E1722" s="834" t="s">
        <v>2173</v>
      </c>
      <c r="F1722" s="832" t="s">
        <v>2158</v>
      </c>
      <c r="G1722" s="832" t="s">
        <v>2365</v>
      </c>
      <c r="H1722" s="832" t="s">
        <v>595</v>
      </c>
      <c r="I1722" s="832" t="s">
        <v>2366</v>
      </c>
      <c r="J1722" s="832" t="s">
        <v>2367</v>
      </c>
      <c r="K1722" s="832" t="s">
        <v>676</v>
      </c>
      <c r="L1722" s="835">
        <v>58.62</v>
      </c>
      <c r="M1722" s="835">
        <v>58.62</v>
      </c>
      <c r="N1722" s="832">
        <v>1</v>
      </c>
      <c r="O1722" s="836">
        <v>0.5</v>
      </c>
      <c r="P1722" s="835">
        <v>58.62</v>
      </c>
      <c r="Q1722" s="837">
        <v>1</v>
      </c>
      <c r="R1722" s="832">
        <v>1</v>
      </c>
      <c r="S1722" s="837">
        <v>1</v>
      </c>
      <c r="T1722" s="836">
        <v>0.5</v>
      </c>
      <c r="U1722" s="838">
        <v>1</v>
      </c>
    </row>
    <row r="1723" spans="1:21" ht="14.4" customHeight="1" x14ac:dyDescent="0.3">
      <c r="A1723" s="831">
        <v>32</v>
      </c>
      <c r="B1723" s="832" t="s">
        <v>2157</v>
      </c>
      <c r="C1723" s="832" t="s">
        <v>2163</v>
      </c>
      <c r="D1723" s="833" t="s">
        <v>3773</v>
      </c>
      <c r="E1723" s="834" t="s">
        <v>2173</v>
      </c>
      <c r="F1723" s="832" t="s">
        <v>2158</v>
      </c>
      <c r="G1723" s="832" t="s">
        <v>2233</v>
      </c>
      <c r="H1723" s="832" t="s">
        <v>595</v>
      </c>
      <c r="I1723" s="832" t="s">
        <v>2234</v>
      </c>
      <c r="J1723" s="832" t="s">
        <v>2235</v>
      </c>
      <c r="K1723" s="832" t="s">
        <v>2236</v>
      </c>
      <c r="L1723" s="835">
        <v>88.76</v>
      </c>
      <c r="M1723" s="835">
        <v>266.28000000000003</v>
      </c>
      <c r="N1723" s="832">
        <v>3</v>
      </c>
      <c r="O1723" s="836">
        <v>1</v>
      </c>
      <c r="P1723" s="835">
        <v>177.52</v>
      </c>
      <c r="Q1723" s="837">
        <v>0.66666666666666663</v>
      </c>
      <c r="R1723" s="832">
        <v>2</v>
      </c>
      <c r="S1723" s="837">
        <v>0.66666666666666663</v>
      </c>
      <c r="T1723" s="836">
        <v>0.5</v>
      </c>
      <c r="U1723" s="838">
        <v>0.5</v>
      </c>
    </row>
    <row r="1724" spans="1:21" ht="14.4" customHeight="1" x14ac:dyDescent="0.3">
      <c r="A1724" s="831">
        <v>32</v>
      </c>
      <c r="B1724" s="832" t="s">
        <v>2157</v>
      </c>
      <c r="C1724" s="832" t="s">
        <v>2163</v>
      </c>
      <c r="D1724" s="833" t="s">
        <v>3773</v>
      </c>
      <c r="E1724" s="834" t="s">
        <v>2173</v>
      </c>
      <c r="F1724" s="832" t="s">
        <v>2158</v>
      </c>
      <c r="G1724" s="832" t="s">
        <v>2888</v>
      </c>
      <c r="H1724" s="832" t="s">
        <v>651</v>
      </c>
      <c r="I1724" s="832" t="s">
        <v>3723</v>
      </c>
      <c r="J1724" s="832" t="s">
        <v>2890</v>
      </c>
      <c r="K1724" s="832" t="s">
        <v>3724</v>
      </c>
      <c r="L1724" s="835">
        <v>32.25</v>
      </c>
      <c r="M1724" s="835">
        <v>32.25</v>
      </c>
      <c r="N1724" s="832">
        <v>1</v>
      </c>
      <c r="O1724" s="836">
        <v>0.5</v>
      </c>
      <c r="P1724" s="835">
        <v>32.25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32</v>
      </c>
      <c r="B1725" s="832" t="s">
        <v>2157</v>
      </c>
      <c r="C1725" s="832" t="s">
        <v>2163</v>
      </c>
      <c r="D1725" s="833" t="s">
        <v>3773</v>
      </c>
      <c r="E1725" s="834" t="s">
        <v>2173</v>
      </c>
      <c r="F1725" s="832" t="s">
        <v>2158</v>
      </c>
      <c r="G1725" s="832" t="s">
        <v>2257</v>
      </c>
      <c r="H1725" s="832" t="s">
        <v>651</v>
      </c>
      <c r="I1725" s="832" t="s">
        <v>1738</v>
      </c>
      <c r="J1725" s="832" t="s">
        <v>827</v>
      </c>
      <c r="K1725" s="832" t="s">
        <v>1739</v>
      </c>
      <c r="L1725" s="835">
        <v>1385.62</v>
      </c>
      <c r="M1725" s="835">
        <v>4156.8599999999997</v>
      </c>
      <c r="N1725" s="832">
        <v>3</v>
      </c>
      <c r="O1725" s="836">
        <v>1</v>
      </c>
      <c r="P1725" s="835">
        <v>4156.8599999999997</v>
      </c>
      <c r="Q1725" s="837">
        <v>1</v>
      </c>
      <c r="R1725" s="832">
        <v>3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32</v>
      </c>
      <c r="B1726" s="832" t="s">
        <v>2157</v>
      </c>
      <c r="C1726" s="832" t="s">
        <v>2163</v>
      </c>
      <c r="D1726" s="833" t="s">
        <v>3773</v>
      </c>
      <c r="E1726" s="834" t="s">
        <v>2173</v>
      </c>
      <c r="F1726" s="832" t="s">
        <v>2158</v>
      </c>
      <c r="G1726" s="832" t="s">
        <v>2257</v>
      </c>
      <c r="H1726" s="832" t="s">
        <v>651</v>
      </c>
      <c r="I1726" s="832" t="s">
        <v>1746</v>
      </c>
      <c r="J1726" s="832" t="s">
        <v>822</v>
      </c>
      <c r="K1726" s="832" t="s">
        <v>1747</v>
      </c>
      <c r="L1726" s="835">
        <v>736.33</v>
      </c>
      <c r="M1726" s="835">
        <v>736.33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32</v>
      </c>
      <c r="B1727" s="832" t="s">
        <v>2157</v>
      </c>
      <c r="C1727" s="832" t="s">
        <v>2163</v>
      </c>
      <c r="D1727" s="833" t="s">
        <v>3773</v>
      </c>
      <c r="E1727" s="834" t="s">
        <v>2173</v>
      </c>
      <c r="F1727" s="832" t="s">
        <v>2158</v>
      </c>
      <c r="G1727" s="832" t="s">
        <v>2202</v>
      </c>
      <c r="H1727" s="832" t="s">
        <v>651</v>
      </c>
      <c r="I1727" s="832" t="s">
        <v>2056</v>
      </c>
      <c r="J1727" s="832" t="s">
        <v>2057</v>
      </c>
      <c r="K1727" s="832" t="s">
        <v>2058</v>
      </c>
      <c r="L1727" s="835">
        <v>32.25</v>
      </c>
      <c r="M1727" s="835">
        <v>64.5</v>
      </c>
      <c r="N1727" s="832">
        <v>2</v>
      </c>
      <c r="O1727" s="836">
        <v>1.5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32</v>
      </c>
      <c r="B1728" s="832" t="s">
        <v>2157</v>
      </c>
      <c r="C1728" s="832" t="s">
        <v>2163</v>
      </c>
      <c r="D1728" s="833" t="s">
        <v>3773</v>
      </c>
      <c r="E1728" s="834" t="s">
        <v>2173</v>
      </c>
      <c r="F1728" s="832" t="s">
        <v>2158</v>
      </c>
      <c r="G1728" s="832" t="s">
        <v>2691</v>
      </c>
      <c r="H1728" s="832" t="s">
        <v>651</v>
      </c>
      <c r="I1728" s="832" t="s">
        <v>1779</v>
      </c>
      <c r="J1728" s="832" t="s">
        <v>989</v>
      </c>
      <c r="K1728" s="832" t="s">
        <v>1780</v>
      </c>
      <c r="L1728" s="835">
        <v>47.7</v>
      </c>
      <c r="M1728" s="835">
        <v>47.7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32</v>
      </c>
      <c r="B1729" s="832" t="s">
        <v>2157</v>
      </c>
      <c r="C1729" s="832" t="s">
        <v>2163</v>
      </c>
      <c r="D1729" s="833" t="s">
        <v>3773</v>
      </c>
      <c r="E1729" s="834" t="s">
        <v>2173</v>
      </c>
      <c r="F1729" s="832" t="s">
        <v>2158</v>
      </c>
      <c r="G1729" s="832" t="s">
        <v>2241</v>
      </c>
      <c r="H1729" s="832" t="s">
        <v>595</v>
      </c>
      <c r="I1729" s="832" t="s">
        <v>2577</v>
      </c>
      <c r="J1729" s="832" t="s">
        <v>2416</v>
      </c>
      <c r="K1729" s="832" t="s">
        <v>2578</v>
      </c>
      <c r="L1729" s="835">
        <v>59.56</v>
      </c>
      <c r="M1729" s="835">
        <v>59.56</v>
      </c>
      <c r="N1729" s="832">
        <v>1</v>
      </c>
      <c r="O1729" s="836">
        <v>0.5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32</v>
      </c>
      <c r="B1730" s="832" t="s">
        <v>2157</v>
      </c>
      <c r="C1730" s="832" t="s">
        <v>2163</v>
      </c>
      <c r="D1730" s="833" t="s">
        <v>3773</v>
      </c>
      <c r="E1730" s="834" t="s">
        <v>2173</v>
      </c>
      <c r="F1730" s="832" t="s">
        <v>2158</v>
      </c>
      <c r="G1730" s="832" t="s">
        <v>2427</v>
      </c>
      <c r="H1730" s="832" t="s">
        <v>595</v>
      </c>
      <c r="I1730" s="832" t="s">
        <v>3725</v>
      </c>
      <c r="J1730" s="832" t="s">
        <v>1418</v>
      </c>
      <c r="K1730" s="832" t="s">
        <v>3726</v>
      </c>
      <c r="L1730" s="835">
        <v>31.32</v>
      </c>
      <c r="M1730" s="835">
        <v>31.32</v>
      </c>
      <c r="N1730" s="832">
        <v>1</v>
      </c>
      <c r="O1730" s="836">
        <v>1</v>
      </c>
      <c r="P1730" s="835">
        <v>31.32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32</v>
      </c>
      <c r="B1731" s="832" t="s">
        <v>2157</v>
      </c>
      <c r="C1731" s="832" t="s">
        <v>2163</v>
      </c>
      <c r="D1731" s="833" t="s">
        <v>3773</v>
      </c>
      <c r="E1731" s="834" t="s">
        <v>2173</v>
      </c>
      <c r="F1731" s="832" t="s">
        <v>2158</v>
      </c>
      <c r="G1731" s="832" t="s">
        <v>2268</v>
      </c>
      <c r="H1731" s="832" t="s">
        <v>651</v>
      </c>
      <c r="I1731" s="832" t="s">
        <v>2016</v>
      </c>
      <c r="J1731" s="832" t="s">
        <v>2017</v>
      </c>
      <c r="K1731" s="832" t="s">
        <v>2018</v>
      </c>
      <c r="L1731" s="835">
        <v>902.57</v>
      </c>
      <c r="M1731" s="835">
        <v>2707.71</v>
      </c>
      <c r="N1731" s="832">
        <v>3</v>
      </c>
      <c r="O1731" s="836">
        <v>2</v>
      </c>
      <c r="P1731" s="835">
        <v>1805.14</v>
      </c>
      <c r="Q1731" s="837">
        <v>0.66666666666666674</v>
      </c>
      <c r="R1731" s="832">
        <v>2</v>
      </c>
      <c r="S1731" s="837">
        <v>0.66666666666666663</v>
      </c>
      <c r="T1731" s="836">
        <v>1.5</v>
      </c>
      <c r="U1731" s="838">
        <v>0.75</v>
      </c>
    </row>
    <row r="1732" spans="1:21" ht="14.4" customHeight="1" x14ac:dyDescent="0.3">
      <c r="A1732" s="831">
        <v>32</v>
      </c>
      <c r="B1732" s="832" t="s">
        <v>2157</v>
      </c>
      <c r="C1732" s="832" t="s">
        <v>2163</v>
      </c>
      <c r="D1732" s="833" t="s">
        <v>3773</v>
      </c>
      <c r="E1732" s="834" t="s">
        <v>2173</v>
      </c>
      <c r="F1732" s="832" t="s">
        <v>2158</v>
      </c>
      <c r="G1732" s="832" t="s">
        <v>2270</v>
      </c>
      <c r="H1732" s="832" t="s">
        <v>595</v>
      </c>
      <c r="I1732" s="832" t="s">
        <v>2830</v>
      </c>
      <c r="J1732" s="832" t="s">
        <v>2695</v>
      </c>
      <c r="K1732" s="832" t="s">
        <v>1841</v>
      </c>
      <c r="L1732" s="835">
        <v>10252.75</v>
      </c>
      <c r="M1732" s="835">
        <v>20505.5</v>
      </c>
      <c r="N1732" s="832">
        <v>2</v>
      </c>
      <c r="O1732" s="836">
        <v>0.5</v>
      </c>
      <c r="P1732" s="835">
        <v>20505.5</v>
      </c>
      <c r="Q1732" s="837">
        <v>1</v>
      </c>
      <c r="R1732" s="832">
        <v>2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32</v>
      </c>
      <c r="B1733" s="832" t="s">
        <v>2157</v>
      </c>
      <c r="C1733" s="832" t="s">
        <v>2163</v>
      </c>
      <c r="D1733" s="833" t="s">
        <v>3773</v>
      </c>
      <c r="E1733" s="834" t="s">
        <v>2173</v>
      </c>
      <c r="F1733" s="832" t="s">
        <v>2158</v>
      </c>
      <c r="G1733" s="832" t="s">
        <v>2445</v>
      </c>
      <c r="H1733" s="832" t="s">
        <v>651</v>
      </c>
      <c r="I1733" s="832" t="s">
        <v>2033</v>
      </c>
      <c r="J1733" s="832" t="s">
        <v>1440</v>
      </c>
      <c r="K1733" s="832" t="s">
        <v>2034</v>
      </c>
      <c r="L1733" s="835">
        <v>0</v>
      </c>
      <c r="M1733" s="835">
        <v>0</v>
      </c>
      <c r="N1733" s="832">
        <v>1</v>
      </c>
      <c r="O1733" s="836">
        <v>1</v>
      </c>
      <c r="P1733" s="835">
        <v>0</v>
      </c>
      <c r="Q1733" s="837"/>
      <c r="R1733" s="832">
        <v>1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32</v>
      </c>
      <c r="B1734" s="832" t="s">
        <v>2157</v>
      </c>
      <c r="C1734" s="832" t="s">
        <v>2163</v>
      </c>
      <c r="D1734" s="833" t="s">
        <v>3773</v>
      </c>
      <c r="E1734" s="834" t="s">
        <v>2173</v>
      </c>
      <c r="F1734" s="832" t="s">
        <v>2158</v>
      </c>
      <c r="G1734" s="832" t="s">
        <v>3727</v>
      </c>
      <c r="H1734" s="832" t="s">
        <v>595</v>
      </c>
      <c r="I1734" s="832" t="s">
        <v>3728</v>
      </c>
      <c r="J1734" s="832" t="s">
        <v>3729</v>
      </c>
      <c r="K1734" s="832" t="s">
        <v>3730</v>
      </c>
      <c r="L1734" s="835">
        <v>17988.349999999999</v>
      </c>
      <c r="M1734" s="835">
        <v>17988.349999999999</v>
      </c>
      <c r="N1734" s="832">
        <v>1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32</v>
      </c>
      <c r="B1735" s="832" t="s">
        <v>2157</v>
      </c>
      <c r="C1735" s="832" t="s">
        <v>2163</v>
      </c>
      <c r="D1735" s="833" t="s">
        <v>3773</v>
      </c>
      <c r="E1735" s="834" t="s">
        <v>2173</v>
      </c>
      <c r="F1735" s="832" t="s">
        <v>2158</v>
      </c>
      <c r="G1735" s="832" t="s">
        <v>2455</v>
      </c>
      <c r="H1735" s="832" t="s">
        <v>595</v>
      </c>
      <c r="I1735" s="832" t="s">
        <v>2456</v>
      </c>
      <c r="J1735" s="832" t="s">
        <v>1435</v>
      </c>
      <c r="K1735" s="832" t="s">
        <v>2457</v>
      </c>
      <c r="L1735" s="835">
        <v>50.32</v>
      </c>
      <c r="M1735" s="835">
        <v>50.32</v>
      </c>
      <c r="N1735" s="832">
        <v>1</v>
      </c>
      <c r="O1735" s="836">
        <v>1</v>
      </c>
      <c r="P1735" s="835">
        <v>50.32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32</v>
      </c>
      <c r="B1736" s="832" t="s">
        <v>2157</v>
      </c>
      <c r="C1736" s="832" t="s">
        <v>2163</v>
      </c>
      <c r="D1736" s="833" t="s">
        <v>3773</v>
      </c>
      <c r="E1736" s="834" t="s">
        <v>2173</v>
      </c>
      <c r="F1736" s="832" t="s">
        <v>2158</v>
      </c>
      <c r="G1736" s="832" t="s">
        <v>2462</v>
      </c>
      <c r="H1736" s="832" t="s">
        <v>595</v>
      </c>
      <c r="I1736" s="832" t="s">
        <v>2463</v>
      </c>
      <c r="J1736" s="832" t="s">
        <v>913</v>
      </c>
      <c r="K1736" s="832" t="s">
        <v>2464</v>
      </c>
      <c r="L1736" s="835">
        <v>107.27</v>
      </c>
      <c r="M1736" s="835">
        <v>321.81</v>
      </c>
      <c r="N1736" s="832">
        <v>3</v>
      </c>
      <c r="O1736" s="836">
        <v>1.5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32</v>
      </c>
      <c r="B1737" s="832" t="s">
        <v>2157</v>
      </c>
      <c r="C1737" s="832" t="s">
        <v>2163</v>
      </c>
      <c r="D1737" s="833" t="s">
        <v>3773</v>
      </c>
      <c r="E1737" s="834" t="s">
        <v>2180</v>
      </c>
      <c r="F1737" s="832" t="s">
        <v>2158</v>
      </c>
      <c r="G1737" s="832" t="s">
        <v>2215</v>
      </c>
      <c r="H1737" s="832" t="s">
        <v>595</v>
      </c>
      <c r="I1737" s="832" t="s">
        <v>2296</v>
      </c>
      <c r="J1737" s="832" t="s">
        <v>2217</v>
      </c>
      <c r="K1737" s="832" t="s">
        <v>2297</v>
      </c>
      <c r="L1737" s="835">
        <v>263.26</v>
      </c>
      <c r="M1737" s="835">
        <v>263.26</v>
      </c>
      <c r="N1737" s="832">
        <v>1</v>
      </c>
      <c r="O1737" s="836">
        <v>0.5</v>
      </c>
      <c r="P1737" s="835">
        <v>263.26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32</v>
      </c>
      <c r="B1738" s="832" t="s">
        <v>2157</v>
      </c>
      <c r="C1738" s="832" t="s">
        <v>2163</v>
      </c>
      <c r="D1738" s="833" t="s">
        <v>3773</v>
      </c>
      <c r="E1738" s="834" t="s">
        <v>2180</v>
      </c>
      <c r="F1738" s="832" t="s">
        <v>2158</v>
      </c>
      <c r="G1738" s="832" t="s">
        <v>2215</v>
      </c>
      <c r="H1738" s="832" t="s">
        <v>595</v>
      </c>
      <c r="I1738" s="832" t="s">
        <v>2676</v>
      </c>
      <c r="J1738" s="832" t="s">
        <v>850</v>
      </c>
      <c r="K1738" s="832" t="s">
        <v>2677</v>
      </c>
      <c r="L1738" s="835">
        <v>462.73</v>
      </c>
      <c r="M1738" s="835">
        <v>925.46</v>
      </c>
      <c r="N1738" s="832">
        <v>2</v>
      </c>
      <c r="O1738" s="836">
        <v>0.5</v>
      </c>
      <c r="P1738" s="835">
        <v>925.46</v>
      </c>
      <c r="Q1738" s="837">
        <v>1</v>
      </c>
      <c r="R1738" s="832">
        <v>2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32</v>
      </c>
      <c r="B1739" s="832" t="s">
        <v>2157</v>
      </c>
      <c r="C1739" s="832" t="s">
        <v>2163</v>
      </c>
      <c r="D1739" s="833" t="s">
        <v>3773</v>
      </c>
      <c r="E1739" s="834" t="s">
        <v>2180</v>
      </c>
      <c r="F1739" s="832" t="s">
        <v>2158</v>
      </c>
      <c r="G1739" s="832" t="s">
        <v>2215</v>
      </c>
      <c r="H1739" s="832" t="s">
        <v>595</v>
      </c>
      <c r="I1739" s="832" t="s">
        <v>2849</v>
      </c>
      <c r="J1739" s="832" t="s">
        <v>2850</v>
      </c>
      <c r="K1739" s="832" t="s">
        <v>2297</v>
      </c>
      <c r="L1739" s="835">
        <v>263.26</v>
      </c>
      <c r="M1739" s="835">
        <v>789.78</v>
      </c>
      <c r="N1739" s="832">
        <v>3</v>
      </c>
      <c r="O1739" s="836">
        <v>1.5</v>
      </c>
      <c r="P1739" s="835">
        <v>789.78</v>
      </c>
      <c r="Q1739" s="837">
        <v>1</v>
      </c>
      <c r="R1739" s="832">
        <v>3</v>
      </c>
      <c r="S1739" s="837">
        <v>1</v>
      </c>
      <c r="T1739" s="836">
        <v>1.5</v>
      </c>
      <c r="U1739" s="838">
        <v>1</v>
      </c>
    </row>
    <row r="1740" spans="1:21" ht="14.4" customHeight="1" x14ac:dyDescent="0.3">
      <c r="A1740" s="831">
        <v>32</v>
      </c>
      <c r="B1740" s="832" t="s">
        <v>2157</v>
      </c>
      <c r="C1740" s="832" t="s">
        <v>2163</v>
      </c>
      <c r="D1740" s="833" t="s">
        <v>3773</v>
      </c>
      <c r="E1740" s="834" t="s">
        <v>2180</v>
      </c>
      <c r="F1740" s="832" t="s">
        <v>2158</v>
      </c>
      <c r="G1740" s="832" t="s">
        <v>2245</v>
      </c>
      <c r="H1740" s="832" t="s">
        <v>651</v>
      </c>
      <c r="I1740" s="832" t="s">
        <v>2466</v>
      </c>
      <c r="J1740" s="832" t="s">
        <v>675</v>
      </c>
      <c r="K1740" s="832" t="s">
        <v>2467</v>
      </c>
      <c r="L1740" s="835">
        <v>21.76</v>
      </c>
      <c r="M1740" s="835">
        <v>21.76</v>
      </c>
      <c r="N1740" s="832">
        <v>1</v>
      </c>
      <c r="O1740" s="836">
        <v>0.5</v>
      </c>
      <c r="P1740" s="835">
        <v>21.76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32</v>
      </c>
      <c r="B1741" s="832" t="s">
        <v>2157</v>
      </c>
      <c r="C1741" s="832" t="s">
        <v>2163</v>
      </c>
      <c r="D1741" s="833" t="s">
        <v>3773</v>
      </c>
      <c r="E1741" s="834" t="s">
        <v>2180</v>
      </c>
      <c r="F1741" s="832" t="s">
        <v>2158</v>
      </c>
      <c r="G1741" s="832" t="s">
        <v>2245</v>
      </c>
      <c r="H1741" s="832" t="s">
        <v>651</v>
      </c>
      <c r="I1741" s="832" t="s">
        <v>1875</v>
      </c>
      <c r="J1741" s="832" t="s">
        <v>675</v>
      </c>
      <c r="K1741" s="832" t="s">
        <v>677</v>
      </c>
      <c r="L1741" s="835">
        <v>65.28</v>
      </c>
      <c r="M1741" s="835">
        <v>195.84</v>
      </c>
      <c r="N1741" s="832">
        <v>3</v>
      </c>
      <c r="O1741" s="836">
        <v>0.5</v>
      </c>
      <c r="P1741" s="835">
        <v>195.84</v>
      </c>
      <c r="Q1741" s="837">
        <v>1</v>
      </c>
      <c r="R1741" s="832">
        <v>3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32</v>
      </c>
      <c r="B1742" s="832" t="s">
        <v>2157</v>
      </c>
      <c r="C1742" s="832" t="s">
        <v>2163</v>
      </c>
      <c r="D1742" s="833" t="s">
        <v>3773</v>
      </c>
      <c r="E1742" s="834" t="s">
        <v>2180</v>
      </c>
      <c r="F1742" s="832" t="s">
        <v>2158</v>
      </c>
      <c r="G1742" s="832" t="s">
        <v>2298</v>
      </c>
      <c r="H1742" s="832" t="s">
        <v>651</v>
      </c>
      <c r="I1742" s="832" t="s">
        <v>1895</v>
      </c>
      <c r="J1742" s="832" t="s">
        <v>1896</v>
      </c>
      <c r="K1742" s="832" t="s">
        <v>1897</v>
      </c>
      <c r="L1742" s="835">
        <v>9.4</v>
      </c>
      <c r="M1742" s="835">
        <v>9.4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32</v>
      </c>
      <c r="B1743" s="832" t="s">
        <v>2157</v>
      </c>
      <c r="C1743" s="832" t="s">
        <v>2163</v>
      </c>
      <c r="D1743" s="833" t="s">
        <v>3773</v>
      </c>
      <c r="E1743" s="834" t="s">
        <v>2180</v>
      </c>
      <c r="F1743" s="832" t="s">
        <v>2158</v>
      </c>
      <c r="G1743" s="832" t="s">
        <v>2470</v>
      </c>
      <c r="H1743" s="832" t="s">
        <v>651</v>
      </c>
      <c r="I1743" s="832" t="s">
        <v>1769</v>
      </c>
      <c r="J1743" s="832" t="s">
        <v>1770</v>
      </c>
      <c r="K1743" s="832" t="s">
        <v>1771</v>
      </c>
      <c r="L1743" s="835">
        <v>31.09</v>
      </c>
      <c r="M1743" s="835">
        <v>31.09</v>
      </c>
      <c r="N1743" s="832">
        <v>1</v>
      </c>
      <c r="O1743" s="836">
        <v>1</v>
      </c>
      <c r="P1743" s="835">
        <v>31.09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32</v>
      </c>
      <c r="B1744" s="832" t="s">
        <v>2157</v>
      </c>
      <c r="C1744" s="832" t="s">
        <v>2163</v>
      </c>
      <c r="D1744" s="833" t="s">
        <v>3773</v>
      </c>
      <c r="E1744" s="834" t="s">
        <v>2180</v>
      </c>
      <c r="F1744" s="832" t="s">
        <v>2158</v>
      </c>
      <c r="G1744" s="832" t="s">
        <v>2230</v>
      </c>
      <c r="H1744" s="832" t="s">
        <v>595</v>
      </c>
      <c r="I1744" s="832" t="s">
        <v>2231</v>
      </c>
      <c r="J1744" s="832" t="s">
        <v>814</v>
      </c>
      <c r="K1744" s="832" t="s">
        <v>2232</v>
      </c>
      <c r="L1744" s="835">
        <v>3922.65</v>
      </c>
      <c r="M1744" s="835">
        <v>7845.3</v>
      </c>
      <c r="N1744" s="832">
        <v>2</v>
      </c>
      <c r="O1744" s="836">
        <v>0.5</v>
      </c>
      <c r="P1744" s="835">
        <v>7845.3</v>
      </c>
      <c r="Q1744" s="837">
        <v>1</v>
      </c>
      <c r="R1744" s="832">
        <v>2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32</v>
      </c>
      <c r="B1745" s="832" t="s">
        <v>2157</v>
      </c>
      <c r="C1745" s="832" t="s">
        <v>2163</v>
      </c>
      <c r="D1745" s="833" t="s">
        <v>3773</v>
      </c>
      <c r="E1745" s="834" t="s">
        <v>2180</v>
      </c>
      <c r="F1745" s="832" t="s">
        <v>2158</v>
      </c>
      <c r="G1745" s="832" t="s">
        <v>2225</v>
      </c>
      <c r="H1745" s="832" t="s">
        <v>651</v>
      </c>
      <c r="I1745" s="832" t="s">
        <v>1835</v>
      </c>
      <c r="J1745" s="832" t="s">
        <v>1836</v>
      </c>
      <c r="K1745" s="832" t="s">
        <v>1837</v>
      </c>
      <c r="L1745" s="835">
        <v>3231.81</v>
      </c>
      <c r="M1745" s="835">
        <v>16159.05</v>
      </c>
      <c r="N1745" s="832">
        <v>5</v>
      </c>
      <c r="O1745" s="836">
        <v>4.5</v>
      </c>
      <c r="P1745" s="835">
        <v>6463.62</v>
      </c>
      <c r="Q1745" s="837">
        <v>0.4</v>
      </c>
      <c r="R1745" s="832">
        <v>2</v>
      </c>
      <c r="S1745" s="837">
        <v>0.4</v>
      </c>
      <c r="T1745" s="836">
        <v>1.5</v>
      </c>
      <c r="U1745" s="838">
        <v>0.33333333333333331</v>
      </c>
    </row>
    <row r="1746" spans="1:21" ht="14.4" customHeight="1" x14ac:dyDescent="0.3">
      <c r="A1746" s="831">
        <v>32</v>
      </c>
      <c r="B1746" s="832" t="s">
        <v>2157</v>
      </c>
      <c r="C1746" s="832" t="s">
        <v>2163</v>
      </c>
      <c r="D1746" s="833" t="s">
        <v>3773</v>
      </c>
      <c r="E1746" s="834" t="s">
        <v>2180</v>
      </c>
      <c r="F1746" s="832" t="s">
        <v>2158</v>
      </c>
      <c r="G1746" s="832" t="s">
        <v>3345</v>
      </c>
      <c r="H1746" s="832" t="s">
        <v>595</v>
      </c>
      <c r="I1746" s="832" t="s">
        <v>3346</v>
      </c>
      <c r="J1746" s="832" t="s">
        <v>3347</v>
      </c>
      <c r="K1746" s="832" t="s">
        <v>3348</v>
      </c>
      <c r="L1746" s="835">
        <v>0</v>
      </c>
      <c r="M1746" s="835">
        <v>0</v>
      </c>
      <c r="N1746" s="832">
        <v>2</v>
      </c>
      <c r="O1746" s="836">
        <v>1</v>
      </c>
      <c r="P1746" s="835">
        <v>0</v>
      </c>
      <c r="Q1746" s="837"/>
      <c r="R1746" s="832">
        <v>2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32</v>
      </c>
      <c r="B1747" s="832" t="s">
        <v>2157</v>
      </c>
      <c r="C1747" s="832" t="s">
        <v>2163</v>
      </c>
      <c r="D1747" s="833" t="s">
        <v>3773</v>
      </c>
      <c r="E1747" s="834" t="s">
        <v>2180</v>
      </c>
      <c r="F1747" s="832" t="s">
        <v>2158</v>
      </c>
      <c r="G1747" s="832" t="s">
        <v>2343</v>
      </c>
      <c r="H1747" s="832" t="s">
        <v>595</v>
      </c>
      <c r="I1747" s="832" t="s">
        <v>2344</v>
      </c>
      <c r="J1747" s="832" t="s">
        <v>1133</v>
      </c>
      <c r="K1747" s="832" t="s">
        <v>2345</v>
      </c>
      <c r="L1747" s="835">
        <v>48.09</v>
      </c>
      <c r="M1747" s="835">
        <v>48.09</v>
      </c>
      <c r="N1747" s="832">
        <v>1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32</v>
      </c>
      <c r="B1748" s="832" t="s">
        <v>2157</v>
      </c>
      <c r="C1748" s="832" t="s">
        <v>2163</v>
      </c>
      <c r="D1748" s="833" t="s">
        <v>3773</v>
      </c>
      <c r="E1748" s="834" t="s">
        <v>2180</v>
      </c>
      <c r="F1748" s="832" t="s">
        <v>2158</v>
      </c>
      <c r="G1748" s="832" t="s">
        <v>2358</v>
      </c>
      <c r="H1748" s="832" t="s">
        <v>595</v>
      </c>
      <c r="I1748" s="832" t="s">
        <v>2359</v>
      </c>
      <c r="J1748" s="832" t="s">
        <v>1369</v>
      </c>
      <c r="K1748" s="832" t="s">
        <v>2360</v>
      </c>
      <c r="L1748" s="835">
        <v>0</v>
      </c>
      <c r="M1748" s="835">
        <v>0</v>
      </c>
      <c r="N1748" s="832">
        <v>2</v>
      </c>
      <c r="O1748" s="836">
        <v>1</v>
      </c>
      <c r="P1748" s="835">
        <v>0</v>
      </c>
      <c r="Q1748" s="837"/>
      <c r="R1748" s="832">
        <v>2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32</v>
      </c>
      <c r="B1749" s="832" t="s">
        <v>2157</v>
      </c>
      <c r="C1749" s="832" t="s">
        <v>2163</v>
      </c>
      <c r="D1749" s="833" t="s">
        <v>3773</v>
      </c>
      <c r="E1749" s="834" t="s">
        <v>2180</v>
      </c>
      <c r="F1749" s="832" t="s">
        <v>2158</v>
      </c>
      <c r="G1749" s="832" t="s">
        <v>2365</v>
      </c>
      <c r="H1749" s="832" t="s">
        <v>595</v>
      </c>
      <c r="I1749" s="832" t="s">
        <v>2366</v>
      </c>
      <c r="J1749" s="832" t="s">
        <v>2367</v>
      </c>
      <c r="K1749" s="832" t="s">
        <v>676</v>
      </c>
      <c r="L1749" s="835">
        <v>58.62</v>
      </c>
      <c r="M1749" s="835">
        <v>117.24</v>
      </c>
      <c r="N1749" s="832">
        <v>2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32</v>
      </c>
      <c r="B1750" s="832" t="s">
        <v>2157</v>
      </c>
      <c r="C1750" s="832" t="s">
        <v>2163</v>
      </c>
      <c r="D1750" s="833" t="s">
        <v>3773</v>
      </c>
      <c r="E1750" s="834" t="s">
        <v>2180</v>
      </c>
      <c r="F1750" s="832" t="s">
        <v>2158</v>
      </c>
      <c r="G1750" s="832" t="s">
        <v>2233</v>
      </c>
      <c r="H1750" s="832" t="s">
        <v>595</v>
      </c>
      <c r="I1750" s="832" t="s">
        <v>2234</v>
      </c>
      <c r="J1750" s="832" t="s">
        <v>2235</v>
      </c>
      <c r="K1750" s="832" t="s">
        <v>2236</v>
      </c>
      <c r="L1750" s="835">
        <v>88.76</v>
      </c>
      <c r="M1750" s="835">
        <v>88.76</v>
      </c>
      <c r="N1750" s="832">
        <v>1</v>
      </c>
      <c r="O1750" s="836">
        <v>0.5</v>
      </c>
      <c r="P1750" s="835">
        <v>88.76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32</v>
      </c>
      <c r="B1751" s="832" t="s">
        <v>2157</v>
      </c>
      <c r="C1751" s="832" t="s">
        <v>2163</v>
      </c>
      <c r="D1751" s="833" t="s">
        <v>3773</v>
      </c>
      <c r="E1751" s="834" t="s">
        <v>2180</v>
      </c>
      <c r="F1751" s="832" t="s">
        <v>2158</v>
      </c>
      <c r="G1751" s="832" t="s">
        <v>3011</v>
      </c>
      <c r="H1751" s="832" t="s">
        <v>595</v>
      </c>
      <c r="I1751" s="832" t="s">
        <v>3012</v>
      </c>
      <c r="J1751" s="832" t="s">
        <v>671</v>
      </c>
      <c r="K1751" s="832" t="s">
        <v>2518</v>
      </c>
      <c r="L1751" s="835">
        <v>1782.8</v>
      </c>
      <c r="M1751" s="835">
        <v>1782.8</v>
      </c>
      <c r="N1751" s="832">
        <v>1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32</v>
      </c>
      <c r="B1752" s="832" t="s">
        <v>2157</v>
      </c>
      <c r="C1752" s="832" t="s">
        <v>2163</v>
      </c>
      <c r="D1752" s="833" t="s">
        <v>3773</v>
      </c>
      <c r="E1752" s="834" t="s">
        <v>2180</v>
      </c>
      <c r="F1752" s="832" t="s">
        <v>2158</v>
      </c>
      <c r="G1752" s="832" t="s">
        <v>2257</v>
      </c>
      <c r="H1752" s="832" t="s">
        <v>651</v>
      </c>
      <c r="I1752" s="832" t="s">
        <v>1746</v>
      </c>
      <c r="J1752" s="832" t="s">
        <v>822</v>
      </c>
      <c r="K1752" s="832" t="s">
        <v>1747</v>
      </c>
      <c r="L1752" s="835">
        <v>736.33</v>
      </c>
      <c r="M1752" s="835">
        <v>3681.6500000000005</v>
      </c>
      <c r="N1752" s="832">
        <v>5</v>
      </c>
      <c r="O1752" s="836">
        <v>1</v>
      </c>
      <c r="P1752" s="835">
        <v>3681.6500000000005</v>
      </c>
      <c r="Q1752" s="837">
        <v>1</v>
      </c>
      <c r="R1752" s="832">
        <v>5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32</v>
      </c>
      <c r="B1753" s="832" t="s">
        <v>2157</v>
      </c>
      <c r="C1753" s="832" t="s">
        <v>2163</v>
      </c>
      <c r="D1753" s="833" t="s">
        <v>3773</v>
      </c>
      <c r="E1753" s="834" t="s">
        <v>2180</v>
      </c>
      <c r="F1753" s="832" t="s">
        <v>2158</v>
      </c>
      <c r="G1753" s="832" t="s">
        <v>2257</v>
      </c>
      <c r="H1753" s="832" t="s">
        <v>651</v>
      </c>
      <c r="I1753" s="832" t="s">
        <v>1742</v>
      </c>
      <c r="J1753" s="832" t="s">
        <v>822</v>
      </c>
      <c r="K1753" s="832" t="s">
        <v>1743</v>
      </c>
      <c r="L1753" s="835">
        <v>923.74</v>
      </c>
      <c r="M1753" s="835">
        <v>2771.2200000000003</v>
      </c>
      <c r="N1753" s="832">
        <v>3</v>
      </c>
      <c r="O1753" s="836">
        <v>1</v>
      </c>
      <c r="P1753" s="835">
        <v>2771.2200000000003</v>
      </c>
      <c r="Q1753" s="837">
        <v>1</v>
      </c>
      <c r="R1753" s="832">
        <v>3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32</v>
      </c>
      <c r="B1754" s="832" t="s">
        <v>2157</v>
      </c>
      <c r="C1754" s="832" t="s">
        <v>2163</v>
      </c>
      <c r="D1754" s="833" t="s">
        <v>3773</v>
      </c>
      <c r="E1754" s="834" t="s">
        <v>2180</v>
      </c>
      <c r="F1754" s="832" t="s">
        <v>2158</v>
      </c>
      <c r="G1754" s="832" t="s">
        <v>2380</v>
      </c>
      <c r="H1754" s="832" t="s">
        <v>595</v>
      </c>
      <c r="I1754" s="832" t="s">
        <v>2381</v>
      </c>
      <c r="J1754" s="832" t="s">
        <v>2382</v>
      </c>
      <c r="K1754" s="832" t="s">
        <v>2383</v>
      </c>
      <c r="L1754" s="835">
        <v>78.33</v>
      </c>
      <c r="M1754" s="835">
        <v>78.33</v>
      </c>
      <c r="N1754" s="832">
        <v>1</v>
      </c>
      <c r="O1754" s="836">
        <v>0.5</v>
      </c>
      <c r="P1754" s="835">
        <v>78.33</v>
      </c>
      <c r="Q1754" s="837">
        <v>1</v>
      </c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32</v>
      </c>
      <c r="B1755" s="832" t="s">
        <v>2157</v>
      </c>
      <c r="C1755" s="832" t="s">
        <v>2163</v>
      </c>
      <c r="D1755" s="833" t="s">
        <v>3773</v>
      </c>
      <c r="E1755" s="834" t="s">
        <v>2180</v>
      </c>
      <c r="F1755" s="832" t="s">
        <v>2158</v>
      </c>
      <c r="G1755" s="832" t="s">
        <v>2909</v>
      </c>
      <c r="H1755" s="832" t="s">
        <v>595</v>
      </c>
      <c r="I1755" s="832" t="s">
        <v>3466</v>
      </c>
      <c r="J1755" s="832" t="s">
        <v>3467</v>
      </c>
      <c r="K1755" s="832" t="s">
        <v>1727</v>
      </c>
      <c r="L1755" s="835">
        <v>453.18</v>
      </c>
      <c r="M1755" s="835">
        <v>1359.54</v>
      </c>
      <c r="N1755" s="832">
        <v>3</v>
      </c>
      <c r="O1755" s="836">
        <v>1.5</v>
      </c>
      <c r="P1755" s="835">
        <v>1359.54</v>
      </c>
      <c r="Q1755" s="837">
        <v>1</v>
      </c>
      <c r="R1755" s="832">
        <v>3</v>
      </c>
      <c r="S1755" s="837">
        <v>1</v>
      </c>
      <c r="T1755" s="836">
        <v>1.5</v>
      </c>
      <c r="U1755" s="838">
        <v>1</v>
      </c>
    </row>
    <row r="1756" spans="1:21" ht="14.4" customHeight="1" x14ac:dyDescent="0.3">
      <c r="A1756" s="831">
        <v>32</v>
      </c>
      <c r="B1756" s="832" t="s">
        <v>2157</v>
      </c>
      <c r="C1756" s="832" t="s">
        <v>2163</v>
      </c>
      <c r="D1756" s="833" t="s">
        <v>3773</v>
      </c>
      <c r="E1756" s="834" t="s">
        <v>2180</v>
      </c>
      <c r="F1756" s="832" t="s">
        <v>2158</v>
      </c>
      <c r="G1756" s="832" t="s">
        <v>2913</v>
      </c>
      <c r="H1756" s="832" t="s">
        <v>595</v>
      </c>
      <c r="I1756" s="832" t="s">
        <v>2914</v>
      </c>
      <c r="J1756" s="832" t="s">
        <v>2915</v>
      </c>
      <c r="K1756" s="832" t="s">
        <v>2916</v>
      </c>
      <c r="L1756" s="835">
        <v>463.19</v>
      </c>
      <c r="M1756" s="835">
        <v>463.19</v>
      </c>
      <c r="N1756" s="832">
        <v>1</v>
      </c>
      <c r="O1756" s="836">
        <v>0.5</v>
      </c>
      <c r="P1756" s="835">
        <v>463.19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32</v>
      </c>
      <c r="B1757" s="832" t="s">
        <v>2157</v>
      </c>
      <c r="C1757" s="832" t="s">
        <v>2163</v>
      </c>
      <c r="D1757" s="833" t="s">
        <v>3773</v>
      </c>
      <c r="E1757" s="834" t="s">
        <v>2180</v>
      </c>
      <c r="F1757" s="832" t="s">
        <v>2158</v>
      </c>
      <c r="G1757" s="832" t="s">
        <v>2202</v>
      </c>
      <c r="H1757" s="832" t="s">
        <v>651</v>
      </c>
      <c r="I1757" s="832" t="s">
        <v>2059</v>
      </c>
      <c r="J1757" s="832" t="s">
        <v>2057</v>
      </c>
      <c r="K1757" s="832" t="s">
        <v>2060</v>
      </c>
      <c r="L1757" s="835">
        <v>115.18</v>
      </c>
      <c r="M1757" s="835">
        <v>115.18</v>
      </c>
      <c r="N1757" s="832">
        <v>1</v>
      </c>
      <c r="O1757" s="836">
        <v>0.5</v>
      </c>
      <c r="P1757" s="835">
        <v>115.18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" customHeight="1" x14ac:dyDescent="0.3">
      <c r="A1758" s="831">
        <v>32</v>
      </c>
      <c r="B1758" s="832" t="s">
        <v>2157</v>
      </c>
      <c r="C1758" s="832" t="s">
        <v>2163</v>
      </c>
      <c r="D1758" s="833" t="s">
        <v>3773</v>
      </c>
      <c r="E1758" s="834" t="s">
        <v>2180</v>
      </c>
      <c r="F1758" s="832" t="s">
        <v>2158</v>
      </c>
      <c r="G1758" s="832" t="s">
        <v>2202</v>
      </c>
      <c r="H1758" s="832" t="s">
        <v>595</v>
      </c>
      <c r="I1758" s="832" t="s">
        <v>2286</v>
      </c>
      <c r="J1758" s="832" t="s">
        <v>2057</v>
      </c>
      <c r="K1758" s="832" t="s">
        <v>2287</v>
      </c>
      <c r="L1758" s="835">
        <v>51.84</v>
      </c>
      <c r="M1758" s="835">
        <v>103.68</v>
      </c>
      <c r="N1758" s="832">
        <v>2</v>
      </c>
      <c r="O1758" s="836">
        <v>1</v>
      </c>
      <c r="P1758" s="835">
        <v>51.84</v>
      </c>
      <c r="Q1758" s="837">
        <v>0.5</v>
      </c>
      <c r="R1758" s="832">
        <v>1</v>
      </c>
      <c r="S1758" s="837">
        <v>0.5</v>
      </c>
      <c r="T1758" s="836">
        <v>0.5</v>
      </c>
      <c r="U1758" s="838">
        <v>0.5</v>
      </c>
    </row>
    <row r="1759" spans="1:21" ht="14.4" customHeight="1" x14ac:dyDescent="0.3">
      <c r="A1759" s="831">
        <v>32</v>
      </c>
      <c r="B1759" s="832" t="s">
        <v>2157</v>
      </c>
      <c r="C1759" s="832" t="s">
        <v>2163</v>
      </c>
      <c r="D1759" s="833" t="s">
        <v>3773</v>
      </c>
      <c r="E1759" s="834" t="s">
        <v>2180</v>
      </c>
      <c r="F1759" s="832" t="s">
        <v>2158</v>
      </c>
      <c r="G1759" s="832" t="s">
        <v>2202</v>
      </c>
      <c r="H1759" s="832" t="s">
        <v>595</v>
      </c>
      <c r="I1759" s="832" t="s">
        <v>3731</v>
      </c>
      <c r="J1759" s="832" t="s">
        <v>2740</v>
      </c>
      <c r="K1759" s="832" t="s">
        <v>2741</v>
      </c>
      <c r="L1759" s="835">
        <v>115.18</v>
      </c>
      <c r="M1759" s="835">
        <v>115.18</v>
      </c>
      <c r="N1759" s="832">
        <v>1</v>
      </c>
      <c r="O1759" s="836">
        <v>0.5</v>
      </c>
      <c r="P1759" s="835">
        <v>115.18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32</v>
      </c>
      <c r="B1760" s="832" t="s">
        <v>2157</v>
      </c>
      <c r="C1760" s="832" t="s">
        <v>2163</v>
      </c>
      <c r="D1760" s="833" t="s">
        <v>3773</v>
      </c>
      <c r="E1760" s="834" t="s">
        <v>2180</v>
      </c>
      <c r="F1760" s="832" t="s">
        <v>2158</v>
      </c>
      <c r="G1760" s="832" t="s">
        <v>2288</v>
      </c>
      <c r="H1760" s="832" t="s">
        <v>595</v>
      </c>
      <c r="I1760" s="832" t="s">
        <v>2289</v>
      </c>
      <c r="J1760" s="832" t="s">
        <v>2290</v>
      </c>
      <c r="K1760" s="832" t="s">
        <v>2291</v>
      </c>
      <c r="L1760" s="835">
        <v>87.67</v>
      </c>
      <c r="M1760" s="835">
        <v>876.7</v>
      </c>
      <c r="N1760" s="832">
        <v>10</v>
      </c>
      <c r="O1760" s="836">
        <v>3</v>
      </c>
      <c r="P1760" s="835">
        <v>350.68</v>
      </c>
      <c r="Q1760" s="837">
        <v>0.39999999999999997</v>
      </c>
      <c r="R1760" s="832">
        <v>4</v>
      </c>
      <c r="S1760" s="837">
        <v>0.4</v>
      </c>
      <c r="T1760" s="836">
        <v>1</v>
      </c>
      <c r="U1760" s="838">
        <v>0.33333333333333331</v>
      </c>
    </row>
    <row r="1761" spans="1:21" ht="14.4" customHeight="1" x14ac:dyDescent="0.3">
      <c r="A1761" s="831">
        <v>32</v>
      </c>
      <c r="B1761" s="832" t="s">
        <v>2157</v>
      </c>
      <c r="C1761" s="832" t="s">
        <v>2163</v>
      </c>
      <c r="D1761" s="833" t="s">
        <v>3773</v>
      </c>
      <c r="E1761" s="834" t="s">
        <v>2180</v>
      </c>
      <c r="F1761" s="832" t="s">
        <v>2158</v>
      </c>
      <c r="G1761" s="832" t="s">
        <v>2750</v>
      </c>
      <c r="H1761" s="832" t="s">
        <v>595</v>
      </c>
      <c r="I1761" s="832" t="s">
        <v>3732</v>
      </c>
      <c r="J1761" s="832" t="s">
        <v>2752</v>
      </c>
      <c r="K1761" s="832" t="s">
        <v>3733</v>
      </c>
      <c r="L1761" s="835">
        <v>243.64</v>
      </c>
      <c r="M1761" s="835">
        <v>487.28</v>
      </c>
      <c r="N1761" s="832">
        <v>2</v>
      </c>
      <c r="O1761" s="836">
        <v>1</v>
      </c>
      <c r="P1761" s="835">
        <v>487.28</v>
      </c>
      <c r="Q1761" s="837">
        <v>1</v>
      </c>
      <c r="R1761" s="832">
        <v>2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32</v>
      </c>
      <c r="B1762" s="832" t="s">
        <v>2157</v>
      </c>
      <c r="C1762" s="832" t="s">
        <v>2163</v>
      </c>
      <c r="D1762" s="833" t="s">
        <v>3773</v>
      </c>
      <c r="E1762" s="834" t="s">
        <v>2180</v>
      </c>
      <c r="F1762" s="832" t="s">
        <v>2158</v>
      </c>
      <c r="G1762" s="832" t="s">
        <v>2241</v>
      </c>
      <c r="H1762" s="832" t="s">
        <v>595</v>
      </c>
      <c r="I1762" s="832" t="s">
        <v>2933</v>
      </c>
      <c r="J1762" s="832" t="s">
        <v>2243</v>
      </c>
      <c r="K1762" s="832" t="s">
        <v>2934</v>
      </c>
      <c r="L1762" s="835">
        <v>33.44</v>
      </c>
      <c r="M1762" s="835">
        <v>66.88</v>
      </c>
      <c r="N1762" s="832">
        <v>2</v>
      </c>
      <c r="O1762" s="836">
        <v>0.5</v>
      </c>
      <c r="P1762" s="835">
        <v>66.88</v>
      </c>
      <c r="Q1762" s="837">
        <v>1</v>
      </c>
      <c r="R1762" s="832">
        <v>2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32</v>
      </c>
      <c r="B1763" s="832" t="s">
        <v>2157</v>
      </c>
      <c r="C1763" s="832" t="s">
        <v>2163</v>
      </c>
      <c r="D1763" s="833" t="s">
        <v>3773</v>
      </c>
      <c r="E1763" s="834" t="s">
        <v>2180</v>
      </c>
      <c r="F1763" s="832" t="s">
        <v>2158</v>
      </c>
      <c r="G1763" s="832" t="s">
        <v>2241</v>
      </c>
      <c r="H1763" s="832" t="s">
        <v>595</v>
      </c>
      <c r="I1763" s="832" t="s">
        <v>2577</v>
      </c>
      <c r="J1763" s="832" t="s">
        <v>2416</v>
      </c>
      <c r="K1763" s="832" t="s">
        <v>2578</v>
      </c>
      <c r="L1763" s="835">
        <v>59.56</v>
      </c>
      <c r="M1763" s="835">
        <v>59.56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32</v>
      </c>
      <c r="B1764" s="832" t="s">
        <v>2157</v>
      </c>
      <c r="C1764" s="832" t="s">
        <v>2163</v>
      </c>
      <c r="D1764" s="833" t="s">
        <v>3773</v>
      </c>
      <c r="E1764" s="834" t="s">
        <v>2180</v>
      </c>
      <c r="F1764" s="832" t="s">
        <v>2158</v>
      </c>
      <c r="G1764" s="832" t="s">
        <v>2268</v>
      </c>
      <c r="H1764" s="832" t="s">
        <v>651</v>
      </c>
      <c r="I1764" s="832" t="s">
        <v>2016</v>
      </c>
      <c r="J1764" s="832" t="s">
        <v>2017</v>
      </c>
      <c r="K1764" s="832" t="s">
        <v>2018</v>
      </c>
      <c r="L1764" s="835">
        <v>902.57</v>
      </c>
      <c r="M1764" s="835">
        <v>902.57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32</v>
      </c>
      <c r="B1765" s="832" t="s">
        <v>2157</v>
      </c>
      <c r="C1765" s="832" t="s">
        <v>2163</v>
      </c>
      <c r="D1765" s="833" t="s">
        <v>3773</v>
      </c>
      <c r="E1765" s="834" t="s">
        <v>2180</v>
      </c>
      <c r="F1765" s="832" t="s">
        <v>2158</v>
      </c>
      <c r="G1765" s="832" t="s">
        <v>2458</v>
      </c>
      <c r="H1765" s="832" t="s">
        <v>651</v>
      </c>
      <c r="I1765" s="832" t="s">
        <v>1814</v>
      </c>
      <c r="J1765" s="832" t="s">
        <v>1119</v>
      </c>
      <c r="K1765" s="832" t="s">
        <v>1815</v>
      </c>
      <c r="L1765" s="835">
        <v>154.36000000000001</v>
      </c>
      <c r="M1765" s="835">
        <v>154.36000000000001</v>
      </c>
      <c r="N1765" s="832">
        <v>1</v>
      </c>
      <c r="O1765" s="836">
        <v>0.5</v>
      </c>
      <c r="P1765" s="835">
        <v>154.36000000000001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32</v>
      </c>
      <c r="B1766" s="832" t="s">
        <v>2157</v>
      </c>
      <c r="C1766" s="832" t="s">
        <v>2163</v>
      </c>
      <c r="D1766" s="833" t="s">
        <v>3773</v>
      </c>
      <c r="E1766" s="834" t="s">
        <v>2180</v>
      </c>
      <c r="F1766" s="832" t="s">
        <v>2158</v>
      </c>
      <c r="G1766" s="832" t="s">
        <v>2459</v>
      </c>
      <c r="H1766" s="832" t="s">
        <v>595</v>
      </c>
      <c r="I1766" s="832" t="s">
        <v>2460</v>
      </c>
      <c r="J1766" s="832" t="s">
        <v>1363</v>
      </c>
      <c r="K1766" s="832" t="s">
        <v>2461</v>
      </c>
      <c r="L1766" s="835">
        <v>421.79</v>
      </c>
      <c r="M1766" s="835">
        <v>421.79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2157</v>
      </c>
      <c r="C1767" s="832" t="s">
        <v>2163</v>
      </c>
      <c r="D1767" s="833" t="s">
        <v>3773</v>
      </c>
      <c r="E1767" s="834" t="s">
        <v>2175</v>
      </c>
      <c r="F1767" s="832" t="s">
        <v>2158</v>
      </c>
      <c r="G1767" s="832" t="s">
        <v>3734</v>
      </c>
      <c r="H1767" s="832" t="s">
        <v>595</v>
      </c>
      <c r="I1767" s="832" t="s">
        <v>3735</v>
      </c>
      <c r="J1767" s="832" t="s">
        <v>3736</v>
      </c>
      <c r="K1767" s="832" t="s">
        <v>3737</v>
      </c>
      <c r="L1767" s="835">
        <v>0</v>
      </c>
      <c r="M1767" s="835">
        <v>0</v>
      </c>
      <c r="N1767" s="832">
        <v>1</v>
      </c>
      <c r="O1767" s="836">
        <v>0.5</v>
      </c>
      <c r="P1767" s="835">
        <v>0</v>
      </c>
      <c r="Q1767" s="837"/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32</v>
      </c>
      <c r="B1768" s="832" t="s">
        <v>2157</v>
      </c>
      <c r="C1768" s="832" t="s">
        <v>2163</v>
      </c>
      <c r="D1768" s="833" t="s">
        <v>3773</v>
      </c>
      <c r="E1768" s="834" t="s">
        <v>2175</v>
      </c>
      <c r="F1768" s="832" t="s">
        <v>2158</v>
      </c>
      <c r="G1768" s="832" t="s">
        <v>3001</v>
      </c>
      <c r="H1768" s="832" t="s">
        <v>595</v>
      </c>
      <c r="I1768" s="832" t="s">
        <v>3738</v>
      </c>
      <c r="J1768" s="832" t="s">
        <v>3003</v>
      </c>
      <c r="K1768" s="832" t="s">
        <v>3739</v>
      </c>
      <c r="L1768" s="835">
        <v>0</v>
      </c>
      <c r="M1768" s="835">
        <v>0</v>
      </c>
      <c r="N1768" s="832">
        <v>1</v>
      </c>
      <c r="O1768" s="836">
        <v>0.5</v>
      </c>
      <c r="P1768" s="835">
        <v>0</v>
      </c>
      <c r="Q1768" s="837"/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32</v>
      </c>
      <c r="B1769" s="832" t="s">
        <v>2157</v>
      </c>
      <c r="C1769" s="832" t="s">
        <v>2163</v>
      </c>
      <c r="D1769" s="833" t="s">
        <v>3773</v>
      </c>
      <c r="E1769" s="834" t="s">
        <v>2175</v>
      </c>
      <c r="F1769" s="832" t="s">
        <v>2158</v>
      </c>
      <c r="G1769" s="832" t="s">
        <v>3740</v>
      </c>
      <c r="H1769" s="832" t="s">
        <v>595</v>
      </c>
      <c r="I1769" s="832" t="s">
        <v>3741</v>
      </c>
      <c r="J1769" s="832" t="s">
        <v>3742</v>
      </c>
      <c r="K1769" s="832" t="s">
        <v>3743</v>
      </c>
      <c r="L1769" s="835">
        <v>0</v>
      </c>
      <c r="M1769" s="835">
        <v>0</v>
      </c>
      <c r="N1769" s="832">
        <v>1</v>
      </c>
      <c r="O1769" s="836">
        <v>0.5</v>
      </c>
      <c r="P1769" s="835">
        <v>0</v>
      </c>
      <c r="Q1769" s="837"/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32</v>
      </c>
      <c r="B1770" s="832" t="s">
        <v>2157</v>
      </c>
      <c r="C1770" s="832" t="s">
        <v>2163</v>
      </c>
      <c r="D1770" s="833" t="s">
        <v>3773</v>
      </c>
      <c r="E1770" s="834" t="s">
        <v>2175</v>
      </c>
      <c r="F1770" s="832" t="s">
        <v>2158</v>
      </c>
      <c r="G1770" s="832" t="s">
        <v>3744</v>
      </c>
      <c r="H1770" s="832" t="s">
        <v>651</v>
      </c>
      <c r="I1770" s="832" t="s">
        <v>3745</v>
      </c>
      <c r="J1770" s="832" t="s">
        <v>3746</v>
      </c>
      <c r="K1770" s="832" t="s">
        <v>3747</v>
      </c>
      <c r="L1770" s="835">
        <v>41.63</v>
      </c>
      <c r="M1770" s="835">
        <v>83.26</v>
      </c>
      <c r="N1770" s="832">
        <v>2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32</v>
      </c>
      <c r="B1771" s="832" t="s">
        <v>2157</v>
      </c>
      <c r="C1771" s="832" t="s">
        <v>2163</v>
      </c>
      <c r="D1771" s="833" t="s">
        <v>3773</v>
      </c>
      <c r="E1771" s="834" t="s">
        <v>2175</v>
      </c>
      <c r="F1771" s="832" t="s">
        <v>2158</v>
      </c>
      <c r="G1771" s="832" t="s">
        <v>2209</v>
      </c>
      <c r="H1771" s="832" t="s">
        <v>651</v>
      </c>
      <c r="I1771" s="832" t="s">
        <v>1891</v>
      </c>
      <c r="J1771" s="832" t="s">
        <v>956</v>
      </c>
      <c r="K1771" s="832" t="s">
        <v>957</v>
      </c>
      <c r="L1771" s="835">
        <v>0</v>
      </c>
      <c r="M1771" s="835">
        <v>0</v>
      </c>
      <c r="N1771" s="832">
        <v>1</v>
      </c>
      <c r="O1771" s="836">
        <v>0.5</v>
      </c>
      <c r="P1771" s="835">
        <v>0</v>
      </c>
      <c r="Q1771" s="837"/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32</v>
      </c>
      <c r="B1772" s="832" t="s">
        <v>2157</v>
      </c>
      <c r="C1772" s="832" t="s">
        <v>2163</v>
      </c>
      <c r="D1772" s="833" t="s">
        <v>3773</v>
      </c>
      <c r="E1772" s="834" t="s">
        <v>2175</v>
      </c>
      <c r="F1772" s="832" t="s">
        <v>2158</v>
      </c>
      <c r="G1772" s="832" t="s">
        <v>2458</v>
      </c>
      <c r="H1772" s="832" t="s">
        <v>651</v>
      </c>
      <c r="I1772" s="832" t="s">
        <v>1814</v>
      </c>
      <c r="J1772" s="832" t="s">
        <v>1119</v>
      </c>
      <c r="K1772" s="832" t="s">
        <v>1815</v>
      </c>
      <c r="L1772" s="835">
        <v>154.36000000000001</v>
      </c>
      <c r="M1772" s="835">
        <v>154.36000000000001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32</v>
      </c>
      <c r="B1773" s="832" t="s">
        <v>2157</v>
      </c>
      <c r="C1773" s="832" t="s">
        <v>2163</v>
      </c>
      <c r="D1773" s="833" t="s">
        <v>3773</v>
      </c>
      <c r="E1773" s="834" t="s">
        <v>2185</v>
      </c>
      <c r="F1773" s="832" t="s">
        <v>2158</v>
      </c>
      <c r="G1773" s="832" t="s">
        <v>2215</v>
      </c>
      <c r="H1773" s="832" t="s">
        <v>595</v>
      </c>
      <c r="I1773" s="832" t="s">
        <v>2849</v>
      </c>
      <c r="J1773" s="832" t="s">
        <v>2850</v>
      </c>
      <c r="K1773" s="832" t="s">
        <v>2297</v>
      </c>
      <c r="L1773" s="835">
        <v>263.26</v>
      </c>
      <c r="M1773" s="835">
        <v>263.26</v>
      </c>
      <c r="N1773" s="832">
        <v>1</v>
      </c>
      <c r="O1773" s="836">
        <v>0.5</v>
      </c>
      <c r="P1773" s="835">
        <v>263.26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32</v>
      </c>
      <c r="B1774" s="832" t="s">
        <v>2157</v>
      </c>
      <c r="C1774" s="832" t="s">
        <v>2163</v>
      </c>
      <c r="D1774" s="833" t="s">
        <v>3773</v>
      </c>
      <c r="E1774" s="834" t="s">
        <v>2185</v>
      </c>
      <c r="F1774" s="832" t="s">
        <v>2158</v>
      </c>
      <c r="G1774" s="832" t="s">
        <v>2691</v>
      </c>
      <c r="H1774" s="832" t="s">
        <v>651</v>
      </c>
      <c r="I1774" s="832" t="s">
        <v>1779</v>
      </c>
      <c r="J1774" s="832" t="s">
        <v>989</v>
      </c>
      <c r="K1774" s="832" t="s">
        <v>1780</v>
      </c>
      <c r="L1774" s="835">
        <v>47.7</v>
      </c>
      <c r="M1774" s="835">
        <v>47.7</v>
      </c>
      <c r="N1774" s="832">
        <v>1</v>
      </c>
      <c r="O1774" s="836">
        <v>1</v>
      </c>
      <c r="P1774" s="835">
        <v>47.7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32</v>
      </c>
      <c r="B1775" s="832" t="s">
        <v>2157</v>
      </c>
      <c r="C1775" s="832" t="s">
        <v>2163</v>
      </c>
      <c r="D1775" s="833" t="s">
        <v>3773</v>
      </c>
      <c r="E1775" s="834" t="s">
        <v>2185</v>
      </c>
      <c r="F1775" s="832" t="s">
        <v>2158</v>
      </c>
      <c r="G1775" s="832" t="s">
        <v>2241</v>
      </c>
      <c r="H1775" s="832" t="s">
        <v>595</v>
      </c>
      <c r="I1775" s="832" t="s">
        <v>2242</v>
      </c>
      <c r="J1775" s="832" t="s">
        <v>2243</v>
      </c>
      <c r="K1775" s="832" t="s">
        <v>2244</v>
      </c>
      <c r="L1775" s="835">
        <v>66.88</v>
      </c>
      <c r="M1775" s="835">
        <v>66.88</v>
      </c>
      <c r="N1775" s="832">
        <v>1</v>
      </c>
      <c r="O1775" s="836">
        <v>0.5</v>
      </c>
      <c r="P1775" s="835">
        <v>66.88</v>
      </c>
      <c r="Q1775" s="837">
        <v>1</v>
      </c>
      <c r="R1775" s="832">
        <v>1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32</v>
      </c>
      <c r="B1776" s="832" t="s">
        <v>2157</v>
      </c>
      <c r="C1776" s="832" t="s">
        <v>2163</v>
      </c>
      <c r="D1776" s="833" t="s">
        <v>3773</v>
      </c>
      <c r="E1776" s="834" t="s">
        <v>2179</v>
      </c>
      <c r="F1776" s="832" t="s">
        <v>2158</v>
      </c>
      <c r="G1776" s="832" t="s">
        <v>2215</v>
      </c>
      <c r="H1776" s="832" t="s">
        <v>595</v>
      </c>
      <c r="I1776" s="832" t="s">
        <v>2849</v>
      </c>
      <c r="J1776" s="832" t="s">
        <v>2850</v>
      </c>
      <c r="K1776" s="832" t="s">
        <v>2297</v>
      </c>
      <c r="L1776" s="835">
        <v>263.26</v>
      </c>
      <c r="M1776" s="835">
        <v>263.26</v>
      </c>
      <c r="N1776" s="832">
        <v>1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32</v>
      </c>
      <c r="B1777" s="832" t="s">
        <v>2157</v>
      </c>
      <c r="C1777" s="832" t="s">
        <v>2163</v>
      </c>
      <c r="D1777" s="833" t="s">
        <v>3773</v>
      </c>
      <c r="E1777" s="834" t="s">
        <v>2179</v>
      </c>
      <c r="F1777" s="832" t="s">
        <v>2158</v>
      </c>
      <c r="G1777" s="832" t="s">
        <v>2245</v>
      </c>
      <c r="H1777" s="832" t="s">
        <v>651</v>
      </c>
      <c r="I1777" s="832" t="s">
        <v>2466</v>
      </c>
      <c r="J1777" s="832" t="s">
        <v>675</v>
      </c>
      <c r="K1777" s="832" t="s">
        <v>2467</v>
      </c>
      <c r="L1777" s="835">
        <v>21.76</v>
      </c>
      <c r="M1777" s="835">
        <v>43.52</v>
      </c>
      <c r="N1777" s="832">
        <v>2</v>
      </c>
      <c r="O1777" s="836">
        <v>1</v>
      </c>
      <c r="P1777" s="835">
        <v>43.52</v>
      </c>
      <c r="Q1777" s="837">
        <v>1</v>
      </c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32</v>
      </c>
      <c r="B1778" s="832" t="s">
        <v>2157</v>
      </c>
      <c r="C1778" s="832" t="s">
        <v>2163</v>
      </c>
      <c r="D1778" s="833" t="s">
        <v>3773</v>
      </c>
      <c r="E1778" s="834" t="s">
        <v>2179</v>
      </c>
      <c r="F1778" s="832" t="s">
        <v>2158</v>
      </c>
      <c r="G1778" s="832" t="s">
        <v>2245</v>
      </c>
      <c r="H1778" s="832" t="s">
        <v>651</v>
      </c>
      <c r="I1778" s="832" t="s">
        <v>1875</v>
      </c>
      <c r="J1778" s="832" t="s">
        <v>675</v>
      </c>
      <c r="K1778" s="832" t="s">
        <v>677</v>
      </c>
      <c r="L1778" s="835">
        <v>65.28</v>
      </c>
      <c r="M1778" s="835">
        <v>65.28</v>
      </c>
      <c r="N1778" s="832">
        <v>1</v>
      </c>
      <c r="O1778" s="836">
        <v>0.5</v>
      </c>
      <c r="P1778" s="835">
        <v>65.28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32</v>
      </c>
      <c r="B1779" s="832" t="s">
        <v>2157</v>
      </c>
      <c r="C1779" s="832" t="s">
        <v>2163</v>
      </c>
      <c r="D1779" s="833" t="s">
        <v>3773</v>
      </c>
      <c r="E1779" s="834" t="s">
        <v>2179</v>
      </c>
      <c r="F1779" s="832" t="s">
        <v>2158</v>
      </c>
      <c r="G1779" s="832" t="s">
        <v>3748</v>
      </c>
      <c r="H1779" s="832" t="s">
        <v>651</v>
      </c>
      <c r="I1779" s="832" t="s">
        <v>3749</v>
      </c>
      <c r="J1779" s="832" t="s">
        <v>3750</v>
      </c>
      <c r="K1779" s="832" t="s">
        <v>1878</v>
      </c>
      <c r="L1779" s="835">
        <v>165.25</v>
      </c>
      <c r="M1779" s="835">
        <v>165.25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32</v>
      </c>
      <c r="B1780" s="832" t="s">
        <v>2157</v>
      </c>
      <c r="C1780" s="832" t="s">
        <v>2163</v>
      </c>
      <c r="D1780" s="833" t="s">
        <v>3773</v>
      </c>
      <c r="E1780" s="834" t="s">
        <v>2179</v>
      </c>
      <c r="F1780" s="832" t="s">
        <v>2158</v>
      </c>
      <c r="G1780" s="832" t="s">
        <v>3751</v>
      </c>
      <c r="H1780" s="832" t="s">
        <v>651</v>
      </c>
      <c r="I1780" s="832" t="s">
        <v>1765</v>
      </c>
      <c r="J1780" s="832" t="s">
        <v>1766</v>
      </c>
      <c r="K1780" s="832" t="s">
        <v>1767</v>
      </c>
      <c r="L1780" s="835">
        <v>36.369999999999997</v>
      </c>
      <c r="M1780" s="835">
        <v>36.369999999999997</v>
      </c>
      <c r="N1780" s="832">
        <v>1</v>
      </c>
      <c r="O1780" s="836">
        <v>1</v>
      </c>
      <c r="P1780" s="835">
        <v>36.369999999999997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32</v>
      </c>
      <c r="B1781" s="832" t="s">
        <v>2157</v>
      </c>
      <c r="C1781" s="832" t="s">
        <v>2163</v>
      </c>
      <c r="D1781" s="833" t="s">
        <v>3773</v>
      </c>
      <c r="E1781" s="834" t="s">
        <v>2179</v>
      </c>
      <c r="F1781" s="832" t="s">
        <v>2158</v>
      </c>
      <c r="G1781" s="832" t="s">
        <v>2248</v>
      </c>
      <c r="H1781" s="832" t="s">
        <v>595</v>
      </c>
      <c r="I1781" s="832" t="s">
        <v>3632</v>
      </c>
      <c r="J1781" s="832" t="s">
        <v>2863</v>
      </c>
      <c r="K1781" s="832" t="s">
        <v>2250</v>
      </c>
      <c r="L1781" s="835">
        <v>85.27</v>
      </c>
      <c r="M1781" s="835">
        <v>170.54</v>
      </c>
      <c r="N1781" s="832">
        <v>2</v>
      </c>
      <c r="O1781" s="836">
        <v>0.5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32</v>
      </c>
      <c r="B1782" s="832" t="s">
        <v>2157</v>
      </c>
      <c r="C1782" s="832" t="s">
        <v>2163</v>
      </c>
      <c r="D1782" s="833" t="s">
        <v>3773</v>
      </c>
      <c r="E1782" s="834" t="s">
        <v>2179</v>
      </c>
      <c r="F1782" s="832" t="s">
        <v>2158</v>
      </c>
      <c r="G1782" s="832" t="s">
        <v>2248</v>
      </c>
      <c r="H1782" s="832" t="s">
        <v>651</v>
      </c>
      <c r="I1782" s="832" t="s">
        <v>1821</v>
      </c>
      <c r="J1782" s="832" t="s">
        <v>1822</v>
      </c>
      <c r="K1782" s="832" t="s">
        <v>1467</v>
      </c>
      <c r="L1782" s="835">
        <v>170.52</v>
      </c>
      <c r="M1782" s="835">
        <v>341.04</v>
      </c>
      <c r="N1782" s="832">
        <v>2</v>
      </c>
      <c r="O1782" s="836">
        <v>0.5</v>
      </c>
      <c r="P1782" s="835">
        <v>341.04</v>
      </c>
      <c r="Q1782" s="837">
        <v>1</v>
      </c>
      <c r="R1782" s="832">
        <v>2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32</v>
      </c>
      <c r="B1783" s="832" t="s">
        <v>2157</v>
      </c>
      <c r="C1783" s="832" t="s">
        <v>2163</v>
      </c>
      <c r="D1783" s="833" t="s">
        <v>3773</v>
      </c>
      <c r="E1783" s="834" t="s">
        <v>2179</v>
      </c>
      <c r="F1783" s="832" t="s">
        <v>2158</v>
      </c>
      <c r="G1783" s="832" t="s">
        <v>2309</v>
      </c>
      <c r="H1783" s="832" t="s">
        <v>651</v>
      </c>
      <c r="I1783" s="832" t="s">
        <v>1946</v>
      </c>
      <c r="J1783" s="832" t="s">
        <v>1221</v>
      </c>
      <c r="K1783" s="832" t="s">
        <v>1483</v>
      </c>
      <c r="L1783" s="835">
        <v>58.77</v>
      </c>
      <c r="M1783" s="835">
        <v>58.77</v>
      </c>
      <c r="N1783" s="832">
        <v>1</v>
      </c>
      <c r="O1783" s="836">
        <v>0.5</v>
      </c>
      <c r="P1783" s="835">
        <v>58.77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32</v>
      </c>
      <c r="B1784" s="832" t="s">
        <v>2157</v>
      </c>
      <c r="C1784" s="832" t="s">
        <v>2163</v>
      </c>
      <c r="D1784" s="833" t="s">
        <v>3773</v>
      </c>
      <c r="E1784" s="834" t="s">
        <v>2179</v>
      </c>
      <c r="F1784" s="832" t="s">
        <v>2158</v>
      </c>
      <c r="G1784" s="832" t="s">
        <v>2320</v>
      </c>
      <c r="H1784" s="832" t="s">
        <v>595</v>
      </c>
      <c r="I1784" s="832" t="s">
        <v>3752</v>
      </c>
      <c r="J1784" s="832" t="s">
        <v>748</v>
      </c>
      <c r="K1784" s="832" t="s">
        <v>3753</v>
      </c>
      <c r="L1784" s="835">
        <v>38.47</v>
      </c>
      <c r="M1784" s="835">
        <v>76.94</v>
      </c>
      <c r="N1784" s="832">
        <v>2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32</v>
      </c>
      <c r="B1785" s="832" t="s">
        <v>2157</v>
      </c>
      <c r="C1785" s="832" t="s">
        <v>2163</v>
      </c>
      <c r="D1785" s="833" t="s">
        <v>3773</v>
      </c>
      <c r="E1785" s="834" t="s">
        <v>2179</v>
      </c>
      <c r="F1785" s="832" t="s">
        <v>2158</v>
      </c>
      <c r="G1785" s="832" t="s">
        <v>2320</v>
      </c>
      <c r="H1785" s="832" t="s">
        <v>595</v>
      </c>
      <c r="I1785" s="832" t="s">
        <v>2324</v>
      </c>
      <c r="J1785" s="832" t="s">
        <v>2325</v>
      </c>
      <c r="K1785" s="832" t="s">
        <v>2326</v>
      </c>
      <c r="L1785" s="835">
        <v>656.81</v>
      </c>
      <c r="M1785" s="835">
        <v>656.81</v>
      </c>
      <c r="N1785" s="832">
        <v>1</v>
      </c>
      <c r="O1785" s="836">
        <v>0.5</v>
      </c>
      <c r="P1785" s="835">
        <v>656.81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32</v>
      </c>
      <c r="B1786" s="832" t="s">
        <v>2157</v>
      </c>
      <c r="C1786" s="832" t="s">
        <v>2163</v>
      </c>
      <c r="D1786" s="833" t="s">
        <v>3773</v>
      </c>
      <c r="E1786" s="834" t="s">
        <v>2179</v>
      </c>
      <c r="F1786" s="832" t="s">
        <v>2158</v>
      </c>
      <c r="G1786" s="832" t="s">
        <v>2223</v>
      </c>
      <c r="H1786" s="832" t="s">
        <v>595</v>
      </c>
      <c r="I1786" s="832" t="s">
        <v>3754</v>
      </c>
      <c r="J1786" s="832" t="s">
        <v>917</v>
      </c>
      <c r="K1786" s="832" t="s">
        <v>918</v>
      </c>
      <c r="L1786" s="835">
        <v>42.05</v>
      </c>
      <c r="M1786" s="835">
        <v>84.1</v>
      </c>
      <c r="N1786" s="832">
        <v>2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32</v>
      </c>
      <c r="B1787" s="832" t="s">
        <v>2157</v>
      </c>
      <c r="C1787" s="832" t="s">
        <v>2163</v>
      </c>
      <c r="D1787" s="833" t="s">
        <v>3773</v>
      </c>
      <c r="E1787" s="834" t="s">
        <v>2179</v>
      </c>
      <c r="F1787" s="832" t="s">
        <v>2158</v>
      </c>
      <c r="G1787" s="832" t="s">
        <v>2225</v>
      </c>
      <c r="H1787" s="832" t="s">
        <v>595</v>
      </c>
      <c r="I1787" s="832" t="s">
        <v>3755</v>
      </c>
      <c r="J1787" s="832" t="s">
        <v>3255</v>
      </c>
      <c r="K1787" s="832" t="s">
        <v>3756</v>
      </c>
      <c r="L1787" s="835">
        <v>136.04</v>
      </c>
      <c r="M1787" s="835">
        <v>136.04</v>
      </c>
      <c r="N1787" s="832">
        <v>1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32</v>
      </c>
      <c r="B1788" s="832" t="s">
        <v>2157</v>
      </c>
      <c r="C1788" s="832" t="s">
        <v>2163</v>
      </c>
      <c r="D1788" s="833" t="s">
        <v>3773</v>
      </c>
      <c r="E1788" s="834" t="s">
        <v>2179</v>
      </c>
      <c r="F1788" s="832" t="s">
        <v>2158</v>
      </c>
      <c r="G1788" s="832" t="s">
        <v>2332</v>
      </c>
      <c r="H1788" s="832" t="s">
        <v>651</v>
      </c>
      <c r="I1788" s="832" t="s">
        <v>1759</v>
      </c>
      <c r="J1788" s="832" t="s">
        <v>829</v>
      </c>
      <c r="K1788" s="832" t="s">
        <v>1760</v>
      </c>
      <c r="L1788" s="835">
        <v>42.51</v>
      </c>
      <c r="M1788" s="835">
        <v>85.02</v>
      </c>
      <c r="N1788" s="832">
        <v>2</v>
      </c>
      <c r="O1788" s="836">
        <v>1.5</v>
      </c>
      <c r="P1788" s="835">
        <v>85.02</v>
      </c>
      <c r="Q1788" s="837">
        <v>1</v>
      </c>
      <c r="R1788" s="832">
        <v>2</v>
      </c>
      <c r="S1788" s="837">
        <v>1</v>
      </c>
      <c r="T1788" s="836">
        <v>1.5</v>
      </c>
      <c r="U1788" s="838">
        <v>1</v>
      </c>
    </row>
    <row r="1789" spans="1:21" ht="14.4" customHeight="1" x14ac:dyDescent="0.3">
      <c r="A1789" s="831">
        <v>32</v>
      </c>
      <c r="B1789" s="832" t="s">
        <v>2157</v>
      </c>
      <c r="C1789" s="832" t="s">
        <v>2163</v>
      </c>
      <c r="D1789" s="833" t="s">
        <v>3773</v>
      </c>
      <c r="E1789" s="834" t="s">
        <v>2179</v>
      </c>
      <c r="F1789" s="832" t="s">
        <v>2158</v>
      </c>
      <c r="G1789" s="832" t="s">
        <v>3757</v>
      </c>
      <c r="H1789" s="832" t="s">
        <v>595</v>
      </c>
      <c r="I1789" s="832" t="s">
        <v>3758</v>
      </c>
      <c r="J1789" s="832" t="s">
        <v>3759</v>
      </c>
      <c r="K1789" s="832" t="s">
        <v>3760</v>
      </c>
      <c r="L1789" s="835">
        <v>0</v>
      </c>
      <c r="M1789" s="835">
        <v>0</v>
      </c>
      <c r="N1789" s="832">
        <v>1</v>
      </c>
      <c r="O1789" s="836">
        <v>0.5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32</v>
      </c>
      <c r="B1790" s="832" t="s">
        <v>2157</v>
      </c>
      <c r="C1790" s="832" t="s">
        <v>2163</v>
      </c>
      <c r="D1790" s="833" t="s">
        <v>3773</v>
      </c>
      <c r="E1790" s="834" t="s">
        <v>2179</v>
      </c>
      <c r="F1790" s="832" t="s">
        <v>2158</v>
      </c>
      <c r="G1790" s="832" t="s">
        <v>3761</v>
      </c>
      <c r="H1790" s="832" t="s">
        <v>595</v>
      </c>
      <c r="I1790" s="832" t="s">
        <v>3762</v>
      </c>
      <c r="J1790" s="832" t="s">
        <v>3763</v>
      </c>
      <c r="K1790" s="832" t="s">
        <v>3764</v>
      </c>
      <c r="L1790" s="835">
        <v>114.45</v>
      </c>
      <c r="M1790" s="835">
        <v>114.45</v>
      </c>
      <c r="N1790" s="832">
        <v>1</v>
      </c>
      <c r="O1790" s="836">
        <v>0.5</v>
      </c>
      <c r="P1790" s="835">
        <v>114.45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" customHeight="1" x14ac:dyDescent="0.3">
      <c r="A1791" s="831">
        <v>32</v>
      </c>
      <c r="B1791" s="832" t="s">
        <v>2157</v>
      </c>
      <c r="C1791" s="832" t="s">
        <v>2163</v>
      </c>
      <c r="D1791" s="833" t="s">
        <v>3773</v>
      </c>
      <c r="E1791" s="834" t="s">
        <v>2179</v>
      </c>
      <c r="F1791" s="832" t="s">
        <v>2158</v>
      </c>
      <c r="G1791" s="832" t="s">
        <v>2530</v>
      </c>
      <c r="H1791" s="832" t="s">
        <v>595</v>
      </c>
      <c r="I1791" s="832" t="s">
        <v>2531</v>
      </c>
      <c r="J1791" s="832" t="s">
        <v>2532</v>
      </c>
      <c r="K1791" s="832" t="s">
        <v>2483</v>
      </c>
      <c r="L1791" s="835">
        <v>111.72</v>
      </c>
      <c r="M1791" s="835">
        <v>223.44</v>
      </c>
      <c r="N1791" s="832">
        <v>2</v>
      </c>
      <c r="O1791" s="836">
        <v>0.5</v>
      </c>
      <c r="P1791" s="835">
        <v>223.44</v>
      </c>
      <c r="Q1791" s="837">
        <v>1</v>
      </c>
      <c r="R1791" s="832">
        <v>2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32</v>
      </c>
      <c r="B1792" s="832" t="s">
        <v>2157</v>
      </c>
      <c r="C1792" s="832" t="s">
        <v>2163</v>
      </c>
      <c r="D1792" s="833" t="s">
        <v>3773</v>
      </c>
      <c r="E1792" s="834" t="s">
        <v>2179</v>
      </c>
      <c r="F1792" s="832" t="s">
        <v>2158</v>
      </c>
      <c r="G1792" s="832" t="s">
        <v>2537</v>
      </c>
      <c r="H1792" s="832" t="s">
        <v>595</v>
      </c>
      <c r="I1792" s="832" t="s">
        <v>3765</v>
      </c>
      <c r="J1792" s="832" t="s">
        <v>2539</v>
      </c>
      <c r="K1792" s="832" t="s">
        <v>3766</v>
      </c>
      <c r="L1792" s="835">
        <v>0</v>
      </c>
      <c r="M1792" s="835">
        <v>0</v>
      </c>
      <c r="N1792" s="832">
        <v>3</v>
      </c>
      <c r="O1792" s="836">
        <v>0.5</v>
      </c>
      <c r="P1792" s="835"/>
      <c r="Q1792" s="837"/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32</v>
      </c>
      <c r="B1793" s="832" t="s">
        <v>2157</v>
      </c>
      <c r="C1793" s="832" t="s">
        <v>2163</v>
      </c>
      <c r="D1793" s="833" t="s">
        <v>3773</v>
      </c>
      <c r="E1793" s="834" t="s">
        <v>2179</v>
      </c>
      <c r="F1793" s="832" t="s">
        <v>2158</v>
      </c>
      <c r="G1793" s="832" t="s">
        <v>2350</v>
      </c>
      <c r="H1793" s="832" t="s">
        <v>595</v>
      </c>
      <c r="I1793" s="832" t="s">
        <v>3085</v>
      </c>
      <c r="J1793" s="832" t="s">
        <v>2352</v>
      </c>
      <c r="K1793" s="832" t="s">
        <v>3086</v>
      </c>
      <c r="L1793" s="835">
        <v>38.5</v>
      </c>
      <c r="M1793" s="835">
        <v>77</v>
      </c>
      <c r="N1793" s="832">
        <v>2</v>
      </c>
      <c r="O1793" s="836">
        <v>0.5</v>
      </c>
      <c r="P1793" s="835">
        <v>77</v>
      </c>
      <c r="Q1793" s="837">
        <v>1</v>
      </c>
      <c r="R1793" s="832">
        <v>2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32</v>
      </c>
      <c r="B1794" s="832" t="s">
        <v>2157</v>
      </c>
      <c r="C1794" s="832" t="s">
        <v>2163</v>
      </c>
      <c r="D1794" s="833" t="s">
        <v>3773</v>
      </c>
      <c r="E1794" s="834" t="s">
        <v>2179</v>
      </c>
      <c r="F1794" s="832" t="s">
        <v>2158</v>
      </c>
      <c r="G1794" s="832" t="s">
        <v>2253</v>
      </c>
      <c r="H1794" s="832" t="s">
        <v>595</v>
      </c>
      <c r="I1794" s="832" t="s">
        <v>3767</v>
      </c>
      <c r="J1794" s="832" t="s">
        <v>798</v>
      </c>
      <c r="K1794" s="832" t="s">
        <v>3722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32</v>
      </c>
      <c r="B1795" s="832" t="s">
        <v>2157</v>
      </c>
      <c r="C1795" s="832" t="s">
        <v>2163</v>
      </c>
      <c r="D1795" s="833" t="s">
        <v>3773</v>
      </c>
      <c r="E1795" s="834" t="s">
        <v>2179</v>
      </c>
      <c r="F1795" s="832" t="s">
        <v>2158</v>
      </c>
      <c r="G1795" s="832" t="s">
        <v>3005</v>
      </c>
      <c r="H1795" s="832" t="s">
        <v>595</v>
      </c>
      <c r="I1795" s="832" t="s">
        <v>3008</v>
      </c>
      <c r="J1795" s="832" t="s">
        <v>3009</v>
      </c>
      <c r="K1795" s="832" t="s">
        <v>3010</v>
      </c>
      <c r="L1795" s="835">
        <v>18.46</v>
      </c>
      <c r="M1795" s="835">
        <v>18.46</v>
      </c>
      <c r="N1795" s="832">
        <v>1</v>
      </c>
      <c r="O1795" s="836">
        <v>0.5</v>
      </c>
      <c r="P1795" s="835">
        <v>18.46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32</v>
      </c>
      <c r="B1796" s="832" t="s">
        <v>2157</v>
      </c>
      <c r="C1796" s="832" t="s">
        <v>2163</v>
      </c>
      <c r="D1796" s="833" t="s">
        <v>3773</v>
      </c>
      <c r="E1796" s="834" t="s">
        <v>2179</v>
      </c>
      <c r="F1796" s="832" t="s">
        <v>2158</v>
      </c>
      <c r="G1796" s="832" t="s">
        <v>3679</v>
      </c>
      <c r="H1796" s="832" t="s">
        <v>595</v>
      </c>
      <c r="I1796" s="832" t="s">
        <v>3680</v>
      </c>
      <c r="J1796" s="832" t="s">
        <v>1131</v>
      </c>
      <c r="K1796" s="832" t="s">
        <v>3681</v>
      </c>
      <c r="L1796" s="835">
        <v>34.19</v>
      </c>
      <c r="M1796" s="835">
        <v>34.19</v>
      </c>
      <c r="N1796" s="832">
        <v>1</v>
      </c>
      <c r="O1796" s="836">
        <v>1</v>
      </c>
      <c r="P1796" s="835">
        <v>34.19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32</v>
      </c>
      <c r="B1797" s="832" t="s">
        <v>2157</v>
      </c>
      <c r="C1797" s="832" t="s">
        <v>2163</v>
      </c>
      <c r="D1797" s="833" t="s">
        <v>3773</v>
      </c>
      <c r="E1797" s="834" t="s">
        <v>2179</v>
      </c>
      <c r="F1797" s="832" t="s">
        <v>2158</v>
      </c>
      <c r="G1797" s="832" t="s">
        <v>2257</v>
      </c>
      <c r="H1797" s="832" t="s">
        <v>651</v>
      </c>
      <c r="I1797" s="832" t="s">
        <v>1744</v>
      </c>
      <c r="J1797" s="832" t="s">
        <v>822</v>
      </c>
      <c r="K1797" s="832" t="s">
        <v>1745</v>
      </c>
      <c r="L1797" s="835">
        <v>368.16</v>
      </c>
      <c r="M1797" s="835">
        <v>368.16</v>
      </c>
      <c r="N1797" s="832">
        <v>1</v>
      </c>
      <c r="O1797" s="836">
        <v>1</v>
      </c>
      <c r="P1797" s="835">
        <v>368.16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32</v>
      </c>
      <c r="B1798" s="832" t="s">
        <v>2157</v>
      </c>
      <c r="C1798" s="832" t="s">
        <v>2163</v>
      </c>
      <c r="D1798" s="833" t="s">
        <v>3773</v>
      </c>
      <c r="E1798" s="834" t="s">
        <v>2179</v>
      </c>
      <c r="F1798" s="832" t="s">
        <v>2158</v>
      </c>
      <c r="G1798" s="832" t="s">
        <v>2257</v>
      </c>
      <c r="H1798" s="832" t="s">
        <v>651</v>
      </c>
      <c r="I1798" s="832" t="s">
        <v>1746</v>
      </c>
      <c r="J1798" s="832" t="s">
        <v>822</v>
      </c>
      <c r="K1798" s="832" t="s">
        <v>1747</v>
      </c>
      <c r="L1798" s="835">
        <v>736.33</v>
      </c>
      <c r="M1798" s="835">
        <v>2945.32</v>
      </c>
      <c r="N1798" s="832">
        <v>4</v>
      </c>
      <c r="O1798" s="836">
        <v>3</v>
      </c>
      <c r="P1798" s="835">
        <v>2208.9900000000002</v>
      </c>
      <c r="Q1798" s="837">
        <v>0.75</v>
      </c>
      <c r="R1798" s="832">
        <v>3</v>
      </c>
      <c r="S1798" s="837">
        <v>0.75</v>
      </c>
      <c r="T1798" s="836">
        <v>2</v>
      </c>
      <c r="U1798" s="838">
        <v>0.66666666666666663</v>
      </c>
    </row>
    <row r="1799" spans="1:21" ht="14.4" customHeight="1" x14ac:dyDescent="0.3">
      <c r="A1799" s="831">
        <v>32</v>
      </c>
      <c r="B1799" s="832" t="s">
        <v>2157</v>
      </c>
      <c r="C1799" s="832" t="s">
        <v>2163</v>
      </c>
      <c r="D1799" s="833" t="s">
        <v>3773</v>
      </c>
      <c r="E1799" s="834" t="s">
        <v>2179</v>
      </c>
      <c r="F1799" s="832" t="s">
        <v>2158</v>
      </c>
      <c r="G1799" s="832" t="s">
        <v>3768</v>
      </c>
      <c r="H1799" s="832" t="s">
        <v>595</v>
      </c>
      <c r="I1799" s="832" t="s">
        <v>3769</v>
      </c>
      <c r="J1799" s="832" t="s">
        <v>3770</v>
      </c>
      <c r="K1799" s="832" t="s">
        <v>3771</v>
      </c>
      <c r="L1799" s="835">
        <v>0</v>
      </c>
      <c r="M1799" s="835">
        <v>0</v>
      </c>
      <c r="N1799" s="832">
        <v>3</v>
      </c>
      <c r="O1799" s="836">
        <v>1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32</v>
      </c>
      <c r="B1800" s="832" t="s">
        <v>2157</v>
      </c>
      <c r="C1800" s="832" t="s">
        <v>2163</v>
      </c>
      <c r="D1800" s="833" t="s">
        <v>3773</v>
      </c>
      <c r="E1800" s="834" t="s">
        <v>2179</v>
      </c>
      <c r="F1800" s="832" t="s">
        <v>2158</v>
      </c>
      <c r="G1800" s="832" t="s">
        <v>2380</v>
      </c>
      <c r="H1800" s="832" t="s">
        <v>595</v>
      </c>
      <c r="I1800" s="832" t="s">
        <v>2381</v>
      </c>
      <c r="J1800" s="832" t="s">
        <v>2382</v>
      </c>
      <c r="K1800" s="832" t="s">
        <v>2383</v>
      </c>
      <c r="L1800" s="835">
        <v>78.33</v>
      </c>
      <c r="M1800" s="835">
        <v>78.33</v>
      </c>
      <c r="N1800" s="832">
        <v>1</v>
      </c>
      <c r="O1800" s="836">
        <v>0.5</v>
      </c>
      <c r="P1800" s="835">
        <v>78.33</v>
      </c>
      <c r="Q1800" s="837">
        <v>1</v>
      </c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32</v>
      </c>
      <c r="B1801" s="832" t="s">
        <v>2157</v>
      </c>
      <c r="C1801" s="832" t="s">
        <v>2163</v>
      </c>
      <c r="D1801" s="833" t="s">
        <v>3773</v>
      </c>
      <c r="E1801" s="834" t="s">
        <v>2179</v>
      </c>
      <c r="F1801" s="832" t="s">
        <v>2158</v>
      </c>
      <c r="G1801" s="832" t="s">
        <v>2913</v>
      </c>
      <c r="H1801" s="832" t="s">
        <v>595</v>
      </c>
      <c r="I1801" s="832" t="s">
        <v>2914</v>
      </c>
      <c r="J1801" s="832" t="s">
        <v>2915</v>
      </c>
      <c r="K1801" s="832" t="s">
        <v>2916</v>
      </c>
      <c r="L1801" s="835">
        <v>463.19</v>
      </c>
      <c r="M1801" s="835">
        <v>463.19</v>
      </c>
      <c r="N1801" s="832">
        <v>1</v>
      </c>
      <c r="O1801" s="836">
        <v>0.5</v>
      </c>
      <c r="P1801" s="835">
        <v>463.19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32</v>
      </c>
      <c r="B1802" s="832" t="s">
        <v>2157</v>
      </c>
      <c r="C1802" s="832" t="s">
        <v>2163</v>
      </c>
      <c r="D1802" s="833" t="s">
        <v>3773</v>
      </c>
      <c r="E1802" s="834" t="s">
        <v>2179</v>
      </c>
      <c r="F1802" s="832" t="s">
        <v>2158</v>
      </c>
      <c r="G1802" s="832" t="s">
        <v>2202</v>
      </c>
      <c r="H1802" s="832" t="s">
        <v>651</v>
      </c>
      <c r="I1802" s="832" t="s">
        <v>2056</v>
      </c>
      <c r="J1802" s="832" t="s">
        <v>2057</v>
      </c>
      <c r="K1802" s="832" t="s">
        <v>2058</v>
      </c>
      <c r="L1802" s="835">
        <v>32.25</v>
      </c>
      <c r="M1802" s="835">
        <v>64.5</v>
      </c>
      <c r="N1802" s="832">
        <v>2</v>
      </c>
      <c r="O1802" s="836">
        <v>1.5</v>
      </c>
      <c r="P1802" s="835">
        <v>64.5</v>
      </c>
      <c r="Q1802" s="837">
        <v>1</v>
      </c>
      <c r="R1802" s="832">
        <v>2</v>
      </c>
      <c r="S1802" s="837">
        <v>1</v>
      </c>
      <c r="T1802" s="836">
        <v>1.5</v>
      </c>
      <c r="U1802" s="838">
        <v>1</v>
      </c>
    </row>
    <row r="1803" spans="1:21" ht="14.4" customHeight="1" x14ac:dyDescent="0.3">
      <c r="A1803" s="831">
        <v>32</v>
      </c>
      <c r="B1803" s="832" t="s">
        <v>2157</v>
      </c>
      <c r="C1803" s="832" t="s">
        <v>2163</v>
      </c>
      <c r="D1803" s="833" t="s">
        <v>3773</v>
      </c>
      <c r="E1803" s="834" t="s">
        <v>2179</v>
      </c>
      <c r="F1803" s="832" t="s">
        <v>2158</v>
      </c>
      <c r="G1803" s="832" t="s">
        <v>2288</v>
      </c>
      <c r="H1803" s="832" t="s">
        <v>595</v>
      </c>
      <c r="I1803" s="832" t="s">
        <v>2289</v>
      </c>
      <c r="J1803" s="832" t="s">
        <v>2290</v>
      </c>
      <c r="K1803" s="832" t="s">
        <v>2291</v>
      </c>
      <c r="L1803" s="835">
        <v>87.67</v>
      </c>
      <c r="M1803" s="835">
        <v>350.68</v>
      </c>
      <c r="N1803" s="832">
        <v>4</v>
      </c>
      <c r="O1803" s="836">
        <v>1.5</v>
      </c>
      <c r="P1803" s="835">
        <v>87.67</v>
      </c>
      <c r="Q1803" s="837">
        <v>0.25</v>
      </c>
      <c r="R1803" s="832">
        <v>1</v>
      </c>
      <c r="S1803" s="837">
        <v>0.25</v>
      </c>
      <c r="T1803" s="836">
        <v>0.5</v>
      </c>
      <c r="U1803" s="838">
        <v>0.33333333333333331</v>
      </c>
    </row>
    <row r="1804" spans="1:21" ht="14.4" customHeight="1" x14ac:dyDescent="0.3">
      <c r="A1804" s="831">
        <v>32</v>
      </c>
      <c r="B1804" s="832" t="s">
        <v>2157</v>
      </c>
      <c r="C1804" s="832" t="s">
        <v>2163</v>
      </c>
      <c r="D1804" s="833" t="s">
        <v>3773</v>
      </c>
      <c r="E1804" s="834" t="s">
        <v>2179</v>
      </c>
      <c r="F1804" s="832" t="s">
        <v>2158</v>
      </c>
      <c r="G1804" s="832" t="s">
        <v>2264</v>
      </c>
      <c r="H1804" s="832" t="s">
        <v>595</v>
      </c>
      <c r="I1804" s="832" t="s">
        <v>2265</v>
      </c>
      <c r="J1804" s="832" t="s">
        <v>2266</v>
      </c>
      <c r="K1804" s="832" t="s">
        <v>2267</v>
      </c>
      <c r="L1804" s="835">
        <v>128.69999999999999</v>
      </c>
      <c r="M1804" s="835">
        <v>128.69999999999999</v>
      </c>
      <c r="N1804" s="832">
        <v>1</v>
      </c>
      <c r="O1804" s="836">
        <v>0.5</v>
      </c>
      <c r="P1804" s="835">
        <v>128.69999999999999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32</v>
      </c>
      <c r="B1805" s="832" t="s">
        <v>2157</v>
      </c>
      <c r="C1805" s="832" t="s">
        <v>2163</v>
      </c>
      <c r="D1805" s="833" t="s">
        <v>3773</v>
      </c>
      <c r="E1805" s="834" t="s">
        <v>2179</v>
      </c>
      <c r="F1805" s="832" t="s">
        <v>2158</v>
      </c>
      <c r="G1805" s="832" t="s">
        <v>2241</v>
      </c>
      <c r="H1805" s="832" t="s">
        <v>595</v>
      </c>
      <c r="I1805" s="832" t="s">
        <v>2933</v>
      </c>
      <c r="J1805" s="832" t="s">
        <v>2243</v>
      </c>
      <c r="K1805" s="832" t="s">
        <v>2934</v>
      </c>
      <c r="L1805" s="835">
        <v>33.44</v>
      </c>
      <c r="M1805" s="835">
        <v>33.44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32</v>
      </c>
      <c r="B1806" s="832" t="s">
        <v>2157</v>
      </c>
      <c r="C1806" s="832" t="s">
        <v>2163</v>
      </c>
      <c r="D1806" s="833" t="s">
        <v>3773</v>
      </c>
      <c r="E1806" s="834" t="s">
        <v>2179</v>
      </c>
      <c r="F1806" s="832" t="s">
        <v>2158</v>
      </c>
      <c r="G1806" s="832" t="s">
        <v>2241</v>
      </c>
      <c r="H1806" s="832" t="s">
        <v>595</v>
      </c>
      <c r="I1806" s="832" t="s">
        <v>2242</v>
      </c>
      <c r="J1806" s="832" t="s">
        <v>2243</v>
      </c>
      <c r="K1806" s="832" t="s">
        <v>2244</v>
      </c>
      <c r="L1806" s="835">
        <v>66.88</v>
      </c>
      <c r="M1806" s="835">
        <v>66.88</v>
      </c>
      <c r="N1806" s="832">
        <v>1</v>
      </c>
      <c r="O1806" s="836">
        <v>0.5</v>
      </c>
      <c r="P1806" s="835">
        <v>66.88</v>
      </c>
      <c r="Q1806" s="837">
        <v>1</v>
      </c>
      <c r="R1806" s="832">
        <v>1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32</v>
      </c>
      <c r="B1807" s="832" t="s">
        <v>2157</v>
      </c>
      <c r="C1807" s="832" t="s">
        <v>2163</v>
      </c>
      <c r="D1807" s="833" t="s">
        <v>3773</v>
      </c>
      <c r="E1807" s="834" t="s">
        <v>2179</v>
      </c>
      <c r="F1807" s="832" t="s">
        <v>2158</v>
      </c>
      <c r="G1807" s="832" t="s">
        <v>2822</v>
      </c>
      <c r="H1807" s="832" t="s">
        <v>595</v>
      </c>
      <c r="I1807" s="832" t="s">
        <v>2823</v>
      </c>
      <c r="J1807" s="832" t="s">
        <v>2824</v>
      </c>
      <c r="K1807" s="832" t="s">
        <v>2825</v>
      </c>
      <c r="L1807" s="835">
        <v>52.47</v>
      </c>
      <c r="M1807" s="835">
        <v>157.41</v>
      </c>
      <c r="N1807" s="832">
        <v>3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32</v>
      </c>
      <c r="B1808" s="832" t="s">
        <v>2157</v>
      </c>
      <c r="C1808" s="832" t="s">
        <v>2163</v>
      </c>
      <c r="D1808" s="833" t="s">
        <v>3773</v>
      </c>
      <c r="E1808" s="834" t="s">
        <v>2179</v>
      </c>
      <c r="F1808" s="832" t="s">
        <v>2158</v>
      </c>
      <c r="G1808" s="832" t="s">
        <v>2434</v>
      </c>
      <c r="H1808" s="832" t="s">
        <v>595</v>
      </c>
      <c r="I1808" s="832" t="s">
        <v>2435</v>
      </c>
      <c r="J1808" s="832" t="s">
        <v>2436</v>
      </c>
      <c r="K1808" s="832" t="s">
        <v>2437</v>
      </c>
      <c r="L1808" s="835">
        <v>311.02</v>
      </c>
      <c r="M1808" s="835">
        <v>311.02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32</v>
      </c>
      <c r="B1809" s="832" t="s">
        <v>2157</v>
      </c>
      <c r="C1809" s="832" t="s">
        <v>2163</v>
      </c>
      <c r="D1809" s="833" t="s">
        <v>3773</v>
      </c>
      <c r="E1809" s="834" t="s">
        <v>2179</v>
      </c>
      <c r="F1809" s="832" t="s">
        <v>2158</v>
      </c>
      <c r="G1809" s="832" t="s">
        <v>2270</v>
      </c>
      <c r="H1809" s="832" t="s">
        <v>595</v>
      </c>
      <c r="I1809" s="832" t="s">
        <v>2830</v>
      </c>
      <c r="J1809" s="832" t="s">
        <v>2695</v>
      </c>
      <c r="K1809" s="832" t="s">
        <v>1841</v>
      </c>
      <c r="L1809" s="835">
        <v>10252.75</v>
      </c>
      <c r="M1809" s="835">
        <v>10252.75</v>
      </c>
      <c r="N1809" s="832">
        <v>1</v>
      </c>
      <c r="O1809" s="836">
        <v>0.5</v>
      </c>
      <c r="P1809" s="835">
        <v>10252.75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32</v>
      </c>
      <c r="B1810" s="832" t="s">
        <v>2157</v>
      </c>
      <c r="C1810" s="832" t="s">
        <v>2163</v>
      </c>
      <c r="D1810" s="833" t="s">
        <v>3773</v>
      </c>
      <c r="E1810" s="834" t="s">
        <v>2179</v>
      </c>
      <c r="F1810" s="832" t="s">
        <v>2158</v>
      </c>
      <c r="G1810" s="832" t="s">
        <v>2455</v>
      </c>
      <c r="H1810" s="832" t="s">
        <v>595</v>
      </c>
      <c r="I1810" s="832" t="s">
        <v>2784</v>
      </c>
      <c r="J1810" s="832" t="s">
        <v>2785</v>
      </c>
      <c r="K1810" s="832" t="s">
        <v>2786</v>
      </c>
      <c r="L1810" s="835">
        <v>99.94</v>
      </c>
      <c r="M1810" s="835">
        <v>99.94</v>
      </c>
      <c r="N1810" s="832">
        <v>1</v>
      </c>
      <c r="O1810" s="836">
        <v>0.5</v>
      </c>
      <c r="P1810" s="835">
        <v>99.94</v>
      </c>
      <c r="Q1810" s="837">
        <v>1</v>
      </c>
      <c r="R1810" s="832">
        <v>1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32</v>
      </c>
      <c r="B1811" s="832" t="s">
        <v>2157</v>
      </c>
      <c r="C1811" s="832" t="s">
        <v>2163</v>
      </c>
      <c r="D1811" s="833" t="s">
        <v>3773</v>
      </c>
      <c r="E1811" s="834" t="s">
        <v>2179</v>
      </c>
      <c r="F1811" s="832" t="s">
        <v>2158</v>
      </c>
      <c r="G1811" s="832" t="s">
        <v>2455</v>
      </c>
      <c r="H1811" s="832" t="s">
        <v>595</v>
      </c>
      <c r="I1811" s="832" t="s">
        <v>2456</v>
      </c>
      <c r="J1811" s="832" t="s">
        <v>1435</v>
      </c>
      <c r="K1811" s="832" t="s">
        <v>2457</v>
      </c>
      <c r="L1811" s="835">
        <v>50.32</v>
      </c>
      <c r="M1811" s="835">
        <v>50.32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32</v>
      </c>
      <c r="B1812" s="832" t="s">
        <v>2157</v>
      </c>
      <c r="C1812" s="832" t="s">
        <v>2165</v>
      </c>
      <c r="D1812" s="833" t="s">
        <v>3774</v>
      </c>
      <c r="E1812" s="834" t="s">
        <v>2173</v>
      </c>
      <c r="F1812" s="832" t="s">
        <v>2158</v>
      </c>
      <c r="G1812" s="832" t="s">
        <v>2215</v>
      </c>
      <c r="H1812" s="832" t="s">
        <v>595</v>
      </c>
      <c r="I1812" s="832" t="s">
        <v>2216</v>
      </c>
      <c r="J1812" s="832" t="s">
        <v>2217</v>
      </c>
      <c r="K1812" s="832" t="s">
        <v>2218</v>
      </c>
      <c r="L1812" s="835">
        <v>1295.6400000000001</v>
      </c>
      <c r="M1812" s="835">
        <v>2591.2800000000002</v>
      </c>
      <c r="N1812" s="832">
        <v>2</v>
      </c>
      <c r="O1812" s="836">
        <v>1.5</v>
      </c>
      <c r="P1812" s="835">
        <v>2591.2800000000002</v>
      </c>
      <c r="Q1812" s="837">
        <v>1</v>
      </c>
      <c r="R1812" s="832">
        <v>2</v>
      </c>
      <c r="S1812" s="837">
        <v>1</v>
      </c>
      <c r="T1812" s="836">
        <v>1.5</v>
      </c>
      <c r="U1812" s="838">
        <v>1</v>
      </c>
    </row>
    <row r="1813" spans="1:21" ht="14.4" customHeight="1" x14ac:dyDescent="0.3">
      <c r="A1813" s="831">
        <v>32</v>
      </c>
      <c r="B1813" s="832" t="s">
        <v>2157</v>
      </c>
      <c r="C1813" s="832" t="s">
        <v>2165</v>
      </c>
      <c r="D1813" s="833" t="s">
        <v>3774</v>
      </c>
      <c r="E1813" s="834" t="s">
        <v>2173</v>
      </c>
      <c r="F1813" s="832" t="s">
        <v>2158</v>
      </c>
      <c r="G1813" s="832" t="s">
        <v>2310</v>
      </c>
      <c r="H1813" s="832" t="s">
        <v>651</v>
      </c>
      <c r="I1813" s="832" t="s">
        <v>2311</v>
      </c>
      <c r="J1813" s="832" t="s">
        <v>2312</v>
      </c>
      <c r="K1813" s="832" t="s">
        <v>1483</v>
      </c>
      <c r="L1813" s="835">
        <v>65.989999999999995</v>
      </c>
      <c r="M1813" s="835">
        <v>65.989999999999995</v>
      </c>
      <c r="N1813" s="832">
        <v>1</v>
      </c>
      <c r="O1813" s="836">
        <v>0.5</v>
      </c>
      <c r="P1813" s="835">
        <v>65.989999999999995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32</v>
      </c>
      <c r="B1814" s="832" t="s">
        <v>2157</v>
      </c>
      <c r="C1814" s="832" t="s">
        <v>2165</v>
      </c>
      <c r="D1814" s="833" t="s">
        <v>3774</v>
      </c>
      <c r="E1814" s="834" t="s">
        <v>2173</v>
      </c>
      <c r="F1814" s="832" t="s">
        <v>2158</v>
      </c>
      <c r="G1814" s="832" t="s">
        <v>2225</v>
      </c>
      <c r="H1814" s="832" t="s">
        <v>651</v>
      </c>
      <c r="I1814" s="832" t="s">
        <v>1835</v>
      </c>
      <c r="J1814" s="832" t="s">
        <v>1836</v>
      </c>
      <c r="K1814" s="832" t="s">
        <v>1837</v>
      </c>
      <c r="L1814" s="835">
        <v>3231.81</v>
      </c>
      <c r="M1814" s="835">
        <v>6463.62</v>
      </c>
      <c r="N1814" s="832">
        <v>2</v>
      </c>
      <c r="O1814" s="836">
        <v>1</v>
      </c>
      <c r="P1814" s="835">
        <v>6463.62</v>
      </c>
      <c r="Q1814" s="837">
        <v>1</v>
      </c>
      <c r="R1814" s="832">
        <v>2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32</v>
      </c>
      <c r="B1815" s="832" t="s">
        <v>2157</v>
      </c>
      <c r="C1815" s="832" t="s">
        <v>2165</v>
      </c>
      <c r="D1815" s="833" t="s">
        <v>3774</v>
      </c>
      <c r="E1815" s="834" t="s">
        <v>2173</v>
      </c>
      <c r="F1815" s="832" t="s">
        <v>2158</v>
      </c>
      <c r="G1815" s="832" t="s">
        <v>2233</v>
      </c>
      <c r="H1815" s="832" t="s">
        <v>595</v>
      </c>
      <c r="I1815" s="832" t="s">
        <v>2234</v>
      </c>
      <c r="J1815" s="832" t="s">
        <v>2235</v>
      </c>
      <c r="K1815" s="832" t="s">
        <v>2236</v>
      </c>
      <c r="L1815" s="835">
        <v>88.76</v>
      </c>
      <c r="M1815" s="835">
        <v>88.76</v>
      </c>
      <c r="N1815" s="832">
        <v>1</v>
      </c>
      <c r="O1815" s="836">
        <v>0.5</v>
      </c>
      <c r="P1815" s="835">
        <v>88.76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" customHeight="1" x14ac:dyDescent="0.3">
      <c r="A1816" s="831">
        <v>32</v>
      </c>
      <c r="B1816" s="832" t="s">
        <v>2157</v>
      </c>
      <c r="C1816" s="832" t="s">
        <v>2165</v>
      </c>
      <c r="D1816" s="833" t="s">
        <v>3774</v>
      </c>
      <c r="E1816" s="834" t="s">
        <v>2173</v>
      </c>
      <c r="F1816" s="832" t="s">
        <v>2158</v>
      </c>
      <c r="G1816" s="832" t="s">
        <v>2384</v>
      </c>
      <c r="H1816" s="832" t="s">
        <v>595</v>
      </c>
      <c r="I1816" s="832" t="s">
        <v>2645</v>
      </c>
      <c r="J1816" s="832" t="s">
        <v>846</v>
      </c>
      <c r="K1816" s="832" t="s">
        <v>2646</v>
      </c>
      <c r="L1816" s="835">
        <v>103.67</v>
      </c>
      <c r="M1816" s="835">
        <v>103.67</v>
      </c>
      <c r="N1816" s="832">
        <v>1</v>
      </c>
      <c r="O1816" s="836">
        <v>0.5</v>
      </c>
      <c r="P1816" s="835">
        <v>103.67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32</v>
      </c>
      <c r="B1817" s="832" t="s">
        <v>2157</v>
      </c>
      <c r="C1817" s="832" t="s">
        <v>2165</v>
      </c>
      <c r="D1817" s="833" t="s">
        <v>3774</v>
      </c>
      <c r="E1817" s="834" t="s">
        <v>2173</v>
      </c>
      <c r="F1817" s="832" t="s">
        <v>2158</v>
      </c>
      <c r="G1817" s="832" t="s">
        <v>2913</v>
      </c>
      <c r="H1817" s="832" t="s">
        <v>595</v>
      </c>
      <c r="I1817" s="832" t="s">
        <v>2914</v>
      </c>
      <c r="J1817" s="832" t="s">
        <v>2915</v>
      </c>
      <c r="K1817" s="832" t="s">
        <v>2916</v>
      </c>
      <c r="L1817" s="835">
        <v>463.19</v>
      </c>
      <c r="M1817" s="835">
        <v>463.19</v>
      </c>
      <c r="N1817" s="832">
        <v>1</v>
      </c>
      <c r="O1817" s="836">
        <v>0.5</v>
      </c>
      <c r="P1817" s="835">
        <v>463.19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32</v>
      </c>
      <c r="B1818" s="832" t="s">
        <v>2157</v>
      </c>
      <c r="C1818" s="832" t="s">
        <v>2165</v>
      </c>
      <c r="D1818" s="833" t="s">
        <v>3774</v>
      </c>
      <c r="E1818" s="834" t="s">
        <v>2173</v>
      </c>
      <c r="F1818" s="832" t="s">
        <v>2158</v>
      </c>
      <c r="G1818" s="832" t="s">
        <v>2241</v>
      </c>
      <c r="H1818" s="832" t="s">
        <v>595</v>
      </c>
      <c r="I1818" s="832" t="s">
        <v>2577</v>
      </c>
      <c r="J1818" s="832" t="s">
        <v>2416</v>
      </c>
      <c r="K1818" s="832" t="s">
        <v>2578</v>
      </c>
      <c r="L1818" s="835">
        <v>59.56</v>
      </c>
      <c r="M1818" s="835">
        <v>119.12</v>
      </c>
      <c r="N1818" s="832">
        <v>2</v>
      </c>
      <c r="O1818" s="836">
        <v>0.5</v>
      </c>
      <c r="P1818" s="835">
        <v>119.12</v>
      </c>
      <c r="Q1818" s="837">
        <v>1</v>
      </c>
      <c r="R1818" s="832">
        <v>2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32</v>
      </c>
      <c r="B1819" s="832" t="s">
        <v>2157</v>
      </c>
      <c r="C1819" s="832" t="s">
        <v>2165</v>
      </c>
      <c r="D1819" s="833" t="s">
        <v>3774</v>
      </c>
      <c r="E1819" s="834" t="s">
        <v>2173</v>
      </c>
      <c r="F1819" s="832" t="s">
        <v>2158</v>
      </c>
      <c r="G1819" s="832" t="s">
        <v>2268</v>
      </c>
      <c r="H1819" s="832" t="s">
        <v>651</v>
      </c>
      <c r="I1819" s="832" t="s">
        <v>2016</v>
      </c>
      <c r="J1819" s="832" t="s">
        <v>2017</v>
      </c>
      <c r="K1819" s="832" t="s">
        <v>2018</v>
      </c>
      <c r="L1819" s="835">
        <v>902.57</v>
      </c>
      <c r="M1819" s="835">
        <v>1805.14</v>
      </c>
      <c r="N1819" s="832">
        <v>2</v>
      </c>
      <c r="O1819" s="836">
        <v>1</v>
      </c>
      <c r="P1819" s="835">
        <v>1805.14</v>
      </c>
      <c r="Q1819" s="837">
        <v>1</v>
      </c>
      <c r="R1819" s="832">
        <v>2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32</v>
      </c>
      <c r="B1820" s="832" t="s">
        <v>2157</v>
      </c>
      <c r="C1820" s="832" t="s">
        <v>2167</v>
      </c>
      <c r="D1820" s="833" t="s">
        <v>3775</v>
      </c>
      <c r="E1820" s="834" t="s">
        <v>2201</v>
      </c>
      <c r="F1820" s="832" t="s">
        <v>2158</v>
      </c>
      <c r="G1820" s="832" t="s">
        <v>2316</v>
      </c>
      <c r="H1820" s="832" t="s">
        <v>595</v>
      </c>
      <c r="I1820" s="832" t="s">
        <v>2317</v>
      </c>
      <c r="J1820" s="832" t="s">
        <v>2318</v>
      </c>
      <c r="K1820" s="832" t="s">
        <v>2319</v>
      </c>
      <c r="L1820" s="835">
        <v>1437.8</v>
      </c>
      <c r="M1820" s="835">
        <v>2875.6</v>
      </c>
      <c r="N1820" s="832">
        <v>2</v>
      </c>
      <c r="O1820" s="836">
        <v>1</v>
      </c>
      <c r="P1820" s="835">
        <v>2875.6</v>
      </c>
      <c r="Q1820" s="837">
        <v>1</v>
      </c>
      <c r="R1820" s="832">
        <v>2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32</v>
      </c>
      <c r="B1821" s="832" t="s">
        <v>2157</v>
      </c>
      <c r="C1821" s="832" t="s">
        <v>2167</v>
      </c>
      <c r="D1821" s="833" t="s">
        <v>3775</v>
      </c>
      <c r="E1821" s="834" t="s">
        <v>2201</v>
      </c>
      <c r="F1821" s="832" t="s">
        <v>2158</v>
      </c>
      <c r="G1821" s="832" t="s">
        <v>2797</v>
      </c>
      <c r="H1821" s="832" t="s">
        <v>595</v>
      </c>
      <c r="I1821" s="832" t="s">
        <v>2798</v>
      </c>
      <c r="J1821" s="832" t="s">
        <v>979</v>
      </c>
      <c r="K1821" s="832" t="s">
        <v>2799</v>
      </c>
      <c r="L1821" s="835">
        <v>0</v>
      </c>
      <c r="M1821" s="835">
        <v>0</v>
      </c>
      <c r="N1821" s="832">
        <v>1</v>
      </c>
      <c r="O1821" s="836">
        <v>0.5</v>
      </c>
      <c r="P1821" s="835">
        <v>0</v>
      </c>
      <c r="Q1821" s="837"/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32</v>
      </c>
      <c r="B1822" s="832" t="s">
        <v>2157</v>
      </c>
      <c r="C1822" s="832" t="s">
        <v>2167</v>
      </c>
      <c r="D1822" s="833" t="s">
        <v>3775</v>
      </c>
      <c r="E1822" s="834" t="s">
        <v>2201</v>
      </c>
      <c r="F1822" s="832" t="s">
        <v>2158</v>
      </c>
      <c r="G1822" s="832" t="s">
        <v>2225</v>
      </c>
      <c r="H1822" s="832" t="s">
        <v>651</v>
      </c>
      <c r="I1822" s="832" t="s">
        <v>1835</v>
      </c>
      <c r="J1822" s="832" t="s">
        <v>1836</v>
      </c>
      <c r="K1822" s="832" t="s">
        <v>1837</v>
      </c>
      <c r="L1822" s="835">
        <v>3231.81</v>
      </c>
      <c r="M1822" s="835">
        <v>3231.81</v>
      </c>
      <c r="N1822" s="832">
        <v>1</v>
      </c>
      <c r="O1822" s="836">
        <v>0.5</v>
      </c>
      <c r="P1822" s="835">
        <v>3231.81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32</v>
      </c>
      <c r="B1823" s="832" t="s">
        <v>2157</v>
      </c>
      <c r="C1823" s="832" t="s">
        <v>2167</v>
      </c>
      <c r="D1823" s="833" t="s">
        <v>3775</v>
      </c>
      <c r="E1823" s="834" t="s">
        <v>2201</v>
      </c>
      <c r="F1823" s="832" t="s">
        <v>2158</v>
      </c>
      <c r="G1823" s="832" t="s">
        <v>2202</v>
      </c>
      <c r="H1823" s="832" t="s">
        <v>651</v>
      </c>
      <c r="I1823" s="832" t="s">
        <v>2056</v>
      </c>
      <c r="J1823" s="832" t="s">
        <v>2057</v>
      </c>
      <c r="K1823" s="832" t="s">
        <v>2058</v>
      </c>
      <c r="L1823" s="835">
        <v>32.25</v>
      </c>
      <c r="M1823" s="835">
        <v>32.25</v>
      </c>
      <c r="N1823" s="832">
        <v>1</v>
      </c>
      <c r="O1823" s="836">
        <v>0.5</v>
      </c>
      <c r="P1823" s="835">
        <v>32.25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32</v>
      </c>
      <c r="B1824" s="832" t="s">
        <v>2157</v>
      </c>
      <c r="C1824" s="832" t="s">
        <v>2167</v>
      </c>
      <c r="D1824" s="833" t="s">
        <v>3775</v>
      </c>
      <c r="E1824" s="834" t="s">
        <v>2201</v>
      </c>
      <c r="F1824" s="832" t="s">
        <v>2158</v>
      </c>
      <c r="G1824" s="832" t="s">
        <v>2202</v>
      </c>
      <c r="H1824" s="832" t="s">
        <v>651</v>
      </c>
      <c r="I1824" s="832" t="s">
        <v>2203</v>
      </c>
      <c r="J1824" s="832" t="s">
        <v>2057</v>
      </c>
      <c r="K1824" s="832" t="s">
        <v>2204</v>
      </c>
      <c r="L1824" s="835">
        <v>16.12</v>
      </c>
      <c r="M1824" s="835">
        <v>32.24</v>
      </c>
      <c r="N1824" s="832">
        <v>2</v>
      </c>
      <c r="O1824" s="836">
        <v>1.5</v>
      </c>
      <c r="P1824" s="835">
        <v>32.24</v>
      </c>
      <c r="Q1824" s="837">
        <v>1</v>
      </c>
      <c r="R1824" s="832">
        <v>2</v>
      </c>
      <c r="S1824" s="837">
        <v>1</v>
      </c>
      <c r="T1824" s="836">
        <v>1.5</v>
      </c>
      <c r="U1824" s="838">
        <v>1</v>
      </c>
    </row>
    <row r="1825" spans="1:21" ht="14.4" customHeight="1" x14ac:dyDescent="0.3">
      <c r="A1825" s="831">
        <v>32</v>
      </c>
      <c r="B1825" s="832" t="s">
        <v>2157</v>
      </c>
      <c r="C1825" s="832" t="s">
        <v>2167</v>
      </c>
      <c r="D1825" s="833" t="s">
        <v>3775</v>
      </c>
      <c r="E1825" s="834" t="s">
        <v>2201</v>
      </c>
      <c r="F1825" s="832" t="s">
        <v>2158</v>
      </c>
      <c r="G1825" s="832" t="s">
        <v>2819</v>
      </c>
      <c r="H1825" s="832" t="s">
        <v>595</v>
      </c>
      <c r="I1825" s="832" t="s">
        <v>3128</v>
      </c>
      <c r="J1825" s="832" t="s">
        <v>1474</v>
      </c>
      <c r="K1825" s="832" t="s">
        <v>2821</v>
      </c>
      <c r="L1825" s="835">
        <v>453.79</v>
      </c>
      <c r="M1825" s="835">
        <v>453.79</v>
      </c>
      <c r="N1825" s="832">
        <v>1</v>
      </c>
      <c r="O1825" s="836">
        <v>1</v>
      </c>
      <c r="P1825" s="835">
        <v>453.79</v>
      </c>
      <c r="Q1825" s="837">
        <v>1</v>
      </c>
      <c r="R1825" s="832">
        <v>1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32</v>
      </c>
      <c r="B1826" s="832" t="s">
        <v>2157</v>
      </c>
      <c r="C1826" s="832" t="s">
        <v>2167</v>
      </c>
      <c r="D1826" s="833" t="s">
        <v>3775</v>
      </c>
      <c r="E1826" s="834" t="s">
        <v>2201</v>
      </c>
      <c r="F1826" s="832" t="s">
        <v>2158</v>
      </c>
      <c r="G1826" s="832" t="s">
        <v>2241</v>
      </c>
      <c r="H1826" s="832" t="s">
        <v>595</v>
      </c>
      <c r="I1826" s="832" t="s">
        <v>2415</v>
      </c>
      <c r="J1826" s="832" t="s">
        <v>2416</v>
      </c>
      <c r="K1826" s="832" t="s">
        <v>2417</v>
      </c>
      <c r="L1826" s="835">
        <v>42.54</v>
      </c>
      <c r="M1826" s="835">
        <v>42.54</v>
      </c>
      <c r="N1826" s="832">
        <v>1</v>
      </c>
      <c r="O1826" s="836">
        <v>0.5</v>
      </c>
      <c r="P1826" s="835">
        <v>42.54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32</v>
      </c>
      <c r="B1827" s="832" t="s">
        <v>2157</v>
      </c>
      <c r="C1827" s="832" t="s">
        <v>2167</v>
      </c>
      <c r="D1827" s="833" t="s">
        <v>3775</v>
      </c>
      <c r="E1827" s="834" t="s">
        <v>2201</v>
      </c>
      <c r="F1827" s="832" t="s">
        <v>2158</v>
      </c>
      <c r="G1827" s="832" t="s">
        <v>2241</v>
      </c>
      <c r="H1827" s="832" t="s">
        <v>595</v>
      </c>
      <c r="I1827" s="832" t="s">
        <v>2577</v>
      </c>
      <c r="J1827" s="832" t="s">
        <v>2416</v>
      </c>
      <c r="K1827" s="832" t="s">
        <v>2578</v>
      </c>
      <c r="L1827" s="835">
        <v>59.56</v>
      </c>
      <c r="M1827" s="835">
        <v>59.56</v>
      </c>
      <c r="N1827" s="832">
        <v>1</v>
      </c>
      <c r="O1827" s="836">
        <v>0.5</v>
      </c>
      <c r="P1827" s="835">
        <v>59.56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32</v>
      </c>
      <c r="B1828" s="832" t="s">
        <v>2157</v>
      </c>
      <c r="C1828" s="832" t="s">
        <v>2167</v>
      </c>
      <c r="D1828" s="833" t="s">
        <v>3775</v>
      </c>
      <c r="E1828" s="834" t="s">
        <v>2201</v>
      </c>
      <c r="F1828" s="832" t="s">
        <v>2158</v>
      </c>
      <c r="G1828" s="832" t="s">
        <v>2268</v>
      </c>
      <c r="H1828" s="832" t="s">
        <v>651</v>
      </c>
      <c r="I1828" s="832" t="s">
        <v>2016</v>
      </c>
      <c r="J1828" s="832" t="s">
        <v>2017</v>
      </c>
      <c r="K1828" s="832" t="s">
        <v>2018</v>
      </c>
      <c r="L1828" s="835">
        <v>902.57</v>
      </c>
      <c r="M1828" s="835">
        <v>2707.71</v>
      </c>
      <c r="N1828" s="832">
        <v>3</v>
      </c>
      <c r="O1828" s="836">
        <v>1.5</v>
      </c>
      <c r="P1828" s="835">
        <v>2707.71</v>
      </c>
      <c r="Q1828" s="837">
        <v>1</v>
      </c>
      <c r="R1828" s="832">
        <v>3</v>
      </c>
      <c r="S1828" s="837">
        <v>1</v>
      </c>
      <c r="T1828" s="836">
        <v>1.5</v>
      </c>
      <c r="U1828" s="838">
        <v>1</v>
      </c>
    </row>
    <row r="1829" spans="1:21" ht="14.4" customHeight="1" x14ac:dyDescent="0.3">
      <c r="A1829" s="831">
        <v>32</v>
      </c>
      <c r="B1829" s="832" t="s">
        <v>2157</v>
      </c>
      <c r="C1829" s="832" t="s">
        <v>2167</v>
      </c>
      <c r="D1829" s="833" t="s">
        <v>3775</v>
      </c>
      <c r="E1829" s="834" t="s">
        <v>2201</v>
      </c>
      <c r="F1829" s="832" t="s">
        <v>2158</v>
      </c>
      <c r="G1829" s="832" t="s">
        <v>2270</v>
      </c>
      <c r="H1829" s="832" t="s">
        <v>595</v>
      </c>
      <c r="I1829" s="832" t="s">
        <v>2830</v>
      </c>
      <c r="J1829" s="832" t="s">
        <v>2695</v>
      </c>
      <c r="K1829" s="832" t="s">
        <v>1841</v>
      </c>
      <c r="L1829" s="835">
        <v>10252.75</v>
      </c>
      <c r="M1829" s="835">
        <v>41011</v>
      </c>
      <c r="N1829" s="832">
        <v>4</v>
      </c>
      <c r="O1829" s="836">
        <v>0.5</v>
      </c>
      <c r="P1829" s="835">
        <v>41011</v>
      </c>
      <c r="Q1829" s="837">
        <v>1</v>
      </c>
      <c r="R1829" s="832">
        <v>4</v>
      </c>
      <c r="S1829" s="837">
        <v>1</v>
      </c>
      <c r="T1829" s="836">
        <v>0.5</v>
      </c>
      <c r="U1829" s="838">
        <v>1</v>
      </c>
    </row>
    <row r="1830" spans="1:21" ht="14.4" customHeight="1" thickBot="1" x14ac:dyDescent="0.35">
      <c r="A1830" s="839">
        <v>32</v>
      </c>
      <c r="B1830" s="840" t="s">
        <v>2157</v>
      </c>
      <c r="C1830" s="840" t="s">
        <v>2167</v>
      </c>
      <c r="D1830" s="841" t="s">
        <v>3775</v>
      </c>
      <c r="E1830" s="842" t="s">
        <v>2201</v>
      </c>
      <c r="F1830" s="840" t="s">
        <v>2158</v>
      </c>
      <c r="G1830" s="840" t="s">
        <v>2836</v>
      </c>
      <c r="H1830" s="840" t="s">
        <v>595</v>
      </c>
      <c r="I1830" s="840" t="s">
        <v>2837</v>
      </c>
      <c r="J1830" s="840" t="s">
        <v>906</v>
      </c>
      <c r="K1830" s="840" t="s">
        <v>2838</v>
      </c>
      <c r="L1830" s="843">
        <v>0</v>
      </c>
      <c r="M1830" s="843">
        <v>0</v>
      </c>
      <c r="N1830" s="840">
        <v>1</v>
      </c>
      <c r="O1830" s="844">
        <v>1</v>
      </c>
      <c r="P1830" s="843"/>
      <c r="Q1830" s="845"/>
      <c r="R1830" s="840"/>
      <c r="S1830" s="845">
        <v>0</v>
      </c>
      <c r="T1830" s="844"/>
      <c r="U1830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3777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2184</v>
      </c>
      <c r="B5" s="225">
        <v>19355.080000000002</v>
      </c>
      <c r="C5" s="830">
        <v>0.14013628532281389</v>
      </c>
      <c r="D5" s="225">
        <v>118761.03999999998</v>
      </c>
      <c r="E5" s="830">
        <v>0.85986371467718603</v>
      </c>
      <c r="F5" s="848">
        <v>138116.12</v>
      </c>
    </row>
    <row r="6" spans="1:6" ht="14.4" customHeight="1" x14ac:dyDescent="0.3">
      <c r="A6" s="857" t="s">
        <v>2200</v>
      </c>
      <c r="B6" s="849">
        <v>15313.89</v>
      </c>
      <c r="C6" s="837">
        <v>0.24888052527592153</v>
      </c>
      <c r="D6" s="849">
        <v>46217.19999999999</v>
      </c>
      <c r="E6" s="837">
        <v>0.75111947472407847</v>
      </c>
      <c r="F6" s="850">
        <v>61531.089999999989</v>
      </c>
    </row>
    <row r="7" spans="1:6" ht="14.4" customHeight="1" x14ac:dyDescent="0.3">
      <c r="A7" s="857" t="s">
        <v>2189</v>
      </c>
      <c r="B7" s="849">
        <v>9403.5999999999985</v>
      </c>
      <c r="C7" s="837">
        <v>8.2281409490449556E-2</v>
      </c>
      <c r="D7" s="849">
        <v>104882.23999999999</v>
      </c>
      <c r="E7" s="837">
        <v>0.9177185905095504</v>
      </c>
      <c r="F7" s="850">
        <v>114285.84</v>
      </c>
    </row>
    <row r="8" spans="1:6" ht="14.4" customHeight="1" x14ac:dyDescent="0.3">
      <c r="A8" s="857" t="s">
        <v>2174</v>
      </c>
      <c r="B8" s="849">
        <v>3458.81</v>
      </c>
      <c r="C8" s="837">
        <v>7.2951190673545843E-2</v>
      </c>
      <c r="D8" s="849">
        <v>43953.85</v>
      </c>
      <c r="E8" s="837">
        <v>0.92704880932645417</v>
      </c>
      <c r="F8" s="850">
        <v>47412.659999999996</v>
      </c>
    </row>
    <row r="9" spans="1:6" ht="14.4" customHeight="1" x14ac:dyDescent="0.3">
      <c r="A9" s="857" t="s">
        <v>2188</v>
      </c>
      <c r="B9" s="849">
        <v>1749.59</v>
      </c>
      <c r="C9" s="837">
        <v>3.260477203457663E-2</v>
      </c>
      <c r="D9" s="849">
        <v>51910.95999999997</v>
      </c>
      <c r="E9" s="837">
        <v>0.96739522796542343</v>
      </c>
      <c r="F9" s="850">
        <v>53660.549999999967</v>
      </c>
    </row>
    <row r="10" spans="1:6" ht="14.4" customHeight="1" x14ac:dyDescent="0.3">
      <c r="A10" s="857" t="s">
        <v>2195</v>
      </c>
      <c r="B10" s="849">
        <v>1515.33</v>
      </c>
      <c r="C10" s="837">
        <v>2.5697588463125372E-2</v>
      </c>
      <c r="D10" s="849">
        <v>57452.460000000006</v>
      </c>
      <c r="E10" s="837">
        <v>0.97430241153687458</v>
      </c>
      <c r="F10" s="850">
        <v>58967.790000000008</v>
      </c>
    </row>
    <row r="11" spans="1:6" ht="14.4" customHeight="1" x14ac:dyDescent="0.3">
      <c r="A11" s="857" t="s">
        <v>2172</v>
      </c>
      <c r="B11" s="849">
        <v>1481.85</v>
      </c>
      <c r="C11" s="837">
        <v>2.3973678701420482E-2</v>
      </c>
      <c r="D11" s="849">
        <v>60329.689999999988</v>
      </c>
      <c r="E11" s="837">
        <v>0.97602632129857958</v>
      </c>
      <c r="F11" s="850">
        <v>61811.539999999986</v>
      </c>
    </row>
    <row r="12" spans="1:6" ht="14.4" customHeight="1" x14ac:dyDescent="0.3">
      <c r="A12" s="857" t="s">
        <v>2191</v>
      </c>
      <c r="B12" s="849">
        <v>1343.24</v>
      </c>
      <c r="C12" s="837">
        <v>9.2636257518368421E-3</v>
      </c>
      <c r="D12" s="849">
        <v>143658.30000000002</v>
      </c>
      <c r="E12" s="837">
        <v>0.99073637424816319</v>
      </c>
      <c r="F12" s="850">
        <v>145001.54</v>
      </c>
    </row>
    <row r="13" spans="1:6" ht="14.4" customHeight="1" x14ac:dyDescent="0.3">
      <c r="A13" s="857" t="s">
        <v>2194</v>
      </c>
      <c r="B13" s="849">
        <v>403.39</v>
      </c>
      <c r="C13" s="837">
        <v>2.1229508464173808E-3</v>
      </c>
      <c r="D13" s="849">
        <v>189610.43000000005</v>
      </c>
      <c r="E13" s="837">
        <v>0.99787704915358255</v>
      </c>
      <c r="F13" s="850">
        <v>190013.82000000007</v>
      </c>
    </row>
    <row r="14" spans="1:6" ht="14.4" customHeight="1" x14ac:dyDescent="0.3">
      <c r="A14" s="857" t="s">
        <v>2179</v>
      </c>
      <c r="B14" s="849">
        <v>325.03999999999996</v>
      </c>
      <c r="C14" s="837">
        <v>7.225889064017943E-2</v>
      </c>
      <c r="D14" s="849">
        <v>4173.2300000000005</v>
      </c>
      <c r="E14" s="837">
        <v>0.92774110935982057</v>
      </c>
      <c r="F14" s="850">
        <v>4498.2700000000004</v>
      </c>
    </row>
    <row r="15" spans="1:6" ht="14.4" customHeight="1" x14ac:dyDescent="0.3">
      <c r="A15" s="857" t="s">
        <v>2193</v>
      </c>
      <c r="B15" s="849">
        <v>235.8</v>
      </c>
      <c r="C15" s="837">
        <v>9.1313980294303633E-3</v>
      </c>
      <c r="D15" s="849">
        <v>25587.190000000002</v>
      </c>
      <c r="E15" s="837">
        <v>0.9908686019705697</v>
      </c>
      <c r="F15" s="850">
        <v>25822.99</v>
      </c>
    </row>
    <row r="16" spans="1:6" ht="14.4" customHeight="1" x14ac:dyDescent="0.3">
      <c r="A16" s="857" t="s">
        <v>2176</v>
      </c>
      <c r="B16" s="849">
        <v>184.74</v>
      </c>
      <c r="C16" s="837">
        <v>8.4495566635530057E-4</v>
      </c>
      <c r="D16" s="849">
        <v>218453.95000000004</v>
      </c>
      <c r="E16" s="837">
        <v>0.99915504433364477</v>
      </c>
      <c r="F16" s="850">
        <v>218638.69000000003</v>
      </c>
    </row>
    <row r="17" spans="1:6" ht="14.4" customHeight="1" x14ac:dyDescent="0.3">
      <c r="A17" s="857" t="s">
        <v>2190</v>
      </c>
      <c r="B17" s="849">
        <v>176.32</v>
      </c>
      <c r="C17" s="837">
        <v>7.2683921403089878E-3</v>
      </c>
      <c r="D17" s="849">
        <v>24082.140000000003</v>
      </c>
      <c r="E17" s="837">
        <v>0.99273160785969106</v>
      </c>
      <c r="F17" s="850">
        <v>24258.460000000003</v>
      </c>
    </row>
    <row r="18" spans="1:6" ht="14.4" customHeight="1" x14ac:dyDescent="0.3">
      <c r="A18" s="857" t="s">
        <v>2183</v>
      </c>
      <c r="B18" s="849">
        <v>170.52</v>
      </c>
      <c r="C18" s="837">
        <v>3.0893694131774326E-3</v>
      </c>
      <c r="D18" s="849">
        <v>55025.21</v>
      </c>
      <c r="E18" s="837">
        <v>0.99691063058682261</v>
      </c>
      <c r="F18" s="850">
        <v>55195.729999999996</v>
      </c>
    </row>
    <row r="19" spans="1:6" ht="14.4" customHeight="1" x14ac:dyDescent="0.3">
      <c r="A19" s="857" t="s">
        <v>2196</v>
      </c>
      <c r="B19" s="849">
        <v>139.31</v>
      </c>
      <c r="C19" s="837">
        <v>3.1224686397100191E-3</v>
      </c>
      <c r="D19" s="849">
        <v>44476.03</v>
      </c>
      <c r="E19" s="837">
        <v>0.99687753136029</v>
      </c>
      <c r="F19" s="850">
        <v>44615.34</v>
      </c>
    </row>
    <row r="20" spans="1:6" ht="14.4" customHeight="1" x14ac:dyDescent="0.3">
      <c r="A20" s="857" t="s">
        <v>2177</v>
      </c>
      <c r="B20" s="849">
        <v>103.64</v>
      </c>
      <c r="C20" s="837">
        <v>6.6847610152787167E-3</v>
      </c>
      <c r="D20" s="849">
        <v>15400.28</v>
      </c>
      <c r="E20" s="837">
        <v>0.99331523898472129</v>
      </c>
      <c r="F20" s="850">
        <v>15503.92</v>
      </c>
    </row>
    <row r="21" spans="1:6" ht="14.4" customHeight="1" x14ac:dyDescent="0.3">
      <c r="A21" s="857" t="s">
        <v>2178</v>
      </c>
      <c r="B21" s="849">
        <v>103.64</v>
      </c>
      <c r="C21" s="837">
        <v>1.6177122950817111E-3</v>
      </c>
      <c r="D21" s="849">
        <v>63962.140000000007</v>
      </c>
      <c r="E21" s="837">
        <v>0.99838228770491833</v>
      </c>
      <c r="F21" s="850">
        <v>64065.780000000006</v>
      </c>
    </row>
    <row r="22" spans="1:6" ht="14.4" customHeight="1" x14ac:dyDescent="0.3">
      <c r="A22" s="857" t="s">
        <v>2198</v>
      </c>
      <c r="B22" s="849">
        <v>58.85</v>
      </c>
      <c r="C22" s="837">
        <v>1.9066904260489227E-2</v>
      </c>
      <c r="D22" s="849">
        <v>3027.65</v>
      </c>
      <c r="E22" s="837">
        <v>0.98093309573951082</v>
      </c>
      <c r="F22" s="850">
        <v>3086.5</v>
      </c>
    </row>
    <row r="23" spans="1:6" ht="14.4" customHeight="1" x14ac:dyDescent="0.3">
      <c r="A23" s="857" t="s">
        <v>2180</v>
      </c>
      <c r="B23" s="849"/>
      <c r="C23" s="837">
        <v>0</v>
      </c>
      <c r="D23" s="849">
        <v>24042.120000000003</v>
      </c>
      <c r="E23" s="837">
        <v>1</v>
      </c>
      <c r="F23" s="850">
        <v>24042.120000000003</v>
      </c>
    </row>
    <row r="24" spans="1:6" ht="14.4" customHeight="1" x14ac:dyDescent="0.3">
      <c r="A24" s="857" t="s">
        <v>2197</v>
      </c>
      <c r="B24" s="849"/>
      <c r="C24" s="837">
        <v>0</v>
      </c>
      <c r="D24" s="849">
        <v>27249.74</v>
      </c>
      <c r="E24" s="837">
        <v>1</v>
      </c>
      <c r="F24" s="850">
        <v>27249.74</v>
      </c>
    </row>
    <row r="25" spans="1:6" ht="14.4" customHeight="1" x14ac:dyDescent="0.3">
      <c r="A25" s="857" t="s">
        <v>2186</v>
      </c>
      <c r="B25" s="849"/>
      <c r="C25" s="837">
        <v>0</v>
      </c>
      <c r="D25" s="849">
        <v>27150.039999999994</v>
      </c>
      <c r="E25" s="837">
        <v>1</v>
      </c>
      <c r="F25" s="850">
        <v>27150.039999999994</v>
      </c>
    </row>
    <row r="26" spans="1:6" ht="14.4" customHeight="1" x14ac:dyDescent="0.3">
      <c r="A26" s="857" t="s">
        <v>2182</v>
      </c>
      <c r="B26" s="849"/>
      <c r="C26" s="837">
        <v>0</v>
      </c>
      <c r="D26" s="849">
        <v>41494.549999999996</v>
      </c>
      <c r="E26" s="837">
        <v>1</v>
      </c>
      <c r="F26" s="850">
        <v>41494.549999999996</v>
      </c>
    </row>
    <row r="27" spans="1:6" ht="14.4" customHeight="1" x14ac:dyDescent="0.3">
      <c r="A27" s="857" t="s">
        <v>2173</v>
      </c>
      <c r="B27" s="849"/>
      <c r="C27" s="837">
        <v>0</v>
      </c>
      <c r="D27" s="849">
        <v>46424.969999999987</v>
      </c>
      <c r="E27" s="837">
        <v>1</v>
      </c>
      <c r="F27" s="850">
        <v>46424.969999999987</v>
      </c>
    </row>
    <row r="28" spans="1:6" ht="14.4" customHeight="1" x14ac:dyDescent="0.3">
      <c r="A28" s="857" t="s">
        <v>2201</v>
      </c>
      <c r="B28" s="849"/>
      <c r="C28" s="837">
        <v>0</v>
      </c>
      <c r="D28" s="849">
        <v>64603.32</v>
      </c>
      <c r="E28" s="837">
        <v>1</v>
      </c>
      <c r="F28" s="850">
        <v>64603.32</v>
      </c>
    </row>
    <row r="29" spans="1:6" ht="14.4" customHeight="1" x14ac:dyDescent="0.3">
      <c r="A29" s="857" t="s">
        <v>2199</v>
      </c>
      <c r="B29" s="849"/>
      <c r="C29" s="837">
        <v>0</v>
      </c>
      <c r="D29" s="849">
        <v>41523.71</v>
      </c>
      <c r="E29" s="837">
        <v>1</v>
      </c>
      <c r="F29" s="850">
        <v>41523.71</v>
      </c>
    </row>
    <row r="30" spans="1:6" ht="14.4" customHeight="1" x14ac:dyDescent="0.3">
      <c r="A30" s="857" t="s">
        <v>2175</v>
      </c>
      <c r="B30" s="849"/>
      <c r="C30" s="837">
        <v>0</v>
      </c>
      <c r="D30" s="849">
        <v>237.62</v>
      </c>
      <c r="E30" s="837">
        <v>1</v>
      </c>
      <c r="F30" s="850">
        <v>237.62</v>
      </c>
    </row>
    <row r="31" spans="1:6" ht="14.4" customHeight="1" x14ac:dyDescent="0.3">
      <c r="A31" s="857" t="s">
        <v>2185</v>
      </c>
      <c r="B31" s="849"/>
      <c r="C31" s="837">
        <v>0</v>
      </c>
      <c r="D31" s="849">
        <v>47.7</v>
      </c>
      <c r="E31" s="837">
        <v>1</v>
      </c>
      <c r="F31" s="850">
        <v>47.7</v>
      </c>
    </row>
    <row r="32" spans="1:6" ht="14.4" customHeight="1" x14ac:dyDescent="0.3">
      <c r="A32" s="857" t="s">
        <v>2181</v>
      </c>
      <c r="B32" s="849"/>
      <c r="C32" s="837">
        <v>0</v>
      </c>
      <c r="D32" s="849">
        <v>497289.48999999987</v>
      </c>
      <c r="E32" s="837">
        <v>1</v>
      </c>
      <c r="F32" s="850">
        <v>497289.48999999987</v>
      </c>
    </row>
    <row r="33" spans="1:6" ht="14.4" customHeight="1" x14ac:dyDescent="0.3">
      <c r="A33" s="857" t="s">
        <v>2187</v>
      </c>
      <c r="B33" s="849"/>
      <c r="C33" s="837">
        <v>0</v>
      </c>
      <c r="D33" s="849">
        <v>112799.63</v>
      </c>
      <c r="E33" s="837">
        <v>1</v>
      </c>
      <c r="F33" s="850">
        <v>112799.63</v>
      </c>
    </row>
    <row r="34" spans="1:6" ht="14.4" customHeight="1" thickBot="1" x14ac:dyDescent="0.35">
      <c r="A34" s="858" t="s">
        <v>2192</v>
      </c>
      <c r="B34" s="853"/>
      <c r="C34" s="854">
        <v>0</v>
      </c>
      <c r="D34" s="853">
        <v>294716.3000000001</v>
      </c>
      <c r="E34" s="854">
        <v>1</v>
      </c>
      <c r="F34" s="855">
        <v>294716.3000000001</v>
      </c>
    </row>
    <row r="35" spans="1:6" ht="14.4" customHeight="1" thickBot="1" x14ac:dyDescent="0.35">
      <c r="A35" s="771" t="s">
        <v>3</v>
      </c>
      <c r="B35" s="772">
        <v>55522.64</v>
      </c>
      <c r="C35" s="773">
        <v>2.2172995436677459E-2</v>
      </c>
      <c r="D35" s="772">
        <v>2448543.1799999997</v>
      </c>
      <c r="E35" s="773">
        <v>0.9778270045633225</v>
      </c>
      <c r="F35" s="774">
        <v>2504065.8199999998</v>
      </c>
    </row>
    <row r="36" spans="1:6" ht="14.4" customHeight="1" thickBot="1" x14ac:dyDescent="0.35"/>
    <row r="37" spans="1:6" ht="14.4" customHeight="1" x14ac:dyDescent="0.3">
      <c r="A37" s="856" t="s">
        <v>1672</v>
      </c>
      <c r="B37" s="225">
        <v>20505.5</v>
      </c>
      <c r="C37" s="830">
        <v>8.6956521739130432E-2</v>
      </c>
      <c r="D37" s="225">
        <v>215307.75</v>
      </c>
      <c r="E37" s="830">
        <v>0.91304347826086951</v>
      </c>
      <c r="F37" s="848">
        <v>235813.25</v>
      </c>
    </row>
    <row r="38" spans="1:6" ht="14.4" customHeight="1" x14ac:dyDescent="0.3">
      <c r="A38" s="857" t="s">
        <v>1640</v>
      </c>
      <c r="B38" s="849">
        <v>5891.3399999999992</v>
      </c>
      <c r="C38" s="837">
        <v>0.56521739130434778</v>
      </c>
      <c r="D38" s="849">
        <v>4531.7999999999993</v>
      </c>
      <c r="E38" s="837">
        <v>0.43478260869565211</v>
      </c>
      <c r="F38" s="850">
        <v>10423.14</v>
      </c>
    </row>
    <row r="39" spans="1:6" ht="14.4" customHeight="1" x14ac:dyDescent="0.3">
      <c r="A39" s="857" t="s">
        <v>3778</v>
      </c>
      <c r="B39" s="849">
        <v>4333.45</v>
      </c>
      <c r="C39" s="837">
        <v>1</v>
      </c>
      <c r="D39" s="849"/>
      <c r="E39" s="837">
        <v>0</v>
      </c>
      <c r="F39" s="850">
        <v>4333.45</v>
      </c>
    </row>
    <row r="40" spans="1:6" ht="14.4" customHeight="1" x14ac:dyDescent="0.3">
      <c r="A40" s="857" t="s">
        <v>1677</v>
      </c>
      <c r="B40" s="849">
        <v>4281.6900000000005</v>
      </c>
      <c r="C40" s="837">
        <v>4.8650913173989493E-2</v>
      </c>
      <c r="D40" s="849">
        <v>83726.73</v>
      </c>
      <c r="E40" s="837">
        <v>0.95134908682601049</v>
      </c>
      <c r="F40" s="850">
        <v>88008.42</v>
      </c>
    </row>
    <row r="41" spans="1:6" ht="14.4" customHeight="1" x14ac:dyDescent="0.3">
      <c r="A41" s="857" t="s">
        <v>1664</v>
      </c>
      <c r="B41" s="849">
        <v>3802.69</v>
      </c>
      <c r="C41" s="837">
        <v>0.26998000721330639</v>
      </c>
      <c r="D41" s="849">
        <v>10282.390000000009</v>
      </c>
      <c r="E41" s="837">
        <v>0.73001999278669361</v>
      </c>
      <c r="F41" s="850">
        <v>14085.080000000009</v>
      </c>
    </row>
    <row r="42" spans="1:6" ht="14.4" customHeight="1" x14ac:dyDescent="0.3">
      <c r="A42" s="857" t="s">
        <v>1659</v>
      </c>
      <c r="B42" s="849">
        <v>3454.7499999999995</v>
      </c>
      <c r="C42" s="837">
        <v>0.79406762130231912</v>
      </c>
      <c r="D42" s="849">
        <v>895.94999999999993</v>
      </c>
      <c r="E42" s="837">
        <v>0.20593237869768083</v>
      </c>
      <c r="F42" s="850">
        <v>4350.7</v>
      </c>
    </row>
    <row r="43" spans="1:6" ht="14.4" customHeight="1" x14ac:dyDescent="0.3">
      <c r="A43" s="857" t="s">
        <v>1692</v>
      </c>
      <c r="B43" s="849">
        <v>2941.78</v>
      </c>
      <c r="C43" s="837">
        <v>0.16224548662394947</v>
      </c>
      <c r="D43" s="849">
        <v>15189.880000000005</v>
      </c>
      <c r="E43" s="837">
        <v>0.83775451337605056</v>
      </c>
      <c r="F43" s="850">
        <v>18131.660000000003</v>
      </c>
    </row>
    <row r="44" spans="1:6" ht="14.4" customHeight="1" x14ac:dyDescent="0.3">
      <c r="A44" s="857" t="s">
        <v>3779</v>
      </c>
      <c r="B44" s="849">
        <v>1419.1699999999998</v>
      </c>
      <c r="C44" s="837">
        <v>0.41135839256107315</v>
      </c>
      <c r="D44" s="849">
        <v>2030.7899999999997</v>
      </c>
      <c r="E44" s="837">
        <v>0.58864160743892679</v>
      </c>
      <c r="F44" s="850">
        <v>3449.9599999999996</v>
      </c>
    </row>
    <row r="45" spans="1:6" ht="14.4" customHeight="1" x14ac:dyDescent="0.3">
      <c r="A45" s="857" t="s">
        <v>1671</v>
      </c>
      <c r="B45" s="849">
        <v>1405.7</v>
      </c>
      <c r="C45" s="837">
        <v>2.8533973291129237E-3</v>
      </c>
      <c r="D45" s="849">
        <v>491235.11999999982</v>
      </c>
      <c r="E45" s="837">
        <v>0.99714660267088706</v>
      </c>
      <c r="F45" s="850">
        <v>492640.81999999983</v>
      </c>
    </row>
    <row r="46" spans="1:6" ht="14.4" customHeight="1" x14ac:dyDescent="0.3">
      <c r="A46" s="857" t="s">
        <v>3780</v>
      </c>
      <c r="B46" s="849">
        <v>923.7</v>
      </c>
      <c r="C46" s="837">
        <v>0.24271933950489144</v>
      </c>
      <c r="D46" s="849">
        <v>2881.9300000000003</v>
      </c>
      <c r="E46" s="837">
        <v>0.75728066049510867</v>
      </c>
      <c r="F46" s="850">
        <v>3805.63</v>
      </c>
    </row>
    <row r="47" spans="1:6" ht="14.4" customHeight="1" x14ac:dyDescent="0.3">
      <c r="A47" s="857" t="s">
        <v>1643</v>
      </c>
      <c r="B47" s="849">
        <v>900.99</v>
      </c>
      <c r="C47" s="837">
        <v>0.5794073388123625</v>
      </c>
      <c r="D47" s="849">
        <v>654.03</v>
      </c>
      <c r="E47" s="837">
        <v>0.42059266118763744</v>
      </c>
      <c r="F47" s="850">
        <v>1555.02</v>
      </c>
    </row>
    <row r="48" spans="1:6" ht="14.4" customHeight="1" x14ac:dyDescent="0.3">
      <c r="A48" s="857" t="s">
        <v>3781</v>
      </c>
      <c r="B48" s="849">
        <v>809.58</v>
      </c>
      <c r="C48" s="837">
        <v>0.10372076695817506</v>
      </c>
      <c r="D48" s="849">
        <v>6995.7999999999965</v>
      </c>
      <c r="E48" s="837">
        <v>0.896279233041825</v>
      </c>
      <c r="F48" s="850">
        <v>7805.3799999999965</v>
      </c>
    </row>
    <row r="49" spans="1:6" ht="14.4" customHeight="1" x14ac:dyDescent="0.3">
      <c r="A49" s="857" t="s">
        <v>1706</v>
      </c>
      <c r="B49" s="849">
        <v>759.47</v>
      </c>
      <c r="C49" s="837">
        <v>1</v>
      </c>
      <c r="D49" s="849"/>
      <c r="E49" s="837">
        <v>0</v>
      </c>
      <c r="F49" s="850">
        <v>759.47</v>
      </c>
    </row>
    <row r="50" spans="1:6" ht="14.4" customHeight="1" x14ac:dyDescent="0.3">
      <c r="A50" s="857" t="s">
        <v>1651</v>
      </c>
      <c r="B50" s="849">
        <v>570</v>
      </c>
      <c r="C50" s="837">
        <v>0.35032297319721961</v>
      </c>
      <c r="D50" s="849">
        <v>1057.0699999999997</v>
      </c>
      <c r="E50" s="837">
        <v>0.64967702680278039</v>
      </c>
      <c r="F50" s="850">
        <v>1627.0699999999997</v>
      </c>
    </row>
    <row r="51" spans="1:6" ht="14.4" customHeight="1" x14ac:dyDescent="0.3">
      <c r="A51" s="857" t="s">
        <v>1701</v>
      </c>
      <c r="B51" s="849">
        <v>563.71</v>
      </c>
      <c r="C51" s="837">
        <v>0.63636363636363635</v>
      </c>
      <c r="D51" s="849">
        <v>322.12</v>
      </c>
      <c r="E51" s="837">
        <v>0.36363636363636365</v>
      </c>
      <c r="F51" s="850">
        <v>885.83</v>
      </c>
    </row>
    <row r="52" spans="1:6" ht="14.4" customHeight="1" x14ac:dyDescent="0.3">
      <c r="A52" s="857" t="s">
        <v>1719</v>
      </c>
      <c r="B52" s="849">
        <v>505.08000000000004</v>
      </c>
      <c r="C52" s="837">
        <v>0.2665765903657063</v>
      </c>
      <c r="D52" s="849">
        <v>1389.6100000000001</v>
      </c>
      <c r="E52" s="837">
        <v>0.73342340963429375</v>
      </c>
      <c r="F52" s="850">
        <v>1894.69</v>
      </c>
    </row>
    <row r="53" spans="1:6" ht="14.4" customHeight="1" x14ac:dyDescent="0.3">
      <c r="A53" s="857" t="s">
        <v>1646</v>
      </c>
      <c r="B53" s="849">
        <v>467.60999999999996</v>
      </c>
      <c r="C53" s="837">
        <v>0.14172405014184225</v>
      </c>
      <c r="D53" s="849">
        <v>2831.8299999999995</v>
      </c>
      <c r="E53" s="837">
        <v>0.85827594985815769</v>
      </c>
      <c r="F53" s="850">
        <v>3299.4399999999996</v>
      </c>
    </row>
    <row r="54" spans="1:6" ht="14.4" customHeight="1" x14ac:dyDescent="0.3">
      <c r="A54" s="857" t="s">
        <v>3782</v>
      </c>
      <c r="B54" s="849">
        <v>455.1</v>
      </c>
      <c r="C54" s="837">
        <v>1</v>
      </c>
      <c r="D54" s="849"/>
      <c r="E54" s="837">
        <v>0</v>
      </c>
      <c r="F54" s="850">
        <v>455.1</v>
      </c>
    </row>
    <row r="55" spans="1:6" ht="14.4" customHeight="1" x14ac:dyDescent="0.3">
      <c r="A55" s="857" t="s">
        <v>3783</v>
      </c>
      <c r="B55" s="849">
        <v>401.14</v>
      </c>
      <c r="C55" s="837">
        <v>0.88853940548442834</v>
      </c>
      <c r="D55" s="849">
        <v>50.32</v>
      </c>
      <c r="E55" s="837">
        <v>0.11146059451557171</v>
      </c>
      <c r="F55" s="850">
        <v>451.46</v>
      </c>
    </row>
    <row r="56" spans="1:6" ht="14.4" customHeight="1" x14ac:dyDescent="0.3">
      <c r="A56" s="857" t="s">
        <v>3784</v>
      </c>
      <c r="B56" s="849">
        <v>290.39999999999998</v>
      </c>
      <c r="C56" s="837">
        <v>1</v>
      </c>
      <c r="D56" s="849"/>
      <c r="E56" s="837">
        <v>0</v>
      </c>
      <c r="F56" s="850">
        <v>290.39999999999998</v>
      </c>
    </row>
    <row r="57" spans="1:6" ht="14.4" customHeight="1" x14ac:dyDescent="0.3">
      <c r="A57" s="857" t="s">
        <v>1649</v>
      </c>
      <c r="B57" s="849">
        <v>245.78</v>
      </c>
      <c r="C57" s="837">
        <v>0.40775764815183491</v>
      </c>
      <c r="D57" s="849">
        <v>356.98</v>
      </c>
      <c r="E57" s="837">
        <v>0.59224235184816509</v>
      </c>
      <c r="F57" s="850">
        <v>602.76</v>
      </c>
    </row>
    <row r="58" spans="1:6" ht="14.4" customHeight="1" x14ac:dyDescent="0.3">
      <c r="A58" s="857" t="s">
        <v>1639</v>
      </c>
      <c r="B58" s="849">
        <v>153.19999999999999</v>
      </c>
      <c r="C58" s="837">
        <v>2.4134649921546632E-2</v>
      </c>
      <c r="D58" s="849">
        <v>6194.52</v>
      </c>
      <c r="E58" s="837">
        <v>0.97586535007845343</v>
      </c>
      <c r="F58" s="850">
        <v>6347.72</v>
      </c>
    </row>
    <row r="59" spans="1:6" ht="14.4" customHeight="1" x14ac:dyDescent="0.3">
      <c r="A59" s="857" t="s">
        <v>3785</v>
      </c>
      <c r="B59" s="849">
        <v>132</v>
      </c>
      <c r="C59" s="837">
        <v>0.23077729990559109</v>
      </c>
      <c r="D59" s="849">
        <v>439.98</v>
      </c>
      <c r="E59" s="837">
        <v>0.76922270009440885</v>
      </c>
      <c r="F59" s="850">
        <v>571.98</v>
      </c>
    </row>
    <row r="60" spans="1:6" ht="14.4" customHeight="1" x14ac:dyDescent="0.3">
      <c r="A60" s="857" t="s">
        <v>3786</v>
      </c>
      <c r="B60" s="849">
        <v>105.32</v>
      </c>
      <c r="C60" s="837">
        <v>0.76274623406720743</v>
      </c>
      <c r="D60" s="849">
        <v>32.76</v>
      </c>
      <c r="E60" s="837">
        <v>0.2372537659327926</v>
      </c>
      <c r="F60" s="850">
        <v>138.07999999999998</v>
      </c>
    </row>
    <row r="61" spans="1:6" ht="14.4" customHeight="1" x14ac:dyDescent="0.3">
      <c r="A61" s="857" t="s">
        <v>3787</v>
      </c>
      <c r="B61" s="849">
        <v>72.58</v>
      </c>
      <c r="C61" s="837">
        <v>1</v>
      </c>
      <c r="D61" s="849"/>
      <c r="E61" s="837">
        <v>0</v>
      </c>
      <c r="F61" s="850">
        <v>72.58</v>
      </c>
    </row>
    <row r="62" spans="1:6" ht="14.4" customHeight="1" x14ac:dyDescent="0.3">
      <c r="A62" s="857" t="s">
        <v>1656</v>
      </c>
      <c r="B62" s="849">
        <v>55.38</v>
      </c>
      <c r="C62" s="837">
        <v>0.10449253759504896</v>
      </c>
      <c r="D62" s="849">
        <v>474.61</v>
      </c>
      <c r="E62" s="837">
        <v>0.89550746240495105</v>
      </c>
      <c r="F62" s="850">
        <v>529.99</v>
      </c>
    </row>
    <row r="63" spans="1:6" ht="14.4" customHeight="1" x14ac:dyDescent="0.3">
      <c r="A63" s="857" t="s">
        <v>3788</v>
      </c>
      <c r="B63" s="849">
        <v>46.51</v>
      </c>
      <c r="C63" s="837">
        <v>0.21626522830837905</v>
      </c>
      <c r="D63" s="849">
        <v>168.55</v>
      </c>
      <c r="E63" s="837">
        <v>0.78373477169162098</v>
      </c>
      <c r="F63" s="850">
        <v>215.06</v>
      </c>
    </row>
    <row r="64" spans="1:6" ht="14.4" customHeight="1" x14ac:dyDescent="0.3">
      <c r="A64" s="857" t="s">
        <v>1652</v>
      </c>
      <c r="B64" s="849">
        <v>29.02</v>
      </c>
      <c r="C64" s="837">
        <v>1</v>
      </c>
      <c r="D64" s="849"/>
      <c r="E64" s="837">
        <v>0</v>
      </c>
      <c r="F64" s="850">
        <v>29.02</v>
      </c>
    </row>
    <row r="65" spans="1:6" ht="14.4" customHeight="1" x14ac:dyDescent="0.3">
      <c r="A65" s="857" t="s">
        <v>3789</v>
      </c>
      <c r="B65" s="849"/>
      <c r="C65" s="837">
        <v>0</v>
      </c>
      <c r="D65" s="849">
        <v>729.09</v>
      </c>
      <c r="E65" s="837">
        <v>1</v>
      </c>
      <c r="F65" s="850">
        <v>729.09</v>
      </c>
    </row>
    <row r="66" spans="1:6" ht="14.4" customHeight="1" x14ac:dyDescent="0.3">
      <c r="A66" s="857" t="s">
        <v>3790</v>
      </c>
      <c r="B66" s="849"/>
      <c r="C66" s="837">
        <v>0</v>
      </c>
      <c r="D66" s="849">
        <v>89.04</v>
      </c>
      <c r="E66" s="837">
        <v>1</v>
      </c>
      <c r="F66" s="850">
        <v>89.04</v>
      </c>
    </row>
    <row r="67" spans="1:6" ht="14.4" customHeight="1" x14ac:dyDescent="0.3">
      <c r="A67" s="857" t="s">
        <v>3791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1655</v>
      </c>
      <c r="B68" s="849"/>
      <c r="C68" s="837">
        <v>0</v>
      </c>
      <c r="D68" s="849">
        <v>352.37</v>
      </c>
      <c r="E68" s="837">
        <v>1</v>
      </c>
      <c r="F68" s="850">
        <v>352.37</v>
      </c>
    </row>
    <row r="69" spans="1:6" ht="14.4" customHeight="1" x14ac:dyDescent="0.3">
      <c r="A69" s="857" t="s">
        <v>3792</v>
      </c>
      <c r="B69" s="849"/>
      <c r="C69" s="837">
        <v>0</v>
      </c>
      <c r="D69" s="849">
        <v>360.46000000000004</v>
      </c>
      <c r="E69" s="837">
        <v>1</v>
      </c>
      <c r="F69" s="850">
        <v>360.46000000000004</v>
      </c>
    </row>
    <row r="70" spans="1:6" ht="14.4" customHeight="1" x14ac:dyDescent="0.3">
      <c r="A70" s="857" t="s">
        <v>1645</v>
      </c>
      <c r="B70" s="849"/>
      <c r="C70" s="837">
        <v>0</v>
      </c>
      <c r="D70" s="849">
        <v>131.32</v>
      </c>
      <c r="E70" s="837">
        <v>1</v>
      </c>
      <c r="F70" s="850">
        <v>131.32</v>
      </c>
    </row>
    <row r="71" spans="1:6" ht="14.4" customHeight="1" x14ac:dyDescent="0.3">
      <c r="A71" s="857" t="s">
        <v>1695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1654</v>
      </c>
      <c r="B72" s="849"/>
      <c r="C72" s="837">
        <v>0</v>
      </c>
      <c r="D72" s="849">
        <v>620.07000000000005</v>
      </c>
      <c r="E72" s="837">
        <v>1</v>
      </c>
      <c r="F72" s="850">
        <v>620.07000000000005</v>
      </c>
    </row>
    <row r="73" spans="1:6" ht="14.4" customHeight="1" x14ac:dyDescent="0.3">
      <c r="A73" s="857" t="s">
        <v>3793</v>
      </c>
      <c r="B73" s="849"/>
      <c r="C73" s="837">
        <v>0</v>
      </c>
      <c r="D73" s="849">
        <v>43.21</v>
      </c>
      <c r="E73" s="837">
        <v>1</v>
      </c>
      <c r="F73" s="850">
        <v>43.21</v>
      </c>
    </row>
    <row r="74" spans="1:6" ht="14.4" customHeight="1" x14ac:dyDescent="0.3">
      <c r="A74" s="857" t="s">
        <v>3794</v>
      </c>
      <c r="B74" s="849"/>
      <c r="C74" s="837">
        <v>0</v>
      </c>
      <c r="D74" s="849">
        <v>263.68</v>
      </c>
      <c r="E74" s="837">
        <v>1</v>
      </c>
      <c r="F74" s="850">
        <v>263.68</v>
      </c>
    </row>
    <row r="75" spans="1:6" ht="14.4" customHeight="1" x14ac:dyDescent="0.3">
      <c r="A75" s="857" t="s">
        <v>3795</v>
      </c>
      <c r="B75" s="849"/>
      <c r="C75" s="837">
        <v>0</v>
      </c>
      <c r="D75" s="849">
        <v>369.59</v>
      </c>
      <c r="E75" s="837">
        <v>1</v>
      </c>
      <c r="F75" s="850">
        <v>369.59</v>
      </c>
    </row>
    <row r="76" spans="1:6" ht="14.4" customHeight="1" x14ac:dyDescent="0.3">
      <c r="A76" s="857" t="s">
        <v>3796</v>
      </c>
      <c r="B76" s="849"/>
      <c r="C76" s="837">
        <v>0</v>
      </c>
      <c r="D76" s="849">
        <v>77.790000000000006</v>
      </c>
      <c r="E76" s="837">
        <v>1</v>
      </c>
      <c r="F76" s="850">
        <v>77.790000000000006</v>
      </c>
    </row>
    <row r="77" spans="1:6" ht="14.4" customHeight="1" x14ac:dyDescent="0.3">
      <c r="A77" s="857" t="s">
        <v>3797</v>
      </c>
      <c r="B77" s="849"/>
      <c r="C77" s="837">
        <v>0</v>
      </c>
      <c r="D77" s="849">
        <v>2945.22</v>
      </c>
      <c r="E77" s="837">
        <v>1</v>
      </c>
      <c r="F77" s="850">
        <v>2945.22</v>
      </c>
    </row>
    <row r="78" spans="1:6" ht="14.4" customHeight="1" x14ac:dyDescent="0.3">
      <c r="A78" s="857" t="s">
        <v>1650</v>
      </c>
      <c r="B78" s="849"/>
      <c r="C78" s="837">
        <v>0</v>
      </c>
      <c r="D78" s="849">
        <v>36.369999999999997</v>
      </c>
      <c r="E78" s="837">
        <v>1</v>
      </c>
      <c r="F78" s="850">
        <v>36.369999999999997</v>
      </c>
    </row>
    <row r="79" spans="1:6" ht="14.4" customHeight="1" x14ac:dyDescent="0.3">
      <c r="A79" s="857" t="s">
        <v>1708</v>
      </c>
      <c r="B79" s="849"/>
      <c r="C79" s="837">
        <v>0</v>
      </c>
      <c r="D79" s="849">
        <v>1638.85</v>
      </c>
      <c r="E79" s="837">
        <v>1</v>
      </c>
      <c r="F79" s="850">
        <v>1638.85</v>
      </c>
    </row>
    <row r="80" spans="1:6" ht="14.4" customHeight="1" x14ac:dyDescent="0.3">
      <c r="A80" s="857" t="s">
        <v>1657</v>
      </c>
      <c r="B80" s="849"/>
      <c r="C80" s="837">
        <v>0</v>
      </c>
      <c r="D80" s="849">
        <v>205.7</v>
      </c>
      <c r="E80" s="837">
        <v>1</v>
      </c>
      <c r="F80" s="850">
        <v>205.7</v>
      </c>
    </row>
    <row r="81" spans="1:6" ht="14.4" customHeight="1" x14ac:dyDescent="0.3">
      <c r="A81" s="857" t="s">
        <v>3798</v>
      </c>
      <c r="B81" s="849"/>
      <c r="C81" s="837">
        <v>0</v>
      </c>
      <c r="D81" s="849">
        <v>428576.64</v>
      </c>
      <c r="E81" s="837">
        <v>1</v>
      </c>
      <c r="F81" s="850">
        <v>428576.64</v>
      </c>
    </row>
    <row r="82" spans="1:6" ht="14.4" customHeight="1" x14ac:dyDescent="0.3">
      <c r="A82" s="857" t="s">
        <v>1658</v>
      </c>
      <c r="B82" s="849"/>
      <c r="C82" s="837">
        <v>0</v>
      </c>
      <c r="D82" s="849">
        <v>465.90000000000003</v>
      </c>
      <c r="E82" s="837">
        <v>1</v>
      </c>
      <c r="F82" s="850">
        <v>465.90000000000003</v>
      </c>
    </row>
    <row r="83" spans="1:6" ht="14.4" customHeight="1" x14ac:dyDescent="0.3">
      <c r="A83" s="857" t="s">
        <v>3799</v>
      </c>
      <c r="B83" s="849"/>
      <c r="C83" s="837">
        <v>0</v>
      </c>
      <c r="D83" s="849">
        <v>1327.72</v>
      </c>
      <c r="E83" s="837">
        <v>1</v>
      </c>
      <c r="F83" s="850">
        <v>1327.72</v>
      </c>
    </row>
    <row r="84" spans="1:6" ht="14.4" customHeight="1" x14ac:dyDescent="0.3">
      <c r="A84" s="857" t="s">
        <v>3800</v>
      </c>
      <c r="B84" s="849"/>
      <c r="C84" s="837">
        <v>0</v>
      </c>
      <c r="D84" s="849">
        <v>596.61</v>
      </c>
      <c r="E84" s="837">
        <v>1</v>
      </c>
      <c r="F84" s="850">
        <v>596.61</v>
      </c>
    </row>
    <row r="85" spans="1:6" ht="14.4" customHeight="1" x14ac:dyDescent="0.3">
      <c r="A85" s="857" t="s">
        <v>1697</v>
      </c>
      <c r="B85" s="849"/>
      <c r="C85" s="837">
        <v>0</v>
      </c>
      <c r="D85" s="849">
        <v>366.31</v>
      </c>
      <c r="E85" s="837">
        <v>1</v>
      </c>
      <c r="F85" s="850">
        <v>366.31</v>
      </c>
    </row>
    <row r="86" spans="1:6" ht="14.4" customHeight="1" x14ac:dyDescent="0.3">
      <c r="A86" s="857" t="s">
        <v>1642</v>
      </c>
      <c r="B86" s="849"/>
      <c r="C86" s="837">
        <v>0</v>
      </c>
      <c r="D86" s="849">
        <v>434080.90000000008</v>
      </c>
      <c r="E86" s="837">
        <v>1</v>
      </c>
      <c r="F86" s="850">
        <v>434080.90000000008</v>
      </c>
    </row>
    <row r="87" spans="1:6" ht="14.4" customHeight="1" x14ac:dyDescent="0.3">
      <c r="A87" s="857" t="s">
        <v>3801</v>
      </c>
      <c r="B87" s="849"/>
      <c r="C87" s="837">
        <v>0</v>
      </c>
      <c r="D87" s="849">
        <v>351.48</v>
      </c>
      <c r="E87" s="837">
        <v>1</v>
      </c>
      <c r="F87" s="850">
        <v>351.48</v>
      </c>
    </row>
    <row r="88" spans="1:6" ht="14.4" customHeight="1" x14ac:dyDescent="0.3">
      <c r="A88" s="857" t="s">
        <v>3802</v>
      </c>
      <c r="B88" s="849">
        <v>0</v>
      </c>
      <c r="C88" s="837"/>
      <c r="D88" s="849"/>
      <c r="E88" s="837"/>
      <c r="F88" s="850">
        <v>0</v>
      </c>
    </row>
    <row r="89" spans="1:6" ht="14.4" customHeight="1" x14ac:dyDescent="0.3">
      <c r="A89" s="857" t="s">
        <v>1698</v>
      </c>
      <c r="B89" s="849"/>
      <c r="C89" s="837">
        <v>0</v>
      </c>
      <c r="D89" s="849">
        <v>211.53</v>
      </c>
      <c r="E89" s="837">
        <v>1</v>
      </c>
      <c r="F89" s="850">
        <v>211.53</v>
      </c>
    </row>
    <row r="90" spans="1:6" ht="14.4" customHeight="1" x14ac:dyDescent="0.3">
      <c r="A90" s="857" t="s">
        <v>1700</v>
      </c>
      <c r="B90" s="849">
        <v>0</v>
      </c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1653</v>
      </c>
      <c r="B91" s="849"/>
      <c r="C91" s="837">
        <v>0</v>
      </c>
      <c r="D91" s="849">
        <v>103.64</v>
      </c>
      <c r="E91" s="837">
        <v>1</v>
      </c>
      <c r="F91" s="850">
        <v>103.64</v>
      </c>
    </row>
    <row r="92" spans="1:6" ht="14.4" customHeight="1" x14ac:dyDescent="0.3">
      <c r="A92" s="857" t="s">
        <v>1720</v>
      </c>
      <c r="B92" s="849"/>
      <c r="C92" s="837">
        <v>0</v>
      </c>
      <c r="D92" s="849">
        <v>37375.1</v>
      </c>
      <c r="E92" s="837">
        <v>1</v>
      </c>
      <c r="F92" s="850">
        <v>37375.1</v>
      </c>
    </row>
    <row r="93" spans="1:6" ht="14.4" customHeight="1" x14ac:dyDescent="0.3">
      <c r="A93" s="857" t="s">
        <v>3803</v>
      </c>
      <c r="B93" s="849"/>
      <c r="C93" s="837">
        <v>0</v>
      </c>
      <c r="D93" s="849">
        <v>1863.61</v>
      </c>
      <c r="E93" s="837">
        <v>1</v>
      </c>
      <c r="F93" s="850">
        <v>1863.61</v>
      </c>
    </row>
    <row r="94" spans="1:6" ht="14.4" customHeight="1" x14ac:dyDescent="0.3">
      <c r="A94" s="857" t="s">
        <v>3804</v>
      </c>
      <c r="B94" s="849"/>
      <c r="C94" s="837">
        <v>0</v>
      </c>
      <c r="D94" s="849">
        <v>372.8</v>
      </c>
      <c r="E94" s="837">
        <v>1</v>
      </c>
      <c r="F94" s="850">
        <v>372.8</v>
      </c>
    </row>
    <row r="95" spans="1:6" ht="14.4" customHeight="1" x14ac:dyDescent="0.3">
      <c r="A95" s="857" t="s">
        <v>1647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1661</v>
      </c>
      <c r="B96" s="849"/>
      <c r="C96" s="837">
        <v>0</v>
      </c>
      <c r="D96" s="849">
        <v>284.92</v>
      </c>
      <c r="E96" s="837">
        <v>1</v>
      </c>
      <c r="F96" s="850">
        <v>284.92</v>
      </c>
    </row>
    <row r="97" spans="1:6" ht="14.4" customHeight="1" x14ac:dyDescent="0.3">
      <c r="A97" s="857" t="s">
        <v>1702</v>
      </c>
      <c r="B97" s="849"/>
      <c r="C97" s="837">
        <v>0</v>
      </c>
      <c r="D97" s="849">
        <v>141.25</v>
      </c>
      <c r="E97" s="837">
        <v>1</v>
      </c>
      <c r="F97" s="850">
        <v>141.25</v>
      </c>
    </row>
    <row r="98" spans="1:6" ht="14.4" customHeight="1" x14ac:dyDescent="0.3">
      <c r="A98" s="857" t="s">
        <v>1648</v>
      </c>
      <c r="B98" s="849"/>
      <c r="C98" s="837">
        <v>0</v>
      </c>
      <c r="D98" s="849">
        <v>1073.1499999999999</v>
      </c>
      <c r="E98" s="837">
        <v>1</v>
      </c>
      <c r="F98" s="850">
        <v>1073.1499999999999</v>
      </c>
    </row>
    <row r="99" spans="1:6" ht="14.4" customHeight="1" x14ac:dyDescent="0.3">
      <c r="A99" s="857" t="s">
        <v>1705</v>
      </c>
      <c r="B99" s="849">
        <v>0</v>
      </c>
      <c r="C99" s="837">
        <v>0</v>
      </c>
      <c r="D99" s="849">
        <v>2644.7900000000004</v>
      </c>
      <c r="E99" s="837">
        <v>1</v>
      </c>
      <c r="F99" s="850">
        <v>2644.7900000000004</v>
      </c>
    </row>
    <row r="100" spans="1:6" ht="14.4" customHeight="1" x14ac:dyDescent="0.3">
      <c r="A100" s="857" t="s">
        <v>3805</v>
      </c>
      <c r="B100" s="849"/>
      <c r="C100" s="837">
        <v>0</v>
      </c>
      <c r="D100" s="849">
        <v>165.25</v>
      </c>
      <c r="E100" s="837">
        <v>1</v>
      </c>
      <c r="F100" s="850">
        <v>165.25</v>
      </c>
    </row>
    <row r="101" spans="1:6" ht="14.4" customHeight="1" x14ac:dyDescent="0.3">
      <c r="A101" s="857" t="s">
        <v>1673</v>
      </c>
      <c r="B101" s="849"/>
      <c r="C101" s="837">
        <v>0</v>
      </c>
      <c r="D101" s="849">
        <v>378253.27</v>
      </c>
      <c r="E101" s="837">
        <v>1</v>
      </c>
      <c r="F101" s="850">
        <v>378253.27</v>
      </c>
    </row>
    <row r="102" spans="1:6" ht="14.4" customHeight="1" x14ac:dyDescent="0.3">
      <c r="A102" s="857" t="s">
        <v>3806</v>
      </c>
      <c r="B102" s="849"/>
      <c r="C102" s="837">
        <v>0</v>
      </c>
      <c r="D102" s="849">
        <v>23477.34</v>
      </c>
      <c r="E102" s="837">
        <v>1</v>
      </c>
      <c r="F102" s="850">
        <v>23477.34</v>
      </c>
    </row>
    <row r="103" spans="1:6" ht="14.4" customHeight="1" x14ac:dyDescent="0.3">
      <c r="A103" s="857" t="s">
        <v>1666</v>
      </c>
      <c r="B103" s="849"/>
      <c r="C103" s="837">
        <v>0</v>
      </c>
      <c r="D103" s="849">
        <v>12424.750000000002</v>
      </c>
      <c r="E103" s="837">
        <v>1</v>
      </c>
      <c r="F103" s="850">
        <v>12424.750000000002</v>
      </c>
    </row>
    <row r="104" spans="1:6" ht="14.4" customHeight="1" x14ac:dyDescent="0.3">
      <c r="A104" s="857" t="s">
        <v>3807</v>
      </c>
      <c r="B104" s="849"/>
      <c r="C104" s="837">
        <v>0</v>
      </c>
      <c r="D104" s="849">
        <v>2407.44</v>
      </c>
      <c r="E104" s="837">
        <v>1</v>
      </c>
      <c r="F104" s="850">
        <v>2407.44</v>
      </c>
    </row>
    <row r="105" spans="1:6" ht="14.4" customHeight="1" x14ac:dyDescent="0.3">
      <c r="A105" s="857" t="s">
        <v>1711</v>
      </c>
      <c r="B105" s="849"/>
      <c r="C105" s="837">
        <v>0</v>
      </c>
      <c r="D105" s="849">
        <v>4057.89</v>
      </c>
      <c r="E105" s="837">
        <v>1</v>
      </c>
      <c r="F105" s="850">
        <v>4057.89</v>
      </c>
    </row>
    <row r="106" spans="1:6" ht="14.4" customHeight="1" x14ac:dyDescent="0.3">
      <c r="A106" s="857" t="s">
        <v>3808</v>
      </c>
      <c r="B106" s="849"/>
      <c r="C106" s="837">
        <v>0</v>
      </c>
      <c r="D106" s="849">
        <v>67.33</v>
      </c>
      <c r="E106" s="837">
        <v>1</v>
      </c>
      <c r="F106" s="850">
        <v>67.33</v>
      </c>
    </row>
    <row r="107" spans="1:6" ht="14.4" customHeight="1" x14ac:dyDescent="0.3">
      <c r="A107" s="857" t="s">
        <v>1715</v>
      </c>
      <c r="B107" s="849">
        <v>0</v>
      </c>
      <c r="C107" s="837">
        <v>0</v>
      </c>
      <c r="D107" s="849">
        <v>65.36</v>
      </c>
      <c r="E107" s="837">
        <v>1</v>
      </c>
      <c r="F107" s="850">
        <v>65.36</v>
      </c>
    </row>
    <row r="108" spans="1:6" ht="14.4" customHeight="1" x14ac:dyDescent="0.3">
      <c r="A108" s="857" t="s">
        <v>3809</v>
      </c>
      <c r="B108" s="849"/>
      <c r="C108" s="837">
        <v>0</v>
      </c>
      <c r="D108" s="849">
        <v>1280.8399999999999</v>
      </c>
      <c r="E108" s="837">
        <v>1</v>
      </c>
      <c r="F108" s="850">
        <v>1280.8399999999999</v>
      </c>
    </row>
    <row r="109" spans="1:6" ht="14.4" customHeight="1" x14ac:dyDescent="0.3">
      <c r="A109" s="857" t="s">
        <v>1716</v>
      </c>
      <c r="B109" s="849"/>
      <c r="C109" s="837">
        <v>0</v>
      </c>
      <c r="D109" s="849">
        <v>8460.4200000000037</v>
      </c>
      <c r="E109" s="837">
        <v>1</v>
      </c>
      <c r="F109" s="850">
        <v>8460.4200000000037</v>
      </c>
    </row>
    <row r="110" spans="1:6" ht="14.4" customHeight="1" x14ac:dyDescent="0.3">
      <c r="A110" s="857" t="s">
        <v>1644</v>
      </c>
      <c r="B110" s="849"/>
      <c r="C110" s="837">
        <v>0</v>
      </c>
      <c r="D110" s="849">
        <v>160.03</v>
      </c>
      <c r="E110" s="837">
        <v>1</v>
      </c>
      <c r="F110" s="850">
        <v>160.03</v>
      </c>
    </row>
    <row r="111" spans="1:6" ht="14.4" customHeight="1" x14ac:dyDescent="0.3">
      <c r="A111" s="857" t="s">
        <v>1678</v>
      </c>
      <c r="B111" s="849"/>
      <c r="C111" s="837">
        <v>0</v>
      </c>
      <c r="D111" s="849">
        <v>249967.35</v>
      </c>
      <c r="E111" s="837">
        <v>1</v>
      </c>
      <c r="F111" s="850">
        <v>249967.35</v>
      </c>
    </row>
    <row r="112" spans="1:6" ht="14.4" customHeight="1" x14ac:dyDescent="0.3">
      <c r="A112" s="857" t="s">
        <v>3810</v>
      </c>
      <c r="B112" s="849"/>
      <c r="C112" s="837">
        <v>0</v>
      </c>
      <c r="D112" s="849">
        <v>1594.44</v>
      </c>
      <c r="E112" s="837">
        <v>1</v>
      </c>
      <c r="F112" s="850">
        <v>1594.44</v>
      </c>
    </row>
    <row r="113" spans="1:6" ht="14.4" customHeight="1" x14ac:dyDescent="0.3">
      <c r="A113" s="857" t="s">
        <v>3811</v>
      </c>
      <c r="B113" s="849"/>
      <c r="C113" s="837">
        <v>0</v>
      </c>
      <c r="D113" s="849">
        <v>83.26</v>
      </c>
      <c r="E113" s="837">
        <v>1</v>
      </c>
      <c r="F113" s="850">
        <v>83.26</v>
      </c>
    </row>
    <row r="114" spans="1:6" ht="14.4" customHeight="1" thickBot="1" x14ac:dyDescent="0.35">
      <c r="A114" s="858" t="s">
        <v>3812</v>
      </c>
      <c r="B114" s="853"/>
      <c r="C114" s="854">
        <v>0</v>
      </c>
      <c r="D114" s="853">
        <v>1328.58</v>
      </c>
      <c r="E114" s="854">
        <v>1</v>
      </c>
      <c r="F114" s="855">
        <v>1328.58</v>
      </c>
    </row>
    <row r="115" spans="1:6" ht="14.4" customHeight="1" thickBot="1" x14ac:dyDescent="0.35">
      <c r="A115" s="771" t="s">
        <v>3</v>
      </c>
      <c r="B115" s="772">
        <v>55522.640000000007</v>
      </c>
      <c r="C115" s="773">
        <v>2.2172995436677459E-2</v>
      </c>
      <c r="D115" s="772">
        <v>2448543.1800000002</v>
      </c>
      <c r="E115" s="773">
        <v>0.9778270045633225</v>
      </c>
      <c r="F115" s="774">
        <v>2504065.8200000003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{586E6D15-AC5E-4B11-8BA2-ACF41D4C9465}</x14:id>
        </ext>
      </extLst>
    </cfRule>
  </conditionalFormatting>
  <conditionalFormatting sqref="F37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{4AF8C4A7-1D78-4A03-AEB6-9DCD49622629}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6E6D15-AC5E-4B11-8BA2-ACF41D4C94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4AF8C4A7-1D78-4A03-AEB6-9DCD496226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3848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181</v>
      </c>
      <c r="G3" s="47">
        <f>SUBTOTAL(9,G6:G1048576)</f>
        <v>55522.64</v>
      </c>
      <c r="H3" s="48">
        <f>IF(M3=0,0,G3/M3)</f>
        <v>2.2172995436677428E-2</v>
      </c>
      <c r="I3" s="47">
        <f>SUBTOTAL(9,I6:I1048576)</f>
        <v>2048</v>
      </c>
      <c r="J3" s="47">
        <f>SUBTOTAL(9,J6:J1048576)</f>
        <v>2448543.180000003</v>
      </c>
      <c r="K3" s="48">
        <f>IF(M3=0,0,J3/M3)</f>
        <v>0.97782700456332239</v>
      </c>
      <c r="L3" s="47">
        <f>SUBTOTAL(9,L6:L1048576)</f>
        <v>2229</v>
      </c>
      <c r="M3" s="49">
        <f>SUBTOTAL(9,M6:M1048576)</f>
        <v>2504065.8200000036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2172</v>
      </c>
      <c r="B6" s="825" t="s">
        <v>1721</v>
      </c>
      <c r="C6" s="825" t="s">
        <v>2258</v>
      </c>
      <c r="D6" s="825" t="s">
        <v>2057</v>
      </c>
      <c r="E6" s="825" t="s">
        <v>2259</v>
      </c>
      <c r="F6" s="225"/>
      <c r="G6" s="225"/>
      <c r="H6" s="830">
        <v>0</v>
      </c>
      <c r="I6" s="225">
        <v>1</v>
      </c>
      <c r="J6" s="225">
        <v>57.6</v>
      </c>
      <c r="K6" s="830">
        <v>1</v>
      </c>
      <c r="L6" s="225">
        <v>1</v>
      </c>
      <c r="M6" s="848">
        <v>57.6</v>
      </c>
    </row>
    <row r="7" spans="1:13" ht="14.4" customHeight="1" x14ac:dyDescent="0.3">
      <c r="A7" s="831" t="s">
        <v>2172</v>
      </c>
      <c r="B7" s="832" t="s">
        <v>1721</v>
      </c>
      <c r="C7" s="832" t="s">
        <v>2059</v>
      </c>
      <c r="D7" s="832" t="s">
        <v>2057</v>
      </c>
      <c r="E7" s="832" t="s">
        <v>2060</v>
      </c>
      <c r="F7" s="849"/>
      <c r="G7" s="849"/>
      <c r="H7" s="837">
        <v>0</v>
      </c>
      <c r="I7" s="849">
        <v>2</v>
      </c>
      <c r="J7" s="849">
        <v>230.36</v>
      </c>
      <c r="K7" s="837">
        <v>1</v>
      </c>
      <c r="L7" s="849">
        <v>2</v>
      </c>
      <c r="M7" s="850">
        <v>230.36</v>
      </c>
    </row>
    <row r="8" spans="1:13" ht="14.4" customHeight="1" x14ac:dyDescent="0.3">
      <c r="A8" s="831" t="s">
        <v>2172</v>
      </c>
      <c r="B8" s="832" t="s">
        <v>3813</v>
      </c>
      <c r="C8" s="832" t="s">
        <v>2373</v>
      </c>
      <c r="D8" s="832" t="s">
        <v>1004</v>
      </c>
      <c r="E8" s="832" t="s">
        <v>2374</v>
      </c>
      <c r="F8" s="849"/>
      <c r="G8" s="849"/>
      <c r="H8" s="837">
        <v>0</v>
      </c>
      <c r="I8" s="849">
        <v>1</v>
      </c>
      <c r="J8" s="849">
        <v>43.21</v>
      </c>
      <c r="K8" s="837">
        <v>1</v>
      </c>
      <c r="L8" s="849">
        <v>1</v>
      </c>
      <c r="M8" s="850">
        <v>43.21</v>
      </c>
    </row>
    <row r="9" spans="1:13" ht="14.4" customHeight="1" x14ac:dyDescent="0.3">
      <c r="A9" s="831" t="s">
        <v>2172</v>
      </c>
      <c r="B9" s="832" t="s">
        <v>3814</v>
      </c>
      <c r="C9" s="832" t="s">
        <v>2442</v>
      </c>
      <c r="D9" s="832" t="s">
        <v>2443</v>
      </c>
      <c r="E9" s="832" t="s">
        <v>2444</v>
      </c>
      <c r="F9" s="849"/>
      <c r="G9" s="849"/>
      <c r="H9" s="837">
        <v>0</v>
      </c>
      <c r="I9" s="849">
        <v>2</v>
      </c>
      <c r="J9" s="849">
        <v>241.22</v>
      </c>
      <c r="K9" s="837">
        <v>1</v>
      </c>
      <c r="L9" s="849">
        <v>2</v>
      </c>
      <c r="M9" s="850">
        <v>241.22</v>
      </c>
    </row>
    <row r="10" spans="1:13" ht="14.4" customHeight="1" x14ac:dyDescent="0.3">
      <c r="A10" s="831" t="s">
        <v>2172</v>
      </c>
      <c r="B10" s="832" t="s">
        <v>1735</v>
      </c>
      <c r="C10" s="832" t="s">
        <v>1738</v>
      </c>
      <c r="D10" s="832" t="s">
        <v>827</v>
      </c>
      <c r="E10" s="832" t="s">
        <v>1739</v>
      </c>
      <c r="F10" s="849"/>
      <c r="G10" s="849"/>
      <c r="H10" s="837">
        <v>0</v>
      </c>
      <c r="I10" s="849">
        <v>5</v>
      </c>
      <c r="J10" s="849">
        <v>6928.0999999999995</v>
      </c>
      <c r="K10" s="837">
        <v>1</v>
      </c>
      <c r="L10" s="849">
        <v>5</v>
      </c>
      <c r="M10" s="850">
        <v>6928.0999999999995</v>
      </c>
    </row>
    <row r="11" spans="1:13" ht="14.4" customHeight="1" x14ac:dyDescent="0.3">
      <c r="A11" s="831" t="s">
        <v>2172</v>
      </c>
      <c r="B11" s="832" t="s">
        <v>1735</v>
      </c>
      <c r="C11" s="832" t="s">
        <v>1746</v>
      </c>
      <c r="D11" s="832" t="s">
        <v>822</v>
      </c>
      <c r="E11" s="832" t="s">
        <v>1747</v>
      </c>
      <c r="F11" s="849"/>
      <c r="G11" s="849"/>
      <c r="H11" s="837">
        <v>0</v>
      </c>
      <c r="I11" s="849">
        <v>15</v>
      </c>
      <c r="J11" s="849">
        <v>11044.95</v>
      </c>
      <c r="K11" s="837">
        <v>1</v>
      </c>
      <c r="L11" s="849">
        <v>15</v>
      </c>
      <c r="M11" s="850">
        <v>11044.95</v>
      </c>
    </row>
    <row r="12" spans="1:13" ht="14.4" customHeight="1" x14ac:dyDescent="0.3">
      <c r="A12" s="831" t="s">
        <v>2172</v>
      </c>
      <c r="B12" s="832" t="s">
        <v>1735</v>
      </c>
      <c r="C12" s="832" t="s">
        <v>1748</v>
      </c>
      <c r="D12" s="832" t="s">
        <v>822</v>
      </c>
      <c r="E12" s="832" t="s">
        <v>1749</v>
      </c>
      <c r="F12" s="849"/>
      <c r="G12" s="849"/>
      <c r="H12" s="837">
        <v>0</v>
      </c>
      <c r="I12" s="849">
        <v>8</v>
      </c>
      <c r="J12" s="849">
        <v>3927.12</v>
      </c>
      <c r="K12" s="837">
        <v>1</v>
      </c>
      <c r="L12" s="849">
        <v>8</v>
      </c>
      <c r="M12" s="850">
        <v>3927.12</v>
      </c>
    </row>
    <row r="13" spans="1:13" ht="14.4" customHeight="1" x14ac:dyDescent="0.3">
      <c r="A13" s="831" t="s">
        <v>2172</v>
      </c>
      <c r="B13" s="832" t="s">
        <v>1735</v>
      </c>
      <c r="C13" s="832" t="s">
        <v>1740</v>
      </c>
      <c r="D13" s="832" t="s">
        <v>827</v>
      </c>
      <c r="E13" s="832" t="s">
        <v>1741</v>
      </c>
      <c r="F13" s="849"/>
      <c r="G13" s="849"/>
      <c r="H13" s="837">
        <v>0</v>
      </c>
      <c r="I13" s="849">
        <v>2</v>
      </c>
      <c r="J13" s="849">
        <v>3694.98</v>
      </c>
      <c r="K13" s="837">
        <v>1</v>
      </c>
      <c r="L13" s="849">
        <v>2</v>
      </c>
      <c r="M13" s="850">
        <v>3694.98</v>
      </c>
    </row>
    <row r="14" spans="1:13" ht="14.4" customHeight="1" x14ac:dyDescent="0.3">
      <c r="A14" s="831" t="s">
        <v>2172</v>
      </c>
      <c r="B14" s="832" t="s">
        <v>1757</v>
      </c>
      <c r="C14" s="832" t="s">
        <v>2333</v>
      </c>
      <c r="D14" s="832" t="s">
        <v>2334</v>
      </c>
      <c r="E14" s="832" t="s">
        <v>1760</v>
      </c>
      <c r="F14" s="849">
        <v>3</v>
      </c>
      <c r="G14" s="849">
        <v>127.53</v>
      </c>
      <c r="H14" s="837">
        <v>1</v>
      </c>
      <c r="I14" s="849"/>
      <c r="J14" s="849"/>
      <c r="K14" s="837">
        <v>0</v>
      </c>
      <c r="L14" s="849">
        <v>3</v>
      </c>
      <c r="M14" s="850">
        <v>127.53</v>
      </c>
    </row>
    <row r="15" spans="1:13" ht="14.4" customHeight="1" x14ac:dyDescent="0.3">
      <c r="A15" s="831" t="s">
        <v>2172</v>
      </c>
      <c r="B15" s="832" t="s">
        <v>1955</v>
      </c>
      <c r="C15" s="832" t="s">
        <v>1956</v>
      </c>
      <c r="D15" s="832" t="s">
        <v>698</v>
      </c>
      <c r="E15" s="832" t="s">
        <v>700</v>
      </c>
      <c r="F15" s="849"/>
      <c r="G15" s="849"/>
      <c r="H15" s="837">
        <v>0</v>
      </c>
      <c r="I15" s="849">
        <v>1</v>
      </c>
      <c r="J15" s="849">
        <v>10.65</v>
      </c>
      <c r="K15" s="837">
        <v>1</v>
      </c>
      <c r="L15" s="849">
        <v>1</v>
      </c>
      <c r="M15" s="850">
        <v>10.65</v>
      </c>
    </row>
    <row r="16" spans="1:13" ht="14.4" customHeight="1" x14ac:dyDescent="0.3">
      <c r="A16" s="831" t="s">
        <v>2172</v>
      </c>
      <c r="B16" s="832" t="s">
        <v>3815</v>
      </c>
      <c r="C16" s="832" t="s">
        <v>2405</v>
      </c>
      <c r="D16" s="832" t="s">
        <v>2406</v>
      </c>
      <c r="E16" s="832" t="s">
        <v>2407</v>
      </c>
      <c r="F16" s="849"/>
      <c r="G16" s="849"/>
      <c r="H16" s="837">
        <v>0</v>
      </c>
      <c r="I16" s="849">
        <v>2</v>
      </c>
      <c r="J16" s="849">
        <v>20.68</v>
      </c>
      <c r="K16" s="837">
        <v>1</v>
      </c>
      <c r="L16" s="849">
        <v>2</v>
      </c>
      <c r="M16" s="850">
        <v>20.68</v>
      </c>
    </row>
    <row r="17" spans="1:13" ht="14.4" customHeight="1" x14ac:dyDescent="0.3">
      <c r="A17" s="831" t="s">
        <v>2172</v>
      </c>
      <c r="B17" s="832" t="s">
        <v>1978</v>
      </c>
      <c r="C17" s="832" t="s">
        <v>1979</v>
      </c>
      <c r="D17" s="832" t="s">
        <v>1980</v>
      </c>
      <c r="E17" s="832" t="s">
        <v>1981</v>
      </c>
      <c r="F17" s="849"/>
      <c r="G17" s="849"/>
      <c r="H17" s="837">
        <v>0</v>
      </c>
      <c r="I17" s="849">
        <v>2</v>
      </c>
      <c r="J17" s="849">
        <v>310.60000000000002</v>
      </c>
      <c r="K17" s="837">
        <v>1</v>
      </c>
      <c r="L17" s="849">
        <v>2</v>
      </c>
      <c r="M17" s="850">
        <v>310.60000000000002</v>
      </c>
    </row>
    <row r="18" spans="1:13" ht="14.4" customHeight="1" x14ac:dyDescent="0.3">
      <c r="A18" s="831" t="s">
        <v>2172</v>
      </c>
      <c r="B18" s="832" t="s">
        <v>1811</v>
      </c>
      <c r="C18" s="832" t="s">
        <v>1814</v>
      </c>
      <c r="D18" s="832" t="s">
        <v>1119</v>
      </c>
      <c r="E18" s="832" t="s">
        <v>1815</v>
      </c>
      <c r="F18" s="849"/>
      <c r="G18" s="849"/>
      <c r="H18" s="837">
        <v>0</v>
      </c>
      <c r="I18" s="849">
        <v>2</v>
      </c>
      <c r="J18" s="849">
        <v>308.72000000000003</v>
      </c>
      <c r="K18" s="837">
        <v>1</v>
      </c>
      <c r="L18" s="849">
        <v>2</v>
      </c>
      <c r="M18" s="850">
        <v>308.72000000000003</v>
      </c>
    </row>
    <row r="19" spans="1:13" ht="14.4" customHeight="1" x14ac:dyDescent="0.3">
      <c r="A19" s="831" t="s">
        <v>2172</v>
      </c>
      <c r="B19" s="832" t="s">
        <v>1820</v>
      </c>
      <c r="C19" s="832" t="s">
        <v>1821</v>
      </c>
      <c r="D19" s="832" t="s">
        <v>1822</v>
      </c>
      <c r="E19" s="832" t="s">
        <v>1467</v>
      </c>
      <c r="F19" s="849"/>
      <c r="G19" s="849"/>
      <c r="H19" s="837">
        <v>0</v>
      </c>
      <c r="I19" s="849">
        <v>2</v>
      </c>
      <c r="J19" s="849">
        <v>341.04</v>
      </c>
      <c r="K19" s="837">
        <v>1</v>
      </c>
      <c r="L19" s="849">
        <v>2</v>
      </c>
      <c r="M19" s="850">
        <v>341.04</v>
      </c>
    </row>
    <row r="20" spans="1:13" ht="14.4" customHeight="1" x14ac:dyDescent="0.3">
      <c r="A20" s="831" t="s">
        <v>2172</v>
      </c>
      <c r="B20" s="832" t="s">
        <v>1820</v>
      </c>
      <c r="C20" s="832" t="s">
        <v>2251</v>
      </c>
      <c r="D20" s="832" t="s">
        <v>1822</v>
      </c>
      <c r="E20" s="832" t="s">
        <v>2252</v>
      </c>
      <c r="F20" s="849"/>
      <c r="G20" s="849"/>
      <c r="H20" s="837">
        <v>0</v>
      </c>
      <c r="I20" s="849">
        <v>1</v>
      </c>
      <c r="J20" s="849">
        <v>272.83</v>
      </c>
      <c r="K20" s="837">
        <v>1</v>
      </c>
      <c r="L20" s="849">
        <v>1</v>
      </c>
      <c r="M20" s="850">
        <v>272.83</v>
      </c>
    </row>
    <row r="21" spans="1:13" ht="14.4" customHeight="1" x14ac:dyDescent="0.3">
      <c r="A21" s="831" t="s">
        <v>2172</v>
      </c>
      <c r="B21" s="832" t="s">
        <v>1831</v>
      </c>
      <c r="C21" s="832" t="s">
        <v>1835</v>
      </c>
      <c r="D21" s="832" t="s">
        <v>1836</v>
      </c>
      <c r="E21" s="832" t="s">
        <v>1837</v>
      </c>
      <c r="F21" s="849"/>
      <c r="G21" s="849"/>
      <c r="H21" s="837">
        <v>0</v>
      </c>
      <c r="I21" s="849">
        <v>5</v>
      </c>
      <c r="J21" s="849">
        <v>16159.05</v>
      </c>
      <c r="K21" s="837">
        <v>1</v>
      </c>
      <c r="L21" s="849">
        <v>5</v>
      </c>
      <c r="M21" s="850">
        <v>16159.05</v>
      </c>
    </row>
    <row r="22" spans="1:13" ht="14.4" customHeight="1" x14ac:dyDescent="0.3">
      <c r="A22" s="831" t="s">
        <v>2172</v>
      </c>
      <c r="B22" s="832" t="s">
        <v>2015</v>
      </c>
      <c r="C22" s="832" t="s">
        <v>2016</v>
      </c>
      <c r="D22" s="832" t="s">
        <v>2017</v>
      </c>
      <c r="E22" s="832" t="s">
        <v>2018</v>
      </c>
      <c r="F22" s="849"/>
      <c r="G22" s="849"/>
      <c r="H22" s="837">
        <v>0</v>
      </c>
      <c r="I22" s="849">
        <v>3</v>
      </c>
      <c r="J22" s="849">
        <v>2707.71</v>
      </c>
      <c r="K22" s="837">
        <v>1</v>
      </c>
      <c r="L22" s="849">
        <v>3</v>
      </c>
      <c r="M22" s="850">
        <v>2707.71</v>
      </c>
    </row>
    <row r="23" spans="1:13" ht="14.4" customHeight="1" x14ac:dyDescent="0.3">
      <c r="A23" s="831" t="s">
        <v>2172</v>
      </c>
      <c r="B23" s="832" t="s">
        <v>3816</v>
      </c>
      <c r="C23" s="832" t="s">
        <v>2306</v>
      </c>
      <c r="D23" s="832" t="s">
        <v>2307</v>
      </c>
      <c r="E23" s="832" t="s">
        <v>2308</v>
      </c>
      <c r="F23" s="849"/>
      <c r="G23" s="849"/>
      <c r="H23" s="837">
        <v>0</v>
      </c>
      <c r="I23" s="849">
        <v>2</v>
      </c>
      <c r="J23" s="849">
        <v>13393.02</v>
      </c>
      <c r="K23" s="837">
        <v>1</v>
      </c>
      <c r="L23" s="849">
        <v>2</v>
      </c>
      <c r="M23" s="850">
        <v>13393.02</v>
      </c>
    </row>
    <row r="24" spans="1:13" ht="14.4" customHeight="1" x14ac:dyDescent="0.3">
      <c r="A24" s="831" t="s">
        <v>2172</v>
      </c>
      <c r="B24" s="832" t="s">
        <v>1873</v>
      </c>
      <c r="C24" s="832" t="s">
        <v>1874</v>
      </c>
      <c r="D24" s="832" t="s">
        <v>675</v>
      </c>
      <c r="E24" s="832" t="s">
        <v>676</v>
      </c>
      <c r="F24" s="849"/>
      <c r="G24" s="849"/>
      <c r="H24" s="837">
        <v>0</v>
      </c>
      <c r="I24" s="849">
        <v>3</v>
      </c>
      <c r="J24" s="849">
        <v>217.64999999999998</v>
      </c>
      <c r="K24" s="837">
        <v>1</v>
      </c>
      <c r="L24" s="849">
        <v>3</v>
      </c>
      <c r="M24" s="850">
        <v>217.64999999999998</v>
      </c>
    </row>
    <row r="25" spans="1:13" ht="14.4" customHeight="1" x14ac:dyDescent="0.3">
      <c r="A25" s="831" t="s">
        <v>2172</v>
      </c>
      <c r="B25" s="832" t="s">
        <v>1873</v>
      </c>
      <c r="C25" s="832" t="s">
        <v>1875</v>
      </c>
      <c r="D25" s="832" t="s">
        <v>675</v>
      </c>
      <c r="E25" s="832" t="s">
        <v>677</v>
      </c>
      <c r="F25" s="849"/>
      <c r="G25" s="849"/>
      <c r="H25" s="837">
        <v>0</v>
      </c>
      <c r="I25" s="849">
        <v>2</v>
      </c>
      <c r="J25" s="849">
        <v>130.56</v>
      </c>
      <c r="K25" s="837">
        <v>1</v>
      </c>
      <c r="L25" s="849">
        <v>2</v>
      </c>
      <c r="M25" s="850">
        <v>130.56</v>
      </c>
    </row>
    <row r="26" spans="1:13" ht="14.4" customHeight="1" x14ac:dyDescent="0.3">
      <c r="A26" s="831" t="s">
        <v>2172</v>
      </c>
      <c r="B26" s="832" t="s">
        <v>1890</v>
      </c>
      <c r="C26" s="832" t="s">
        <v>1891</v>
      </c>
      <c r="D26" s="832" t="s">
        <v>956</v>
      </c>
      <c r="E26" s="832" t="s">
        <v>957</v>
      </c>
      <c r="F26" s="849"/>
      <c r="G26" s="849"/>
      <c r="H26" s="837"/>
      <c r="I26" s="849">
        <v>10</v>
      </c>
      <c r="J26" s="849">
        <v>0</v>
      </c>
      <c r="K26" s="837"/>
      <c r="L26" s="849">
        <v>10</v>
      </c>
      <c r="M26" s="850">
        <v>0</v>
      </c>
    </row>
    <row r="27" spans="1:13" ht="14.4" customHeight="1" x14ac:dyDescent="0.3">
      <c r="A27" s="831" t="s">
        <v>2172</v>
      </c>
      <c r="B27" s="832" t="s">
        <v>3817</v>
      </c>
      <c r="C27" s="832" t="s">
        <v>2397</v>
      </c>
      <c r="D27" s="832" t="s">
        <v>2398</v>
      </c>
      <c r="E27" s="832" t="s">
        <v>2399</v>
      </c>
      <c r="F27" s="849">
        <v>4</v>
      </c>
      <c r="G27" s="849">
        <v>1354.32</v>
      </c>
      <c r="H27" s="837">
        <v>1</v>
      </c>
      <c r="I27" s="849"/>
      <c r="J27" s="849"/>
      <c r="K27" s="837">
        <v>0</v>
      </c>
      <c r="L27" s="849">
        <v>4</v>
      </c>
      <c r="M27" s="850">
        <v>1354.32</v>
      </c>
    </row>
    <row r="28" spans="1:13" ht="14.4" customHeight="1" x14ac:dyDescent="0.3">
      <c r="A28" s="831" t="s">
        <v>2172</v>
      </c>
      <c r="B28" s="832" t="s">
        <v>1894</v>
      </c>
      <c r="C28" s="832" t="s">
        <v>1895</v>
      </c>
      <c r="D28" s="832" t="s">
        <v>1896</v>
      </c>
      <c r="E28" s="832" t="s">
        <v>1897</v>
      </c>
      <c r="F28" s="849"/>
      <c r="G28" s="849"/>
      <c r="H28" s="837">
        <v>0</v>
      </c>
      <c r="I28" s="849">
        <v>2</v>
      </c>
      <c r="J28" s="849">
        <v>18.8</v>
      </c>
      <c r="K28" s="837">
        <v>1</v>
      </c>
      <c r="L28" s="849">
        <v>2</v>
      </c>
      <c r="M28" s="850">
        <v>18.8</v>
      </c>
    </row>
    <row r="29" spans="1:13" ht="14.4" customHeight="1" x14ac:dyDescent="0.3">
      <c r="A29" s="831" t="s">
        <v>2172</v>
      </c>
      <c r="B29" s="832" t="s">
        <v>1894</v>
      </c>
      <c r="C29" s="832" t="s">
        <v>2299</v>
      </c>
      <c r="D29" s="832" t="s">
        <v>1896</v>
      </c>
      <c r="E29" s="832" t="s">
        <v>2300</v>
      </c>
      <c r="F29" s="849"/>
      <c r="G29" s="849"/>
      <c r="H29" s="837">
        <v>0</v>
      </c>
      <c r="I29" s="849">
        <v>3</v>
      </c>
      <c r="J29" s="849">
        <v>14.100000000000001</v>
      </c>
      <c r="K29" s="837">
        <v>1</v>
      </c>
      <c r="L29" s="849">
        <v>3</v>
      </c>
      <c r="M29" s="850">
        <v>14.100000000000001</v>
      </c>
    </row>
    <row r="30" spans="1:13" ht="14.4" customHeight="1" x14ac:dyDescent="0.3">
      <c r="A30" s="831" t="s">
        <v>2172</v>
      </c>
      <c r="B30" s="832" t="s">
        <v>2032</v>
      </c>
      <c r="C30" s="832" t="s">
        <v>2446</v>
      </c>
      <c r="D30" s="832" t="s">
        <v>1440</v>
      </c>
      <c r="E30" s="832" t="s">
        <v>2232</v>
      </c>
      <c r="F30" s="849">
        <v>2</v>
      </c>
      <c r="G30" s="849">
        <v>0</v>
      </c>
      <c r="H30" s="837"/>
      <c r="I30" s="849"/>
      <c r="J30" s="849"/>
      <c r="K30" s="837"/>
      <c r="L30" s="849">
        <v>2</v>
      </c>
      <c r="M30" s="850">
        <v>0</v>
      </c>
    </row>
    <row r="31" spans="1:13" ht="14.4" customHeight="1" x14ac:dyDescent="0.3">
      <c r="A31" s="831" t="s">
        <v>2172</v>
      </c>
      <c r="B31" s="832" t="s">
        <v>2032</v>
      </c>
      <c r="C31" s="832" t="s">
        <v>2033</v>
      </c>
      <c r="D31" s="832" t="s">
        <v>1440</v>
      </c>
      <c r="E31" s="832" t="s">
        <v>2034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" customHeight="1" x14ac:dyDescent="0.3">
      <c r="A32" s="831" t="s">
        <v>2172</v>
      </c>
      <c r="B32" s="832" t="s">
        <v>3818</v>
      </c>
      <c r="C32" s="832" t="s">
        <v>2311</v>
      </c>
      <c r="D32" s="832" t="s">
        <v>2312</v>
      </c>
      <c r="E32" s="832" t="s">
        <v>1483</v>
      </c>
      <c r="F32" s="849"/>
      <c r="G32" s="849"/>
      <c r="H32" s="837">
        <v>0</v>
      </c>
      <c r="I32" s="849">
        <v>3</v>
      </c>
      <c r="J32" s="849">
        <v>197.96999999999997</v>
      </c>
      <c r="K32" s="837">
        <v>1</v>
      </c>
      <c r="L32" s="849">
        <v>3</v>
      </c>
      <c r="M32" s="850">
        <v>197.96999999999997</v>
      </c>
    </row>
    <row r="33" spans="1:13" ht="14.4" customHeight="1" x14ac:dyDescent="0.3">
      <c r="A33" s="831" t="s">
        <v>2172</v>
      </c>
      <c r="B33" s="832" t="s">
        <v>1945</v>
      </c>
      <c r="C33" s="832" t="s">
        <v>1946</v>
      </c>
      <c r="D33" s="832" t="s">
        <v>1221</v>
      </c>
      <c r="E33" s="832" t="s">
        <v>1483</v>
      </c>
      <c r="F33" s="849"/>
      <c r="G33" s="849"/>
      <c r="H33" s="837">
        <v>0</v>
      </c>
      <c r="I33" s="849">
        <v>1</v>
      </c>
      <c r="J33" s="849">
        <v>58.77</v>
      </c>
      <c r="K33" s="837">
        <v>1</v>
      </c>
      <c r="L33" s="849">
        <v>1</v>
      </c>
      <c r="M33" s="850">
        <v>58.77</v>
      </c>
    </row>
    <row r="34" spans="1:13" ht="14.4" customHeight="1" x14ac:dyDescent="0.3">
      <c r="A34" s="831" t="s">
        <v>2173</v>
      </c>
      <c r="B34" s="832" t="s">
        <v>1721</v>
      </c>
      <c r="C34" s="832" t="s">
        <v>2056</v>
      </c>
      <c r="D34" s="832" t="s">
        <v>2057</v>
      </c>
      <c r="E34" s="832" t="s">
        <v>2058</v>
      </c>
      <c r="F34" s="849"/>
      <c r="G34" s="849"/>
      <c r="H34" s="837">
        <v>0</v>
      </c>
      <c r="I34" s="849">
        <v>2</v>
      </c>
      <c r="J34" s="849">
        <v>64.5</v>
      </c>
      <c r="K34" s="837">
        <v>1</v>
      </c>
      <c r="L34" s="849">
        <v>2</v>
      </c>
      <c r="M34" s="850">
        <v>64.5</v>
      </c>
    </row>
    <row r="35" spans="1:13" ht="14.4" customHeight="1" x14ac:dyDescent="0.3">
      <c r="A35" s="831" t="s">
        <v>2173</v>
      </c>
      <c r="B35" s="832" t="s">
        <v>3819</v>
      </c>
      <c r="C35" s="832" t="s">
        <v>3723</v>
      </c>
      <c r="D35" s="832" t="s">
        <v>2890</v>
      </c>
      <c r="E35" s="832" t="s">
        <v>3724</v>
      </c>
      <c r="F35" s="849"/>
      <c r="G35" s="849"/>
      <c r="H35" s="837">
        <v>0</v>
      </c>
      <c r="I35" s="849">
        <v>1</v>
      </c>
      <c r="J35" s="849">
        <v>32.25</v>
      </c>
      <c r="K35" s="837">
        <v>1</v>
      </c>
      <c r="L35" s="849">
        <v>1</v>
      </c>
      <c r="M35" s="850">
        <v>32.25</v>
      </c>
    </row>
    <row r="36" spans="1:13" ht="14.4" customHeight="1" x14ac:dyDescent="0.3">
      <c r="A36" s="831" t="s">
        <v>2173</v>
      </c>
      <c r="B36" s="832" t="s">
        <v>1735</v>
      </c>
      <c r="C36" s="832" t="s">
        <v>1738</v>
      </c>
      <c r="D36" s="832" t="s">
        <v>827</v>
      </c>
      <c r="E36" s="832" t="s">
        <v>1739</v>
      </c>
      <c r="F36" s="849"/>
      <c r="G36" s="849"/>
      <c r="H36" s="837">
        <v>0</v>
      </c>
      <c r="I36" s="849">
        <v>3</v>
      </c>
      <c r="J36" s="849">
        <v>4156.8599999999997</v>
      </c>
      <c r="K36" s="837">
        <v>1</v>
      </c>
      <c r="L36" s="849">
        <v>3</v>
      </c>
      <c r="M36" s="850">
        <v>4156.8599999999997</v>
      </c>
    </row>
    <row r="37" spans="1:13" ht="14.4" customHeight="1" x14ac:dyDescent="0.3">
      <c r="A37" s="831" t="s">
        <v>2173</v>
      </c>
      <c r="B37" s="832" t="s">
        <v>1735</v>
      </c>
      <c r="C37" s="832" t="s">
        <v>1746</v>
      </c>
      <c r="D37" s="832" t="s">
        <v>822</v>
      </c>
      <c r="E37" s="832" t="s">
        <v>1747</v>
      </c>
      <c r="F37" s="849"/>
      <c r="G37" s="849"/>
      <c r="H37" s="837">
        <v>0</v>
      </c>
      <c r="I37" s="849">
        <v>1</v>
      </c>
      <c r="J37" s="849">
        <v>736.33</v>
      </c>
      <c r="K37" s="837">
        <v>1</v>
      </c>
      <c r="L37" s="849">
        <v>1</v>
      </c>
      <c r="M37" s="850">
        <v>736.33</v>
      </c>
    </row>
    <row r="38" spans="1:13" ht="14.4" customHeight="1" x14ac:dyDescent="0.3">
      <c r="A38" s="831" t="s">
        <v>2173</v>
      </c>
      <c r="B38" s="832" t="s">
        <v>1778</v>
      </c>
      <c r="C38" s="832" t="s">
        <v>1779</v>
      </c>
      <c r="D38" s="832" t="s">
        <v>989</v>
      </c>
      <c r="E38" s="832" t="s">
        <v>1780</v>
      </c>
      <c r="F38" s="849"/>
      <c r="G38" s="849"/>
      <c r="H38" s="837">
        <v>0</v>
      </c>
      <c r="I38" s="849">
        <v>1</v>
      </c>
      <c r="J38" s="849">
        <v>47.7</v>
      </c>
      <c r="K38" s="837">
        <v>1</v>
      </c>
      <c r="L38" s="849">
        <v>1</v>
      </c>
      <c r="M38" s="850">
        <v>47.7</v>
      </c>
    </row>
    <row r="39" spans="1:13" ht="14.4" customHeight="1" x14ac:dyDescent="0.3">
      <c r="A39" s="831" t="s">
        <v>2173</v>
      </c>
      <c r="B39" s="832" t="s">
        <v>1831</v>
      </c>
      <c r="C39" s="832" t="s">
        <v>1835</v>
      </c>
      <c r="D39" s="832" t="s">
        <v>1836</v>
      </c>
      <c r="E39" s="832" t="s">
        <v>1837</v>
      </c>
      <c r="F39" s="849"/>
      <c r="G39" s="849"/>
      <c r="H39" s="837">
        <v>0</v>
      </c>
      <c r="I39" s="849">
        <v>3</v>
      </c>
      <c r="J39" s="849">
        <v>9695.43</v>
      </c>
      <c r="K39" s="837">
        <v>1</v>
      </c>
      <c r="L39" s="849">
        <v>3</v>
      </c>
      <c r="M39" s="850">
        <v>9695.43</v>
      </c>
    </row>
    <row r="40" spans="1:13" ht="14.4" customHeight="1" x14ac:dyDescent="0.3">
      <c r="A40" s="831" t="s">
        <v>2173</v>
      </c>
      <c r="B40" s="832" t="s">
        <v>2015</v>
      </c>
      <c r="C40" s="832" t="s">
        <v>2016</v>
      </c>
      <c r="D40" s="832" t="s">
        <v>2017</v>
      </c>
      <c r="E40" s="832" t="s">
        <v>2018</v>
      </c>
      <c r="F40" s="849"/>
      <c r="G40" s="849"/>
      <c r="H40" s="837">
        <v>0</v>
      </c>
      <c r="I40" s="849">
        <v>5</v>
      </c>
      <c r="J40" s="849">
        <v>4512.8500000000004</v>
      </c>
      <c r="K40" s="837">
        <v>1</v>
      </c>
      <c r="L40" s="849">
        <v>5</v>
      </c>
      <c r="M40" s="850">
        <v>4512.8500000000004</v>
      </c>
    </row>
    <row r="41" spans="1:13" ht="14.4" customHeight="1" x14ac:dyDescent="0.3">
      <c r="A41" s="831" t="s">
        <v>2173</v>
      </c>
      <c r="B41" s="832" t="s">
        <v>3816</v>
      </c>
      <c r="C41" s="832" t="s">
        <v>2306</v>
      </c>
      <c r="D41" s="832" t="s">
        <v>2307</v>
      </c>
      <c r="E41" s="832" t="s">
        <v>2308</v>
      </c>
      <c r="F41" s="849"/>
      <c r="G41" s="849"/>
      <c r="H41" s="837">
        <v>0</v>
      </c>
      <c r="I41" s="849">
        <v>4</v>
      </c>
      <c r="J41" s="849">
        <v>26786.04</v>
      </c>
      <c r="K41" s="837">
        <v>1</v>
      </c>
      <c r="L41" s="849">
        <v>4</v>
      </c>
      <c r="M41" s="850">
        <v>26786.04</v>
      </c>
    </row>
    <row r="42" spans="1:13" ht="14.4" customHeight="1" x14ac:dyDescent="0.3">
      <c r="A42" s="831" t="s">
        <v>2173</v>
      </c>
      <c r="B42" s="832" t="s">
        <v>1873</v>
      </c>
      <c r="C42" s="832" t="s">
        <v>1874</v>
      </c>
      <c r="D42" s="832" t="s">
        <v>675</v>
      </c>
      <c r="E42" s="832" t="s">
        <v>676</v>
      </c>
      <c r="F42" s="849"/>
      <c r="G42" s="849"/>
      <c r="H42" s="837">
        <v>0</v>
      </c>
      <c r="I42" s="849">
        <v>1</v>
      </c>
      <c r="J42" s="849">
        <v>72.55</v>
      </c>
      <c r="K42" s="837">
        <v>1</v>
      </c>
      <c r="L42" s="849">
        <v>1</v>
      </c>
      <c r="M42" s="850">
        <v>72.55</v>
      </c>
    </row>
    <row r="43" spans="1:13" ht="14.4" customHeight="1" x14ac:dyDescent="0.3">
      <c r="A43" s="831" t="s">
        <v>2173</v>
      </c>
      <c r="B43" s="832" t="s">
        <v>1873</v>
      </c>
      <c r="C43" s="832" t="s">
        <v>1875</v>
      </c>
      <c r="D43" s="832" t="s">
        <v>675</v>
      </c>
      <c r="E43" s="832" t="s">
        <v>677</v>
      </c>
      <c r="F43" s="849"/>
      <c r="G43" s="849"/>
      <c r="H43" s="837">
        <v>0</v>
      </c>
      <c r="I43" s="849">
        <v>1</v>
      </c>
      <c r="J43" s="849">
        <v>65.28</v>
      </c>
      <c r="K43" s="837">
        <v>1</v>
      </c>
      <c r="L43" s="849">
        <v>1</v>
      </c>
      <c r="M43" s="850">
        <v>65.28</v>
      </c>
    </row>
    <row r="44" spans="1:13" ht="14.4" customHeight="1" x14ac:dyDescent="0.3">
      <c r="A44" s="831" t="s">
        <v>2173</v>
      </c>
      <c r="B44" s="832" t="s">
        <v>2032</v>
      </c>
      <c r="C44" s="832" t="s">
        <v>2033</v>
      </c>
      <c r="D44" s="832" t="s">
        <v>1440</v>
      </c>
      <c r="E44" s="832" t="s">
        <v>2034</v>
      </c>
      <c r="F44" s="849"/>
      <c r="G44" s="849"/>
      <c r="H44" s="837"/>
      <c r="I44" s="849">
        <v>1</v>
      </c>
      <c r="J44" s="849">
        <v>0</v>
      </c>
      <c r="K44" s="837"/>
      <c r="L44" s="849">
        <v>1</v>
      </c>
      <c r="M44" s="850">
        <v>0</v>
      </c>
    </row>
    <row r="45" spans="1:13" ht="14.4" customHeight="1" x14ac:dyDescent="0.3">
      <c r="A45" s="831" t="s">
        <v>2173</v>
      </c>
      <c r="B45" s="832" t="s">
        <v>3818</v>
      </c>
      <c r="C45" s="832" t="s">
        <v>2311</v>
      </c>
      <c r="D45" s="832" t="s">
        <v>2312</v>
      </c>
      <c r="E45" s="832" t="s">
        <v>1483</v>
      </c>
      <c r="F45" s="849"/>
      <c r="G45" s="849"/>
      <c r="H45" s="837">
        <v>0</v>
      </c>
      <c r="I45" s="849">
        <v>2</v>
      </c>
      <c r="J45" s="849">
        <v>131.97999999999999</v>
      </c>
      <c r="K45" s="837">
        <v>1</v>
      </c>
      <c r="L45" s="849">
        <v>2</v>
      </c>
      <c r="M45" s="850">
        <v>131.97999999999999</v>
      </c>
    </row>
    <row r="46" spans="1:13" ht="14.4" customHeight="1" x14ac:dyDescent="0.3">
      <c r="A46" s="831" t="s">
        <v>2173</v>
      </c>
      <c r="B46" s="832" t="s">
        <v>3820</v>
      </c>
      <c r="C46" s="832" t="s">
        <v>3720</v>
      </c>
      <c r="D46" s="832" t="s">
        <v>3340</v>
      </c>
      <c r="E46" s="832" t="s">
        <v>2778</v>
      </c>
      <c r="F46" s="849"/>
      <c r="G46" s="849"/>
      <c r="H46" s="837">
        <v>0</v>
      </c>
      <c r="I46" s="849">
        <v>1</v>
      </c>
      <c r="J46" s="849">
        <v>123.2</v>
      </c>
      <c r="K46" s="837">
        <v>1</v>
      </c>
      <c r="L46" s="849">
        <v>1</v>
      </c>
      <c r="M46" s="850">
        <v>123.2</v>
      </c>
    </row>
    <row r="47" spans="1:13" ht="14.4" customHeight="1" x14ac:dyDescent="0.3">
      <c r="A47" s="831" t="s">
        <v>2174</v>
      </c>
      <c r="B47" s="832" t="s">
        <v>1721</v>
      </c>
      <c r="C47" s="832" t="s">
        <v>2556</v>
      </c>
      <c r="D47" s="832" t="s">
        <v>2557</v>
      </c>
      <c r="E47" s="832" t="s">
        <v>2558</v>
      </c>
      <c r="F47" s="849">
        <v>1</v>
      </c>
      <c r="G47" s="849">
        <v>96.75</v>
      </c>
      <c r="H47" s="837">
        <v>1</v>
      </c>
      <c r="I47" s="849"/>
      <c r="J47" s="849"/>
      <c r="K47" s="837">
        <v>0</v>
      </c>
      <c r="L47" s="849">
        <v>1</v>
      </c>
      <c r="M47" s="850">
        <v>96.75</v>
      </c>
    </row>
    <row r="48" spans="1:13" ht="14.4" customHeight="1" x14ac:dyDescent="0.3">
      <c r="A48" s="831" t="s">
        <v>2174</v>
      </c>
      <c r="B48" s="832" t="s">
        <v>1721</v>
      </c>
      <c r="C48" s="832" t="s">
        <v>2258</v>
      </c>
      <c r="D48" s="832" t="s">
        <v>2057</v>
      </c>
      <c r="E48" s="832" t="s">
        <v>2259</v>
      </c>
      <c r="F48" s="849"/>
      <c r="G48" s="849"/>
      <c r="H48" s="837">
        <v>0</v>
      </c>
      <c r="I48" s="849">
        <v>2</v>
      </c>
      <c r="J48" s="849">
        <v>115.2</v>
      </c>
      <c r="K48" s="837">
        <v>1</v>
      </c>
      <c r="L48" s="849">
        <v>2</v>
      </c>
      <c r="M48" s="850">
        <v>115.2</v>
      </c>
    </row>
    <row r="49" spans="1:13" ht="14.4" customHeight="1" x14ac:dyDescent="0.3">
      <c r="A49" s="831" t="s">
        <v>2174</v>
      </c>
      <c r="B49" s="832" t="s">
        <v>3814</v>
      </c>
      <c r="C49" s="832" t="s">
        <v>2595</v>
      </c>
      <c r="D49" s="832" t="s">
        <v>2596</v>
      </c>
      <c r="E49" s="832" t="s">
        <v>2597</v>
      </c>
      <c r="F49" s="849"/>
      <c r="G49" s="849"/>
      <c r="H49" s="837">
        <v>0</v>
      </c>
      <c r="I49" s="849">
        <v>1</v>
      </c>
      <c r="J49" s="849">
        <v>184.74</v>
      </c>
      <c r="K49" s="837">
        <v>1</v>
      </c>
      <c r="L49" s="849">
        <v>1</v>
      </c>
      <c r="M49" s="850">
        <v>184.74</v>
      </c>
    </row>
    <row r="50" spans="1:13" ht="14.4" customHeight="1" x14ac:dyDescent="0.3">
      <c r="A50" s="831" t="s">
        <v>2174</v>
      </c>
      <c r="B50" s="832" t="s">
        <v>1750</v>
      </c>
      <c r="C50" s="832" t="s">
        <v>2534</v>
      </c>
      <c r="D50" s="832" t="s">
        <v>2535</v>
      </c>
      <c r="E50" s="832" t="s">
        <v>2536</v>
      </c>
      <c r="F50" s="849">
        <v>1</v>
      </c>
      <c r="G50" s="849">
        <v>300.33</v>
      </c>
      <c r="H50" s="837">
        <v>1</v>
      </c>
      <c r="I50" s="849"/>
      <c r="J50" s="849"/>
      <c r="K50" s="837">
        <v>0</v>
      </c>
      <c r="L50" s="849">
        <v>1</v>
      </c>
      <c r="M50" s="850">
        <v>300.33</v>
      </c>
    </row>
    <row r="51" spans="1:13" ht="14.4" customHeight="1" x14ac:dyDescent="0.3">
      <c r="A51" s="831" t="s">
        <v>2174</v>
      </c>
      <c r="B51" s="832" t="s">
        <v>1757</v>
      </c>
      <c r="C51" s="832" t="s">
        <v>1759</v>
      </c>
      <c r="D51" s="832" t="s">
        <v>829</v>
      </c>
      <c r="E51" s="832" t="s">
        <v>1760</v>
      </c>
      <c r="F51" s="849"/>
      <c r="G51" s="849"/>
      <c r="H51" s="837">
        <v>0</v>
      </c>
      <c r="I51" s="849">
        <v>1</v>
      </c>
      <c r="J51" s="849">
        <v>42.51</v>
      </c>
      <c r="K51" s="837">
        <v>1</v>
      </c>
      <c r="L51" s="849">
        <v>1</v>
      </c>
      <c r="M51" s="850">
        <v>42.51</v>
      </c>
    </row>
    <row r="52" spans="1:13" ht="14.4" customHeight="1" x14ac:dyDescent="0.3">
      <c r="A52" s="831" t="s">
        <v>2174</v>
      </c>
      <c r="B52" s="832" t="s">
        <v>1757</v>
      </c>
      <c r="C52" s="832" t="s">
        <v>2498</v>
      </c>
      <c r="D52" s="832" t="s">
        <v>2499</v>
      </c>
      <c r="E52" s="832" t="s">
        <v>2500</v>
      </c>
      <c r="F52" s="849"/>
      <c r="G52" s="849"/>
      <c r="H52" s="837">
        <v>0</v>
      </c>
      <c r="I52" s="849">
        <v>1</v>
      </c>
      <c r="J52" s="849">
        <v>98.29</v>
      </c>
      <c r="K52" s="837">
        <v>1</v>
      </c>
      <c r="L52" s="849">
        <v>1</v>
      </c>
      <c r="M52" s="850">
        <v>98.29</v>
      </c>
    </row>
    <row r="53" spans="1:13" ht="14.4" customHeight="1" x14ac:dyDescent="0.3">
      <c r="A53" s="831" t="s">
        <v>2174</v>
      </c>
      <c r="B53" s="832" t="s">
        <v>3821</v>
      </c>
      <c r="C53" s="832" t="s">
        <v>2527</v>
      </c>
      <c r="D53" s="832" t="s">
        <v>2528</v>
      </c>
      <c r="E53" s="832" t="s">
        <v>2529</v>
      </c>
      <c r="F53" s="849"/>
      <c r="G53" s="849"/>
      <c r="H53" s="837">
        <v>0</v>
      </c>
      <c r="I53" s="849">
        <v>1</v>
      </c>
      <c r="J53" s="849">
        <v>29.27</v>
      </c>
      <c r="K53" s="837">
        <v>1</v>
      </c>
      <c r="L53" s="849">
        <v>1</v>
      </c>
      <c r="M53" s="850">
        <v>29.27</v>
      </c>
    </row>
    <row r="54" spans="1:13" ht="14.4" customHeight="1" x14ac:dyDescent="0.3">
      <c r="A54" s="831" t="s">
        <v>2174</v>
      </c>
      <c r="B54" s="832" t="s">
        <v>1768</v>
      </c>
      <c r="C54" s="832" t="s">
        <v>2471</v>
      </c>
      <c r="D54" s="832" t="s">
        <v>2472</v>
      </c>
      <c r="E54" s="832" t="s">
        <v>2473</v>
      </c>
      <c r="F54" s="849">
        <v>1</v>
      </c>
      <c r="G54" s="849">
        <v>207.27</v>
      </c>
      <c r="H54" s="837">
        <v>1</v>
      </c>
      <c r="I54" s="849"/>
      <c r="J54" s="849"/>
      <c r="K54" s="837">
        <v>0</v>
      </c>
      <c r="L54" s="849">
        <v>1</v>
      </c>
      <c r="M54" s="850">
        <v>207.27</v>
      </c>
    </row>
    <row r="55" spans="1:13" ht="14.4" customHeight="1" x14ac:dyDescent="0.3">
      <c r="A55" s="831" t="s">
        <v>2174</v>
      </c>
      <c r="B55" s="832" t="s">
        <v>3815</v>
      </c>
      <c r="C55" s="832" t="s">
        <v>2567</v>
      </c>
      <c r="D55" s="832" t="s">
        <v>2406</v>
      </c>
      <c r="E55" s="832" t="s">
        <v>1773</v>
      </c>
      <c r="F55" s="849"/>
      <c r="G55" s="849"/>
      <c r="H55" s="837">
        <v>0</v>
      </c>
      <c r="I55" s="849">
        <v>1</v>
      </c>
      <c r="J55" s="849">
        <v>95.39</v>
      </c>
      <c r="K55" s="837">
        <v>1</v>
      </c>
      <c r="L55" s="849">
        <v>1</v>
      </c>
      <c r="M55" s="850">
        <v>95.39</v>
      </c>
    </row>
    <row r="56" spans="1:13" ht="14.4" customHeight="1" x14ac:dyDescent="0.3">
      <c r="A56" s="831" t="s">
        <v>2174</v>
      </c>
      <c r="B56" s="832" t="s">
        <v>1811</v>
      </c>
      <c r="C56" s="832" t="s">
        <v>1814</v>
      </c>
      <c r="D56" s="832" t="s">
        <v>1119</v>
      </c>
      <c r="E56" s="832" t="s">
        <v>1815</v>
      </c>
      <c r="F56" s="849"/>
      <c r="G56" s="849"/>
      <c r="H56" s="837">
        <v>0</v>
      </c>
      <c r="I56" s="849">
        <v>4</v>
      </c>
      <c r="J56" s="849">
        <v>617.44000000000005</v>
      </c>
      <c r="K56" s="837">
        <v>1</v>
      </c>
      <c r="L56" s="849">
        <v>4</v>
      </c>
      <c r="M56" s="850">
        <v>617.44000000000005</v>
      </c>
    </row>
    <row r="57" spans="1:13" ht="14.4" customHeight="1" x14ac:dyDescent="0.3">
      <c r="A57" s="831" t="s">
        <v>2174</v>
      </c>
      <c r="B57" s="832" t="s">
        <v>2003</v>
      </c>
      <c r="C57" s="832" t="s">
        <v>2077</v>
      </c>
      <c r="D57" s="832" t="s">
        <v>2005</v>
      </c>
      <c r="E57" s="832" t="s">
        <v>2078</v>
      </c>
      <c r="F57" s="849"/>
      <c r="G57" s="849"/>
      <c r="H57" s="837">
        <v>0</v>
      </c>
      <c r="I57" s="849">
        <v>1</v>
      </c>
      <c r="J57" s="849">
        <v>119.7</v>
      </c>
      <c r="K57" s="837">
        <v>1</v>
      </c>
      <c r="L57" s="849">
        <v>1</v>
      </c>
      <c r="M57" s="850">
        <v>119.7</v>
      </c>
    </row>
    <row r="58" spans="1:13" ht="14.4" customHeight="1" x14ac:dyDescent="0.3">
      <c r="A58" s="831" t="s">
        <v>2174</v>
      </c>
      <c r="B58" s="832" t="s">
        <v>1831</v>
      </c>
      <c r="C58" s="832" t="s">
        <v>1835</v>
      </c>
      <c r="D58" s="832" t="s">
        <v>1836</v>
      </c>
      <c r="E58" s="832" t="s">
        <v>1837</v>
      </c>
      <c r="F58" s="849"/>
      <c r="G58" s="849"/>
      <c r="H58" s="837">
        <v>0</v>
      </c>
      <c r="I58" s="849">
        <v>2</v>
      </c>
      <c r="J58" s="849">
        <v>6463.62</v>
      </c>
      <c r="K58" s="837">
        <v>1</v>
      </c>
      <c r="L58" s="849">
        <v>2</v>
      </c>
      <c r="M58" s="850">
        <v>6463.62</v>
      </c>
    </row>
    <row r="59" spans="1:13" ht="14.4" customHeight="1" x14ac:dyDescent="0.3">
      <c r="A59" s="831" t="s">
        <v>2174</v>
      </c>
      <c r="B59" s="832" t="s">
        <v>2015</v>
      </c>
      <c r="C59" s="832" t="s">
        <v>2016</v>
      </c>
      <c r="D59" s="832" t="s">
        <v>2017</v>
      </c>
      <c r="E59" s="832" t="s">
        <v>2018</v>
      </c>
      <c r="F59" s="849"/>
      <c r="G59" s="849"/>
      <c r="H59" s="837">
        <v>0</v>
      </c>
      <c r="I59" s="849">
        <v>1</v>
      </c>
      <c r="J59" s="849">
        <v>902.57</v>
      </c>
      <c r="K59" s="837">
        <v>1</v>
      </c>
      <c r="L59" s="849">
        <v>1</v>
      </c>
      <c r="M59" s="850">
        <v>902.57</v>
      </c>
    </row>
    <row r="60" spans="1:13" ht="14.4" customHeight="1" x14ac:dyDescent="0.3">
      <c r="A60" s="831" t="s">
        <v>2174</v>
      </c>
      <c r="B60" s="832" t="s">
        <v>2015</v>
      </c>
      <c r="C60" s="832" t="s">
        <v>2593</v>
      </c>
      <c r="D60" s="832" t="s">
        <v>2594</v>
      </c>
      <c r="E60" s="832" t="s">
        <v>2018</v>
      </c>
      <c r="F60" s="849">
        <v>2</v>
      </c>
      <c r="G60" s="849">
        <v>2854.46</v>
      </c>
      <c r="H60" s="837">
        <v>1</v>
      </c>
      <c r="I60" s="849"/>
      <c r="J60" s="849"/>
      <c r="K60" s="837">
        <v>0</v>
      </c>
      <c r="L60" s="849">
        <v>2</v>
      </c>
      <c r="M60" s="850">
        <v>2854.46</v>
      </c>
    </row>
    <row r="61" spans="1:13" ht="14.4" customHeight="1" x14ac:dyDescent="0.3">
      <c r="A61" s="831" t="s">
        <v>2174</v>
      </c>
      <c r="B61" s="832" t="s">
        <v>3816</v>
      </c>
      <c r="C61" s="832" t="s">
        <v>2474</v>
      </c>
      <c r="D61" s="832" t="s">
        <v>2475</v>
      </c>
      <c r="E61" s="832" t="s">
        <v>2308</v>
      </c>
      <c r="F61" s="849"/>
      <c r="G61" s="849"/>
      <c r="H61" s="837">
        <v>0</v>
      </c>
      <c r="I61" s="849">
        <v>3</v>
      </c>
      <c r="J61" s="849">
        <v>20089.53</v>
      </c>
      <c r="K61" s="837">
        <v>1</v>
      </c>
      <c r="L61" s="849">
        <v>3</v>
      </c>
      <c r="M61" s="850">
        <v>20089.53</v>
      </c>
    </row>
    <row r="62" spans="1:13" ht="14.4" customHeight="1" x14ac:dyDescent="0.3">
      <c r="A62" s="831" t="s">
        <v>2174</v>
      </c>
      <c r="B62" s="832" t="s">
        <v>3816</v>
      </c>
      <c r="C62" s="832" t="s">
        <v>2306</v>
      </c>
      <c r="D62" s="832" t="s">
        <v>2307</v>
      </c>
      <c r="E62" s="832" t="s">
        <v>2308</v>
      </c>
      <c r="F62" s="849"/>
      <c r="G62" s="849"/>
      <c r="H62" s="837">
        <v>0</v>
      </c>
      <c r="I62" s="849">
        <v>2</v>
      </c>
      <c r="J62" s="849">
        <v>13393.02</v>
      </c>
      <c r="K62" s="837">
        <v>1</v>
      </c>
      <c r="L62" s="849">
        <v>2</v>
      </c>
      <c r="M62" s="850">
        <v>13393.02</v>
      </c>
    </row>
    <row r="63" spans="1:13" ht="14.4" customHeight="1" x14ac:dyDescent="0.3">
      <c r="A63" s="831" t="s">
        <v>2174</v>
      </c>
      <c r="B63" s="832" t="s">
        <v>1873</v>
      </c>
      <c r="C63" s="832" t="s">
        <v>1874</v>
      </c>
      <c r="D63" s="832" t="s">
        <v>675</v>
      </c>
      <c r="E63" s="832" t="s">
        <v>676</v>
      </c>
      <c r="F63" s="849"/>
      <c r="G63" s="849"/>
      <c r="H63" s="837">
        <v>0</v>
      </c>
      <c r="I63" s="849">
        <v>9</v>
      </c>
      <c r="J63" s="849">
        <v>652.95000000000005</v>
      </c>
      <c r="K63" s="837">
        <v>1</v>
      </c>
      <c r="L63" s="849">
        <v>9</v>
      </c>
      <c r="M63" s="850">
        <v>652.95000000000005</v>
      </c>
    </row>
    <row r="64" spans="1:13" ht="14.4" customHeight="1" x14ac:dyDescent="0.3">
      <c r="A64" s="831" t="s">
        <v>2174</v>
      </c>
      <c r="B64" s="832" t="s">
        <v>1873</v>
      </c>
      <c r="C64" s="832" t="s">
        <v>1875</v>
      </c>
      <c r="D64" s="832" t="s">
        <v>675</v>
      </c>
      <c r="E64" s="832" t="s">
        <v>677</v>
      </c>
      <c r="F64" s="849"/>
      <c r="G64" s="849"/>
      <c r="H64" s="837">
        <v>0</v>
      </c>
      <c r="I64" s="849">
        <v>13</v>
      </c>
      <c r="J64" s="849">
        <v>848.64</v>
      </c>
      <c r="K64" s="837">
        <v>1</v>
      </c>
      <c r="L64" s="849">
        <v>13</v>
      </c>
      <c r="M64" s="850">
        <v>848.64</v>
      </c>
    </row>
    <row r="65" spans="1:13" ht="14.4" customHeight="1" x14ac:dyDescent="0.3">
      <c r="A65" s="831" t="s">
        <v>2174</v>
      </c>
      <c r="B65" s="832" t="s">
        <v>1873</v>
      </c>
      <c r="C65" s="832" t="s">
        <v>2466</v>
      </c>
      <c r="D65" s="832" t="s">
        <v>675</v>
      </c>
      <c r="E65" s="832" t="s">
        <v>2467</v>
      </c>
      <c r="F65" s="849"/>
      <c r="G65" s="849"/>
      <c r="H65" s="837">
        <v>0</v>
      </c>
      <c r="I65" s="849">
        <v>4</v>
      </c>
      <c r="J65" s="849">
        <v>87.04</v>
      </c>
      <c r="K65" s="837">
        <v>1</v>
      </c>
      <c r="L65" s="849">
        <v>4</v>
      </c>
      <c r="M65" s="850">
        <v>87.04</v>
      </c>
    </row>
    <row r="66" spans="1:13" ht="14.4" customHeight="1" x14ac:dyDescent="0.3">
      <c r="A66" s="831" t="s">
        <v>2174</v>
      </c>
      <c r="B66" s="832" t="s">
        <v>1894</v>
      </c>
      <c r="C66" s="832" t="s">
        <v>2468</v>
      </c>
      <c r="D66" s="832" t="s">
        <v>1896</v>
      </c>
      <c r="E66" s="832" t="s">
        <v>2469</v>
      </c>
      <c r="F66" s="849"/>
      <c r="G66" s="849"/>
      <c r="H66" s="837">
        <v>0</v>
      </c>
      <c r="I66" s="849">
        <v>2</v>
      </c>
      <c r="J66" s="849">
        <v>37.619999999999997</v>
      </c>
      <c r="K66" s="837">
        <v>1</v>
      </c>
      <c r="L66" s="849">
        <v>2</v>
      </c>
      <c r="M66" s="850">
        <v>37.619999999999997</v>
      </c>
    </row>
    <row r="67" spans="1:13" ht="14.4" customHeight="1" x14ac:dyDescent="0.3">
      <c r="A67" s="831" t="s">
        <v>2174</v>
      </c>
      <c r="B67" s="832" t="s">
        <v>2032</v>
      </c>
      <c r="C67" s="832" t="s">
        <v>2598</v>
      </c>
      <c r="D67" s="832" t="s">
        <v>1440</v>
      </c>
      <c r="E67" s="832" t="s">
        <v>2232</v>
      </c>
      <c r="F67" s="849"/>
      <c r="G67" s="849"/>
      <c r="H67" s="837"/>
      <c r="I67" s="849">
        <v>1</v>
      </c>
      <c r="J67" s="849">
        <v>0</v>
      </c>
      <c r="K67" s="837"/>
      <c r="L67" s="849">
        <v>1</v>
      </c>
      <c r="M67" s="850">
        <v>0</v>
      </c>
    </row>
    <row r="68" spans="1:13" ht="14.4" customHeight="1" x14ac:dyDescent="0.3">
      <c r="A68" s="831" t="s">
        <v>2174</v>
      </c>
      <c r="B68" s="832" t="s">
        <v>2032</v>
      </c>
      <c r="C68" s="832" t="s">
        <v>2033</v>
      </c>
      <c r="D68" s="832" t="s">
        <v>1440</v>
      </c>
      <c r="E68" s="832" t="s">
        <v>2034</v>
      </c>
      <c r="F68" s="849"/>
      <c r="G68" s="849"/>
      <c r="H68" s="837"/>
      <c r="I68" s="849">
        <v>1</v>
      </c>
      <c r="J68" s="849">
        <v>0</v>
      </c>
      <c r="K68" s="837"/>
      <c r="L68" s="849">
        <v>1</v>
      </c>
      <c r="M68" s="850">
        <v>0</v>
      </c>
    </row>
    <row r="69" spans="1:13" ht="14.4" customHeight="1" x14ac:dyDescent="0.3">
      <c r="A69" s="831" t="s">
        <v>2174</v>
      </c>
      <c r="B69" s="832" t="s">
        <v>1945</v>
      </c>
      <c r="C69" s="832" t="s">
        <v>2041</v>
      </c>
      <c r="D69" s="832" t="s">
        <v>1221</v>
      </c>
      <c r="E69" s="832" t="s">
        <v>2042</v>
      </c>
      <c r="F69" s="849"/>
      <c r="G69" s="849"/>
      <c r="H69" s="837">
        <v>0</v>
      </c>
      <c r="I69" s="849">
        <v>1</v>
      </c>
      <c r="J69" s="849">
        <v>176.32</v>
      </c>
      <c r="K69" s="837">
        <v>1</v>
      </c>
      <c r="L69" s="849">
        <v>1</v>
      </c>
      <c r="M69" s="850">
        <v>176.32</v>
      </c>
    </row>
    <row r="70" spans="1:13" ht="14.4" customHeight="1" x14ac:dyDescent="0.3">
      <c r="A70" s="831" t="s">
        <v>2175</v>
      </c>
      <c r="B70" s="832" t="s">
        <v>3822</v>
      </c>
      <c r="C70" s="832" t="s">
        <v>3745</v>
      </c>
      <c r="D70" s="832" t="s">
        <v>3746</v>
      </c>
      <c r="E70" s="832" t="s">
        <v>3747</v>
      </c>
      <c r="F70" s="849"/>
      <c r="G70" s="849"/>
      <c r="H70" s="837">
        <v>0</v>
      </c>
      <c r="I70" s="849">
        <v>2</v>
      </c>
      <c r="J70" s="849">
        <v>83.26</v>
      </c>
      <c r="K70" s="837">
        <v>1</v>
      </c>
      <c r="L70" s="849">
        <v>2</v>
      </c>
      <c r="M70" s="850">
        <v>83.26</v>
      </c>
    </row>
    <row r="71" spans="1:13" ht="14.4" customHeight="1" x14ac:dyDescent="0.3">
      <c r="A71" s="831" t="s">
        <v>2175</v>
      </c>
      <c r="B71" s="832" t="s">
        <v>1811</v>
      </c>
      <c r="C71" s="832" t="s">
        <v>1814</v>
      </c>
      <c r="D71" s="832" t="s">
        <v>1119</v>
      </c>
      <c r="E71" s="832" t="s">
        <v>1815</v>
      </c>
      <c r="F71" s="849"/>
      <c r="G71" s="849"/>
      <c r="H71" s="837">
        <v>0</v>
      </c>
      <c r="I71" s="849">
        <v>1</v>
      </c>
      <c r="J71" s="849">
        <v>154.36000000000001</v>
      </c>
      <c r="K71" s="837">
        <v>1</v>
      </c>
      <c r="L71" s="849">
        <v>1</v>
      </c>
      <c r="M71" s="850">
        <v>154.36000000000001</v>
      </c>
    </row>
    <row r="72" spans="1:13" ht="14.4" customHeight="1" x14ac:dyDescent="0.3">
      <c r="A72" s="831" t="s">
        <v>2175</v>
      </c>
      <c r="B72" s="832" t="s">
        <v>1890</v>
      </c>
      <c r="C72" s="832" t="s">
        <v>1891</v>
      </c>
      <c r="D72" s="832" t="s">
        <v>956</v>
      </c>
      <c r="E72" s="832" t="s">
        <v>957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2176</v>
      </c>
      <c r="B73" s="832" t="s">
        <v>3814</v>
      </c>
      <c r="C73" s="832" t="s">
        <v>2595</v>
      </c>
      <c r="D73" s="832" t="s">
        <v>2596</v>
      </c>
      <c r="E73" s="832" t="s">
        <v>2597</v>
      </c>
      <c r="F73" s="849"/>
      <c r="G73" s="849"/>
      <c r="H73" s="837">
        <v>0</v>
      </c>
      <c r="I73" s="849">
        <v>5</v>
      </c>
      <c r="J73" s="849">
        <v>923.7</v>
      </c>
      <c r="K73" s="837">
        <v>1</v>
      </c>
      <c r="L73" s="849">
        <v>5</v>
      </c>
      <c r="M73" s="850">
        <v>923.7</v>
      </c>
    </row>
    <row r="74" spans="1:13" ht="14.4" customHeight="1" x14ac:dyDescent="0.3">
      <c r="A74" s="831" t="s">
        <v>2176</v>
      </c>
      <c r="B74" s="832" t="s">
        <v>3814</v>
      </c>
      <c r="C74" s="832" t="s">
        <v>2662</v>
      </c>
      <c r="D74" s="832" t="s">
        <v>2443</v>
      </c>
      <c r="E74" s="832" t="s">
        <v>2663</v>
      </c>
      <c r="F74" s="849">
        <v>1</v>
      </c>
      <c r="G74" s="849">
        <v>184.74</v>
      </c>
      <c r="H74" s="837">
        <v>1</v>
      </c>
      <c r="I74" s="849"/>
      <c r="J74" s="849"/>
      <c r="K74" s="837">
        <v>0</v>
      </c>
      <c r="L74" s="849">
        <v>1</v>
      </c>
      <c r="M74" s="850">
        <v>184.74</v>
      </c>
    </row>
    <row r="75" spans="1:13" ht="14.4" customHeight="1" x14ac:dyDescent="0.3">
      <c r="A75" s="831" t="s">
        <v>2176</v>
      </c>
      <c r="B75" s="832" t="s">
        <v>1735</v>
      </c>
      <c r="C75" s="832" t="s">
        <v>1744</v>
      </c>
      <c r="D75" s="832" t="s">
        <v>822</v>
      </c>
      <c r="E75" s="832" t="s">
        <v>1745</v>
      </c>
      <c r="F75" s="849"/>
      <c r="G75" s="849"/>
      <c r="H75" s="837">
        <v>0</v>
      </c>
      <c r="I75" s="849">
        <v>3</v>
      </c>
      <c r="J75" s="849">
        <v>1104.48</v>
      </c>
      <c r="K75" s="837">
        <v>1</v>
      </c>
      <c r="L75" s="849">
        <v>3</v>
      </c>
      <c r="M75" s="850">
        <v>1104.48</v>
      </c>
    </row>
    <row r="76" spans="1:13" ht="14.4" customHeight="1" x14ac:dyDescent="0.3">
      <c r="A76" s="831" t="s">
        <v>2176</v>
      </c>
      <c r="B76" s="832" t="s">
        <v>1735</v>
      </c>
      <c r="C76" s="832" t="s">
        <v>1748</v>
      </c>
      <c r="D76" s="832" t="s">
        <v>822</v>
      </c>
      <c r="E76" s="832" t="s">
        <v>1749</v>
      </c>
      <c r="F76" s="849"/>
      <c r="G76" s="849"/>
      <c r="H76" s="837">
        <v>0</v>
      </c>
      <c r="I76" s="849">
        <v>7</v>
      </c>
      <c r="J76" s="849">
        <v>3436.2299999999996</v>
      </c>
      <c r="K76" s="837">
        <v>1</v>
      </c>
      <c r="L76" s="849">
        <v>7</v>
      </c>
      <c r="M76" s="850">
        <v>3436.2299999999996</v>
      </c>
    </row>
    <row r="77" spans="1:13" ht="14.4" customHeight="1" x14ac:dyDescent="0.3">
      <c r="A77" s="831" t="s">
        <v>2176</v>
      </c>
      <c r="B77" s="832" t="s">
        <v>1750</v>
      </c>
      <c r="C77" s="832" t="s">
        <v>2629</v>
      </c>
      <c r="D77" s="832" t="s">
        <v>1752</v>
      </c>
      <c r="E77" s="832" t="s">
        <v>2630</v>
      </c>
      <c r="F77" s="849"/>
      <c r="G77" s="849"/>
      <c r="H77" s="837">
        <v>0</v>
      </c>
      <c r="I77" s="849">
        <v>1</v>
      </c>
      <c r="J77" s="849">
        <v>186.87</v>
      </c>
      <c r="K77" s="837">
        <v>1</v>
      </c>
      <c r="L77" s="849">
        <v>1</v>
      </c>
      <c r="M77" s="850">
        <v>186.87</v>
      </c>
    </row>
    <row r="78" spans="1:13" ht="14.4" customHeight="1" x14ac:dyDescent="0.3">
      <c r="A78" s="831" t="s">
        <v>2176</v>
      </c>
      <c r="B78" s="832" t="s">
        <v>1957</v>
      </c>
      <c r="C78" s="832" t="s">
        <v>2068</v>
      </c>
      <c r="D78" s="832" t="s">
        <v>1482</v>
      </c>
      <c r="E78" s="832" t="s">
        <v>1483</v>
      </c>
      <c r="F78" s="849"/>
      <c r="G78" s="849"/>
      <c r="H78" s="837">
        <v>0</v>
      </c>
      <c r="I78" s="849">
        <v>1</v>
      </c>
      <c r="J78" s="849">
        <v>70.23</v>
      </c>
      <c r="K78" s="837">
        <v>1</v>
      </c>
      <c r="L78" s="849">
        <v>1</v>
      </c>
      <c r="M78" s="850">
        <v>70.23</v>
      </c>
    </row>
    <row r="79" spans="1:13" ht="14.4" customHeight="1" x14ac:dyDescent="0.3">
      <c r="A79" s="831" t="s">
        <v>2176</v>
      </c>
      <c r="B79" s="832" t="s">
        <v>1804</v>
      </c>
      <c r="C79" s="832" t="s">
        <v>2641</v>
      </c>
      <c r="D79" s="832" t="s">
        <v>2642</v>
      </c>
      <c r="E79" s="832" t="s">
        <v>2643</v>
      </c>
      <c r="F79" s="849"/>
      <c r="G79" s="849"/>
      <c r="H79" s="837">
        <v>0</v>
      </c>
      <c r="I79" s="849">
        <v>1</v>
      </c>
      <c r="J79" s="849">
        <v>219.18</v>
      </c>
      <c r="K79" s="837">
        <v>1</v>
      </c>
      <c r="L79" s="849">
        <v>1</v>
      </c>
      <c r="M79" s="850">
        <v>219.18</v>
      </c>
    </row>
    <row r="80" spans="1:13" ht="14.4" customHeight="1" x14ac:dyDescent="0.3">
      <c r="A80" s="831" t="s">
        <v>2176</v>
      </c>
      <c r="B80" s="832" t="s">
        <v>1820</v>
      </c>
      <c r="C80" s="832" t="s">
        <v>1821</v>
      </c>
      <c r="D80" s="832" t="s">
        <v>1822</v>
      </c>
      <c r="E80" s="832" t="s">
        <v>1467</v>
      </c>
      <c r="F80" s="849"/>
      <c r="G80" s="849"/>
      <c r="H80" s="837">
        <v>0</v>
      </c>
      <c r="I80" s="849">
        <v>5</v>
      </c>
      <c r="J80" s="849">
        <v>852.60000000000014</v>
      </c>
      <c r="K80" s="837">
        <v>1</v>
      </c>
      <c r="L80" s="849">
        <v>5</v>
      </c>
      <c r="M80" s="850">
        <v>852.60000000000014</v>
      </c>
    </row>
    <row r="81" spans="1:13" ht="14.4" customHeight="1" x14ac:dyDescent="0.3">
      <c r="A81" s="831" t="s">
        <v>2176</v>
      </c>
      <c r="B81" s="832" t="s">
        <v>1831</v>
      </c>
      <c r="C81" s="832" t="s">
        <v>1835</v>
      </c>
      <c r="D81" s="832" t="s">
        <v>1836</v>
      </c>
      <c r="E81" s="832" t="s">
        <v>1837</v>
      </c>
      <c r="F81" s="849"/>
      <c r="G81" s="849"/>
      <c r="H81" s="837">
        <v>0</v>
      </c>
      <c r="I81" s="849">
        <v>7</v>
      </c>
      <c r="J81" s="849">
        <v>22622.670000000002</v>
      </c>
      <c r="K81" s="837">
        <v>1</v>
      </c>
      <c r="L81" s="849">
        <v>7</v>
      </c>
      <c r="M81" s="850">
        <v>22622.670000000002</v>
      </c>
    </row>
    <row r="82" spans="1:13" ht="14.4" customHeight="1" x14ac:dyDescent="0.3">
      <c r="A82" s="831" t="s">
        <v>2176</v>
      </c>
      <c r="B82" s="832" t="s">
        <v>3816</v>
      </c>
      <c r="C82" s="832" t="s">
        <v>2474</v>
      </c>
      <c r="D82" s="832" t="s">
        <v>2475</v>
      </c>
      <c r="E82" s="832" t="s">
        <v>2308</v>
      </c>
      <c r="F82" s="849"/>
      <c r="G82" s="849"/>
      <c r="H82" s="837">
        <v>0</v>
      </c>
      <c r="I82" s="849">
        <v>27</v>
      </c>
      <c r="J82" s="849">
        <v>180805.77000000002</v>
      </c>
      <c r="K82" s="837">
        <v>1</v>
      </c>
      <c r="L82" s="849">
        <v>27</v>
      </c>
      <c r="M82" s="850">
        <v>180805.77000000002</v>
      </c>
    </row>
    <row r="83" spans="1:13" ht="14.4" customHeight="1" x14ac:dyDescent="0.3">
      <c r="A83" s="831" t="s">
        <v>2176</v>
      </c>
      <c r="B83" s="832" t="s">
        <v>1873</v>
      </c>
      <c r="C83" s="832" t="s">
        <v>1874</v>
      </c>
      <c r="D83" s="832" t="s">
        <v>675</v>
      </c>
      <c r="E83" s="832" t="s">
        <v>676</v>
      </c>
      <c r="F83" s="849"/>
      <c r="G83" s="849"/>
      <c r="H83" s="837">
        <v>0</v>
      </c>
      <c r="I83" s="849">
        <v>7</v>
      </c>
      <c r="J83" s="849">
        <v>507.85</v>
      </c>
      <c r="K83" s="837">
        <v>1</v>
      </c>
      <c r="L83" s="849">
        <v>7</v>
      </c>
      <c r="M83" s="850">
        <v>507.85</v>
      </c>
    </row>
    <row r="84" spans="1:13" ht="14.4" customHeight="1" x14ac:dyDescent="0.3">
      <c r="A84" s="831" t="s">
        <v>2176</v>
      </c>
      <c r="B84" s="832" t="s">
        <v>1890</v>
      </c>
      <c r="C84" s="832" t="s">
        <v>1891</v>
      </c>
      <c r="D84" s="832" t="s">
        <v>956</v>
      </c>
      <c r="E84" s="832" t="s">
        <v>957</v>
      </c>
      <c r="F84" s="849"/>
      <c r="G84" s="849"/>
      <c r="H84" s="837"/>
      <c r="I84" s="849">
        <v>5</v>
      </c>
      <c r="J84" s="849">
        <v>0</v>
      </c>
      <c r="K84" s="837"/>
      <c r="L84" s="849">
        <v>5</v>
      </c>
      <c r="M84" s="850">
        <v>0</v>
      </c>
    </row>
    <row r="85" spans="1:13" ht="14.4" customHeight="1" x14ac:dyDescent="0.3">
      <c r="A85" s="831" t="s">
        <v>2176</v>
      </c>
      <c r="B85" s="832" t="s">
        <v>1894</v>
      </c>
      <c r="C85" s="832" t="s">
        <v>1895</v>
      </c>
      <c r="D85" s="832" t="s">
        <v>1896</v>
      </c>
      <c r="E85" s="832" t="s">
        <v>1897</v>
      </c>
      <c r="F85" s="849"/>
      <c r="G85" s="849"/>
      <c r="H85" s="837">
        <v>0</v>
      </c>
      <c r="I85" s="849">
        <v>1</v>
      </c>
      <c r="J85" s="849">
        <v>9.4</v>
      </c>
      <c r="K85" s="837">
        <v>1</v>
      </c>
      <c r="L85" s="849">
        <v>1</v>
      </c>
      <c r="M85" s="850">
        <v>9.4</v>
      </c>
    </row>
    <row r="86" spans="1:13" ht="14.4" customHeight="1" x14ac:dyDescent="0.3">
      <c r="A86" s="831" t="s">
        <v>2176</v>
      </c>
      <c r="B86" s="832" t="s">
        <v>3823</v>
      </c>
      <c r="C86" s="832" t="s">
        <v>2648</v>
      </c>
      <c r="D86" s="832" t="s">
        <v>2649</v>
      </c>
      <c r="E86" s="832" t="s">
        <v>2650</v>
      </c>
      <c r="F86" s="849"/>
      <c r="G86" s="849"/>
      <c r="H86" s="837">
        <v>0</v>
      </c>
      <c r="I86" s="849">
        <v>1</v>
      </c>
      <c r="J86" s="849">
        <v>439.98</v>
      </c>
      <c r="K86" s="837">
        <v>1</v>
      </c>
      <c r="L86" s="849">
        <v>1</v>
      </c>
      <c r="M86" s="850">
        <v>439.98</v>
      </c>
    </row>
    <row r="87" spans="1:13" ht="14.4" customHeight="1" x14ac:dyDescent="0.3">
      <c r="A87" s="831" t="s">
        <v>2176</v>
      </c>
      <c r="B87" s="832" t="s">
        <v>1913</v>
      </c>
      <c r="C87" s="832" t="s">
        <v>2277</v>
      </c>
      <c r="D87" s="832" t="s">
        <v>1449</v>
      </c>
      <c r="E87" s="832" t="s">
        <v>1450</v>
      </c>
      <c r="F87" s="849"/>
      <c r="G87" s="849"/>
      <c r="H87" s="837">
        <v>0</v>
      </c>
      <c r="I87" s="849">
        <v>3</v>
      </c>
      <c r="J87" s="849">
        <v>582.78</v>
      </c>
      <c r="K87" s="837">
        <v>1</v>
      </c>
      <c r="L87" s="849">
        <v>3</v>
      </c>
      <c r="M87" s="850">
        <v>582.78</v>
      </c>
    </row>
    <row r="88" spans="1:13" ht="14.4" customHeight="1" x14ac:dyDescent="0.3">
      <c r="A88" s="831" t="s">
        <v>2176</v>
      </c>
      <c r="B88" s="832" t="s">
        <v>1913</v>
      </c>
      <c r="C88" s="832" t="s">
        <v>2053</v>
      </c>
      <c r="D88" s="832" t="s">
        <v>2054</v>
      </c>
      <c r="E88" s="832" t="s">
        <v>1450</v>
      </c>
      <c r="F88" s="849"/>
      <c r="G88" s="849"/>
      <c r="H88" s="837">
        <v>0</v>
      </c>
      <c r="I88" s="849">
        <v>5</v>
      </c>
      <c r="J88" s="849">
        <v>971.3</v>
      </c>
      <c r="K88" s="837">
        <v>1</v>
      </c>
      <c r="L88" s="849">
        <v>5</v>
      </c>
      <c r="M88" s="850">
        <v>971.3</v>
      </c>
    </row>
    <row r="89" spans="1:13" ht="14.4" customHeight="1" x14ac:dyDescent="0.3">
      <c r="A89" s="831" t="s">
        <v>2176</v>
      </c>
      <c r="B89" s="832" t="s">
        <v>3824</v>
      </c>
      <c r="C89" s="832" t="s">
        <v>2665</v>
      </c>
      <c r="D89" s="832" t="s">
        <v>2666</v>
      </c>
      <c r="E89" s="832" t="s">
        <v>2667</v>
      </c>
      <c r="F89" s="849"/>
      <c r="G89" s="849"/>
      <c r="H89" s="837">
        <v>0</v>
      </c>
      <c r="I89" s="849">
        <v>3</v>
      </c>
      <c r="J89" s="849">
        <v>5720.91</v>
      </c>
      <c r="K89" s="837">
        <v>1</v>
      </c>
      <c r="L89" s="849">
        <v>3</v>
      </c>
      <c r="M89" s="850">
        <v>5720.91</v>
      </c>
    </row>
    <row r="90" spans="1:13" ht="14.4" customHeight="1" x14ac:dyDescent="0.3">
      <c r="A90" s="831" t="s">
        <v>2177</v>
      </c>
      <c r="B90" s="832" t="s">
        <v>1721</v>
      </c>
      <c r="C90" s="832" t="s">
        <v>2203</v>
      </c>
      <c r="D90" s="832" t="s">
        <v>2057</v>
      </c>
      <c r="E90" s="832" t="s">
        <v>2204</v>
      </c>
      <c r="F90" s="849"/>
      <c r="G90" s="849"/>
      <c r="H90" s="837">
        <v>0</v>
      </c>
      <c r="I90" s="849">
        <v>1</v>
      </c>
      <c r="J90" s="849">
        <v>16.12</v>
      </c>
      <c r="K90" s="837">
        <v>1</v>
      </c>
      <c r="L90" s="849">
        <v>1</v>
      </c>
      <c r="M90" s="850">
        <v>16.12</v>
      </c>
    </row>
    <row r="91" spans="1:13" ht="14.4" customHeight="1" x14ac:dyDescent="0.3">
      <c r="A91" s="831" t="s">
        <v>2177</v>
      </c>
      <c r="B91" s="832" t="s">
        <v>1735</v>
      </c>
      <c r="C91" s="832" t="s">
        <v>1746</v>
      </c>
      <c r="D91" s="832" t="s">
        <v>822</v>
      </c>
      <c r="E91" s="832" t="s">
        <v>1747</v>
      </c>
      <c r="F91" s="849"/>
      <c r="G91" s="849"/>
      <c r="H91" s="837">
        <v>0</v>
      </c>
      <c r="I91" s="849">
        <v>3</v>
      </c>
      <c r="J91" s="849">
        <v>2208.9900000000002</v>
      </c>
      <c r="K91" s="837">
        <v>1</v>
      </c>
      <c r="L91" s="849">
        <v>3</v>
      </c>
      <c r="M91" s="850">
        <v>2208.9900000000002</v>
      </c>
    </row>
    <row r="92" spans="1:13" ht="14.4" customHeight="1" x14ac:dyDescent="0.3">
      <c r="A92" s="831" t="s">
        <v>2177</v>
      </c>
      <c r="B92" s="832" t="s">
        <v>1757</v>
      </c>
      <c r="C92" s="832" t="s">
        <v>1759</v>
      </c>
      <c r="D92" s="832" t="s">
        <v>829</v>
      </c>
      <c r="E92" s="832" t="s">
        <v>1760</v>
      </c>
      <c r="F92" s="849"/>
      <c r="G92" s="849"/>
      <c r="H92" s="837">
        <v>0</v>
      </c>
      <c r="I92" s="849">
        <v>1</v>
      </c>
      <c r="J92" s="849">
        <v>42.51</v>
      </c>
      <c r="K92" s="837">
        <v>1</v>
      </c>
      <c r="L92" s="849">
        <v>1</v>
      </c>
      <c r="M92" s="850">
        <v>42.51</v>
      </c>
    </row>
    <row r="93" spans="1:13" ht="14.4" customHeight="1" x14ac:dyDescent="0.3">
      <c r="A93" s="831" t="s">
        <v>2177</v>
      </c>
      <c r="B93" s="832" t="s">
        <v>1768</v>
      </c>
      <c r="C93" s="832" t="s">
        <v>2678</v>
      </c>
      <c r="D93" s="832" t="s">
        <v>2472</v>
      </c>
      <c r="E93" s="832" t="s">
        <v>2663</v>
      </c>
      <c r="F93" s="849">
        <v>1</v>
      </c>
      <c r="G93" s="849">
        <v>103.64</v>
      </c>
      <c r="H93" s="837">
        <v>1</v>
      </c>
      <c r="I93" s="849"/>
      <c r="J93" s="849"/>
      <c r="K93" s="837">
        <v>0</v>
      </c>
      <c r="L93" s="849">
        <v>1</v>
      </c>
      <c r="M93" s="850">
        <v>103.64</v>
      </c>
    </row>
    <row r="94" spans="1:13" ht="14.4" customHeight="1" x14ac:dyDescent="0.3">
      <c r="A94" s="831" t="s">
        <v>2177</v>
      </c>
      <c r="B94" s="832" t="s">
        <v>1778</v>
      </c>
      <c r="C94" s="832" t="s">
        <v>1779</v>
      </c>
      <c r="D94" s="832" t="s">
        <v>989</v>
      </c>
      <c r="E94" s="832" t="s">
        <v>1780</v>
      </c>
      <c r="F94" s="849"/>
      <c r="G94" s="849"/>
      <c r="H94" s="837">
        <v>0</v>
      </c>
      <c r="I94" s="849">
        <v>1</v>
      </c>
      <c r="J94" s="849">
        <v>47.7</v>
      </c>
      <c r="K94" s="837">
        <v>1</v>
      </c>
      <c r="L94" s="849">
        <v>1</v>
      </c>
      <c r="M94" s="850">
        <v>47.7</v>
      </c>
    </row>
    <row r="95" spans="1:13" ht="14.4" customHeight="1" x14ac:dyDescent="0.3">
      <c r="A95" s="831" t="s">
        <v>2177</v>
      </c>
      <c r="B95" s="832" t="s">
        <v>1831</v>
      </c>
      <c r="C95" s="832" t="s">
        <v>1835</v>
      </c>
      <c r="D95" s="832" t="s">
        <v>1836</v>
      </c>
      <c r="E95" s="832" t="s">
        <v>1837</v>
      </c>
      <c r="F95" s="849"/>
      <c r="G95" s="849"/>
      <c r="H95" s="837">
        <v>0</v>
      </c>
      <c r="I95" s="849">
        <v>3</v>
      </c>
      <c r="J95" s="849">
        <v>9695.43</v>
      </c>
      <c r="K95" s="837">
        <v>1</v>
      </c>
      <c r="L95" s="849">
        <v>3</v>
      </c>
      <c r="M95" s="850">
        <v>9695.43</v>
      </c>
    </row>
    <row r="96" spans="1:13" ht="14.4" customHeight="1" x14ac:dyDescent="0.3">
      <c r="A96" s="831" t="s">
        <v>2177</v>
      </c>
      <c r="B96" s="832" t="s">
        <v>2015</v>
      </c>
      <c r="C96" s="832" t="s">
        <v>2016</v>
      </c>
      <c r="D96" s="832" t="s">
        <v>2017</v>
      </c>
      <c r="E96" s="832" t="s">
        <v>2018</v>
      </c>
      <c r="F96" s="849"/>
      <c r="G96" s="849"/>
      <c r="H96" s="837">
        <v>0</v>
      </c>
      <c r="I96" s="849">
        <v>3</v>
      </c>
      <c r="J96" s="849">
        <v>2707.71</v>
      </c>
      <c r="K96" s="837">
        <v>1</v>
      </c>
      <c r="L96" s="849">
        <v>3</v>
      </c>
      <c r="M96" s="850">
        <v>2707.71</v>
      </c>
    </row>
    <row r="97" spans="1:13" ht="14.4" customHeight="1" x14ac:dyDescent="0.3">
      <c r="A97" s="831" t="s">
        <v>2177</v>
      </c>
      <c r="B97" s="832" t="s">
        <v>3818</v>
      </c>
      <c r="C97" s="832" t="s">
        <v>2311</v>
      </c>
      <c r="D97" s="832" t="s">
        <v>2312</v>
      </c>
      <c r="E97" s="832" t="s">
        <v>1483</v>
      </c>
      <c r="F97" s="849"/>
      <c r="G97" s="849"/>
      <c r="H97" s="837">
        <v>0</v>
      </c>
      <c r="I97" s="849">
        <v>1</v>
      </c>
      <c r="J97" s="849">
        <v>65.989999999999995</v>
      </c>
      <c r="K97" s="837">
        <v>1</v>
      </c>
      <c r="L97" s="849">
        <v>1</v>
      </c>
      <c r="M97" s="850">
        <v>65.989999999999995</v>
      </c>
    </row>
    <row r="98" spans="1:13" ht="14.4" customHeight="1" x14ac:dyDescent="0.3">
      <c r="A98" s="831" t="s">
        <v>2177</v>
      </c>
      <c r="B98" s="832" t="s">
        <v>3818</v>
      </c>
      <c r="C98" s="832" t="s">
        <v>2679</v>
      </c>
      <c r="D98" s="832" t="s">
        <v>2680</v>
      </c>
      <c r="E98" s="832" t="s">
        <v>2263</v>
      </c>
      <c r="F98" s="849"/>
      <c r="G98" s="849"/>
      <c r="H98" s="837">
        <v>0</v>
      </c>
      <c r="I98" s="849">
        <v>3</v>
      </c>
      <c r="J98" s="849">
        <v>396</v>
      </c>
      <c r="K98" s="837">
        <v>1</v>
      </c>
      <c r="L98" s="849">
        <v>3</v>
      </c>
      <c r="M98" s="850">
        <v>396</v>
      </c>
    </row>
    <row r="99" spans="1:13" ht="14.4" customHeight="1" x14ac:dyDescent="0.3">
      <c r="A99" s="831" t="s">
        <v>2177</v>
      </c>
      <c r="B99" s="832" t="s">
        <v>2035</v>
      </c>
      <c r="C99" s="832" t="s">
        <v>2036</v>
      </c>
      <c r="D99" s="832" t="s">
        <v>2037</v>
      </c>
      <c r="E99" s="832" t="s">
        <v>2038</v>
      </c>
      <c r="F99" s="849"/>
      <c r="G99" s="849"/>
      <c r="H99" s="837">
        <v>0</v>
      </c>
      <c r="I99" s="849">
        <v>1</v>
      </c>
      <c r="J99" s="849">
        <v>161.06</v>
      </c>
      <c r="K99" s="837">
        <v>1</v>
      </c>
      <c r="L99" s="849">
        <v>1</v>
      </c>
      <c r="M99" s="850">
        <v>161.06</v>
      </c>
    </row>
    <row r="100" spans="1:13" ht="14.4" customHeight="1" x14ac:dyDescent="0.3">
      <c r="A100" s="831" t="s">
        <v>2177</v>
      </c>
      <c r="B100" s="832" t="s">
        <v>1945</v>
      </c>
      <c r="C100" s="832" t="s">
        <v>1946</v>
      </c>
      <c r="D100" s="832" t="s">
        <v>1221</v>
      </c>
      <c r="E100" s="832" t="s">
        <v>1483</v>
      </c>
      <c r="F100" s="849"/>
      <c r="G100" s="849"/>
      <c r="H100" s="837">
        <v>0</v>
      </c>
      <c r="I100" s="849">
        <v>1</v>
      </c>
      <c r="J100" s="849">
        <v>58.77</v>
      </c>
      <c r="K100" s="837">
        <v>1</v>
      </c>
      <c r="L100" s="849">
        <v>1</v>
      </c>
      <c r="M100" s="850">
        <v>58.77</v>
      </c>
    </row>
    <row r="101" spans="1:13" ht="14.4" customHeight="1" x14ac:dyDescent="0.3">
      <c r="A101" s="831" t="s">
        <v>2178</v>
      </c>
      <c r="B101" s="832" t="s">
        <v>1750</v>
      </c>
      <c r="C101" s="832" t="s">
        <v>1751</v>
      </c>
      <c r="D101" s="832" t="s">
        <v>1752</v>
      </c>
      <c r="E101" s="832" t="s">
        <v>1753</v>
      </c>
      <c r="F101" s="849"/>
      <c r="G101" s="849"/>
      <c r="H101" s="837">
        <v>0</v>
      </c>
      <c r="I101" s="849">
        <v>3</v>
      </c>
      <c r="J101" s="849">
        <v>280.29000000000002</v>
      </c>
      <c r="K101" s="837">
        <v>1</v>
      </c>
      <c r="L101" s="849">
        <v>3</v>
      </c>
      <c r="M101" s="850">
        <v>280.29000000000002</v>
      </c>
    </row>
    <row r="102" spans="1:13" ht="14.4" customHeight="1" x14ac:dyDescent="0.3">
      <c r="A102" s="831" t="s">
        <v>2178</v>
      </c>
      <c r="B102" s="832" t="s">
        <v>1951</v>
      </c>
      <c r="C102" s="832" t="s">
        <v>1952</v>
      </c>
      <c r="D102" s="832" t="s">
        <v>1953</v>
      </c>
      <c r="E102" s="832" t="s">
        <v>1954</v>
      </c>
      <c r="F102" s="849"/>
      <c r="G102" s="849"/>
      <c r="H102" s="837">
        <v>0</v>
      </c>
      <c r="I102" s="849">
        <v>1</v>
      </c>
      <c r="J102" s="849">
        <v>131.32</v>
      </c>
      <c r="K102" s="837">
        <v>1</v>
      </c>
      <c r="L102" s="849">
        <v>1</v>
      </c>
      <c r="M102" s="850">
        <v>131.32</v>
      </c>
    </row>
    <row r="103" spans="1:13" ht="14.4" customHeight="1" x14ac:dyDescent="0.3">
      <c r="A103" s="831" t="s">
        <v>2178</v>
      </c>
      <c r="B103" s="832" t="s">
        <v>1757</v>
      </c>
      <c r="C103" s="832" t="s">
        <v>2713</v>
      </c>
      <c r="D103" s="832" t="s">
        <v>829</v>
      </c>
      <c r="E103" s="832" t="s">
        <v>2714</v>
      </c>
      <c r="F103" s="849"/>
      <c r="G103" s="849"/>
      <c r="H103" s="837">
        <v>0</v>
      </c>
      <c r="I103" s="849">
        <v>1</v>
      </c>
      <c r="J103" s="849">
        <v>85.02</v>
      </c>
      <c r="K103" s="837">
        <v>1</v>
      </c>
      <c r="L103" s="849">
        <v>1</v>
      </c>
      <c r="M103" s="850">
        <v>85.02</v>
      </c>
    </row>
    <row r="104" spans="1:13" ht="14.4" customHeight="1" x14ac:dyDescent="0.3">
      <c r="A104" s="831" t="s">
        <v>2178</v>
      </c>
      <c r="B104" s="832" t="s">
        <v>1757</v>
      </c>
      <c r="C104" s="832" t="s">
        <v>2498</v>
      </c>
      <c r="D104" s="832" t="s">
        <v>2499</v>
      </c>
      <c r="E104" s="832" t="s">
        <v>2500</v>
      </c>
      <c r="F104" s="849"/>
      <c r="G104" s="849"/>
      <c r="H104" s="837">
        <v>0</v>
      </c>
      <c r="I104" s="849">
        <v>1</v>
      </c>
      <c r="J104" s="849">
        <v>98.29</v>
      </c>
      <c r="K104" s="837">
        <v>1</v>
      </c>
      <c r="L104" s="849">
        <v>1</v>
      </c>
      <c r="M104" s="850">
        <v>98.29</v>
      </c>
    </row>
    <row r="105" spans="1:13" ht="14.4" customHeight="1" x14ac:dyDescent="0.3">
      <c r="A105" s="831" t="s">
        <v>2178</v>
      </c>
      <c r="B105" s="832" t="s">
        <v>1955</v>
      </c>
      <c r="C105" s="832" t="s">
        <v>2730</v>
      </c>
      <c r="D105" s="832" t="s">
        <v>698</v>
      </c>
      <c r="E105" s="832" t="s">
        <v>2731</v>
      </c>
      <c r="F105" s="849"/>
      <c r="G105" s="849"/>
      <c r="H105" s="837">
        <v>0</v>
      </c>
      <c r="I105" s="849">
        <v>1</v>
      </c>
      <c r="J105" s="849">
        <v>58.52</v>
      </c>
      <c r="K105" s="837">
        <v>1</v>
      </c>
      <c r="L105" s="849">
        <v>1</v>
      </c>
      <c r="M105" s="850">
        <v>58.52</v>
      </c>
    </row>
    <row r="106" spans="1:13" ht="14.4" customHeight="1" x14ac:dyDescent="0.3">
      <c r="A106" s="831" t="s">
        <v>2178</v>
      </c>
      <c r="B106" s="832" t="s">
        <v>3825</v>
      </c>
      <c r="C106" s="832" t="s">
        <v>2703</v>
      </c>
      <c r="D106" s="832" t="s">
        <v>2704</v>
      </c>
      <c r="E106" s="832" t="s">
        <v>2705</v>
      </c>
      <c r="F106" s="849"/>
      <c r="G106" s="849"/>
      <c r="H106" s="837">
        <v>0</v>
      </c>
      <c r="I106" s="849">
        <v>1</v>
      </c>
      <c r="J106" s="849">
        <v>65.540000000000006</v>
      </c>
      <c r="K106" s="837">
        <v>1</v>
      </c>
      <c r="L106" s="849">
        <v>1</v>
      </c>
      <c r="M106" s="850">
        <v>65.540000000000006</v>
      </c>
    </row>
    <row r="107" spans="1:13" ht="14.4" customHeight="1" x14ac:dyDescent="0.3">
      <c r="A107" s="831" t="s">
        <v>2178</v>
      </c>
      <c r="B107" s="832" t="s">
        <v>1957</v>
      </c>
      <c r="C107" s="832" t="s">
        <v>2706</v>
      </c>
      <c r="D107" s="832" t="s">
        <v>1482</v>
      </c>
      <c r="E107" s="832" t="s">
        <v>2707</v>
      </c>
      <c r="F107" s="849"/>
      <c r="G107" s="849"/>
      <c r="H107" s="837">
        <v>0</v>
      </c>
      <c r="I107" s="849">
        <v>1</v>
      </c>
      <c r="J107" s="849">
        <v>17.559999999999999</v>
      </c>
      <c r="K107" s="837">
        <v>1</v>
      </c>
      <c r="L107" s="849">
        <v>1</v>
      </c>
      <c r="M107" s="850">
        <v>17.559999999999999</v>
      </c>
    </row>
    <row r="108" spans="1:13" ht="14.4" customHeight="1" x14ac:dyDescent="0.3">
      <c r="A108" s="831" t="s">
        <v>2178</v>
      </c>
      <c r="B108" s="832" t="s">
        <v>3826</v>
      </c>
      <c r="C108" s="832" t="s">
        <v>2733</v>
      </c>
      <c r="D108" s="832" t="s">
        <v>2734</v>
      </c>
      <c r="E108" s="832" t="s">
        <v>2735</v>
      </c>
      <c r="F108" s="849"/>
      <c r="G108" s="849"/>
      <c r="H108" s="837">
        <v>0</v>
      </c>
      <c r="I108" s="849">
        <v>1</v>
      </c>
      <c r="J108" s="849">
        <v>32.76</v>
      </c>
      <c r="K108" s="837">
        <v>1</v>
      </c>
      <c r="L108" s="849">
        <v>1</v>
      </c>
      <c r="M108" s="850">
        <v>32.76</v>
      </c>
    </row>
    <row r="109" spans="1:13" ht="14.4" customHeight="1" x14ac:dyDescent="0.3">
      <c r="A109" s="831" t="s">
        <v>2178</v>
      </c>
      <c r="B109" s="832" t="s">
        <v>1768</v>
      </c>
      <c r="C109" s="832" t="s">
        <v>2678</v>
      </c>
      <c r="D109" s="832" t="s">
        <v>2472</v>
      </c>
      <c r="E109" s="832" t="s">
        <v>2663</v>
      </c>
      <c r="F109" s="849">
        <v>1</v>
      </c>
      <c r="G109" s="849">
        <v>103.64</v>
      </c>
      <c r="H109" s="837">
        <v>1</v>
      </c>
      <c r="I109" s="849"/>
      <c r="J109" s="849"/>
      <c r="K109" s="837">
        <v>0</v>
      </c>
      <c r="L109" s="849">
        <v>1</v>
      </c>
      <c r="M109" s="850">
        <v>103.64</v>
      </c>
    </row>
    <row r="110" spans="1:13" ht="14.4" customHeight="1" x14ac:dyDescent="0.3">
      <c r="A110" s="831" t="s">
        <v>2178</v>
      </c>
      <c r="B110" s="832" t="s">
        <v>1768</v>
      </c>
      <c r="C110" s="832" t="s">
        <v>1772</v>
      </c>
      <c r="D110" s="832" t="s">
        <v>1770</v>
      </c>
      <c r="E110" s="832" t="s">
        <v>1773</v>
      </c>
      <c r="F110" s="849"/>
      <c r="G110" s="849"/>
      <c r="H110" s="837">
        <v>0</v>
      </c>
      <c r="I110" s="849">
        <v>1</v>
      </c>
      <c r="J110" s="849">
        <v>62.18</v>
      </c>
      <c r="K110" s="837">
        <v>1</v>
      </c>
      <c r="L110" s="849">
        <v>1</v>
      </c>
      <c r="M110" s="850">
        <v>62.18</v>
      </c>
    </row>
    <row r="111" spans="1:13" ht="14.4" customHeight="1" x14ac:dyDescent="0.3">
      <c r="A111" s="831" t="s">
        <v>2178</v>
      </c>
      <c r="B111" s="832" t="s">
        <v>3827</v>
      </c>
      <c r="C111" s="832" t="s">
        <v>2764</v>
      </c>
      <c r="D111" s="832" t="s">
        <v>2765</v>
      </c>
      <c r="E111" s="832" t="s">
        <v>2766</v>
      </c>
      <c r="F111" s="849"/>
      <c r="G111" s="849"/>
      <c r="H111" s="837">
        <v>0</v>
      </c>
      <c r="I111" s="849">
        <v>1</v>
      </c>
      <c r="J111" s="849">
        <v>263.68</v>
      </c>
      <c r="K111" s="837">
        <v>1</v>
      </c>
      <c r="L111" s="849">
        <v>1</v>
      </c>
      <c r="M111" s="850">
        <v>263.68</v>
      </c>
    </row>
    <row r="112" spans="1:13" ht="14.4" customHeight="1" x14ac:dyDescent="0.3">
      <c r="A112" s="831" t="s">
        <v>2178</v>
      </c>
      <c r="B112" s="832" t="s">
        <v>1978</v>
      </c>
      <c r="C112" s="832" t="s">
        <v>1979</v>
      </c>
      <c r="D112" s="832" t="s">
        <v>1980</v>
      </c>
      <c r="E112" s="832" t="s">
        <v>1981</v>
      </c>
      <c r="F112" s="849"/>
      <c r="G112" s="849"/>
      <c r="H112" s="837">
        <v>0</v>
      </c>
      <c r="I112" s="849">
        <v>1</v>
      </c>
      <c r="J112" s="849">
        <v>155.30000000000001</v>
      </c>
      <c r="K112" s="837">
        <v>1</v>
      </c>
      <c r="L112" s="849">
        <v>1</v>
      </c>
      <c r="M112" s="850">
        <v>155.30000000000001</v>
      </c>
    </row>
    <row r="113" spans="1:13" ht="14.4" customHeight="1" x14ac:dyDescent="0.3">
      <c r="A113" s="831" t="s">
        <v>2178</v>
      </c>
      <c r="B113" s="832" t="s">
        <v>1795</v>
      </c>
      <c r="C113" s="832" t="s">
        <v>1799</v>
      </c>
      <c r="D113" s="832" t="s">
        <v>1797</v>
      </c>
      <c r="E113" s="832" t="s">
        <v>1800</v>
      </c>
      <c r="F113" s="849"/>
      <c r="G113" s="849"/>
      <c r="H113" s="837">
        <v>0</v>
      </c>
      <c r="I113" s="849">
        <v>1</v>
      </c>
      <c r="J113" s="849">
        <v>279.52999999999997</v>
      </c>
      <c r="K113" s="837">
        <v>1</v>
      </c>
      <c r="L113" s="849">
        <v>1</v>
      </c>
      <c r="M113" s="850">
        <v>279.52999999999997</v>
      </c>
    </row>
    <row r="114" spans="1:13" ht="14.4" customHeight="1" x14ac:dyDescent="0.3">
      <c r="A114" s="831" t="s">
        <v>2178</v>
      </c>
      <c r="B114" s="832" t="s">
        <v>3828</v>
      </c>
      <c r="C114" s="832" t="s">
        <v>2743</v>
      </c>
      <c r="D114" s="832" t="s">
        <v>2744</v>
      </c>
      <c r="E114" s="832" t="s">
        <v>2650</v>
      </c>
      <c r="F114" s="849"/>
      <c r="G114" s="849"/>
      <c r="H114" s="837">
        <v>0</v>
      </c>
      <c r="I114" s="849">
        <v>1</v>
      </c>
      <c r="J114" s="849">
        <v>477.84</v>
      </c>
      <c r="K114" s="837">
        <v>1</v>
      </c>
      <c r="L114" s="849">
        <v>1</v>
      </c>
      <c r="M114" s="850">
        <v>477.84</v>
      </c>
    </row>
    <row r="115" spans="1:13" ht="14.4" customHeight="1" x14ac:dyDescent="0.3">
      <c r="A115" s="831" t="s">
        <v>2178</v>
      </c>
      <c r="B115" s="832" t="s">
        <v>3828</v>
      </c>
      <c r="C115" s="832" t="s">
        <v>2745</v>
      </c>
      <c r="D115" s="832" t="s">
        <v>2744</v>
      </c>
      <c r="E115" s="832" t="s">
        <v>1960</v>
      </c>
      <c r="F115" s="849"/>
      <c r="G115" s="849"/>
      <c r="H115" s="837">
        <v>0</v>
      </c>
      <c r="I115" s="849">
        <v>3</v>
      </c>
      <c r="J115" s="849">
        <v>931.77</v>
      </c>
      <c r="K115" s="837">
        <v>1</v>
      </c>
      <c r="L115" s="849">
        <v>3</v>
      </c>
      <c r="M115" s="850">
        <v>931.77</v>
      </c>
    </row>
    <row r="116" spans="1:13" ht="14.4" customHeight="1" x14ac:dyDescent="0.3">
      <c r="A116" s="831" t="s">
        <v>2178</v>
      </c>
      <c r="B116" s="832" t="s">
        <v>1807</v>
      </c>
      <c r="C116" s="832" t="s">
        <v>1988</v>
      </c>
      <c r="D116" s="832" t="s">
        <v>1809</v>
      </c>
      <c r="E116" s="832" t="s">
        <v>1989</v>
      </c>
      <c r="F116" s="849"/>
      <c r="G116" s="849"/>
      <c r="H116" s="837">
        <v>0</v>
      </c>
      <c r="I116" s="849">
        <v>1</v>
      </c>
      <c r="J116" s="849">
        <v>74.08</v>
      </c>
      <c r="K116" s="837">
        <v>1</v>
      </c>
      <c r="L116" s="849">
        <v>1</v>
      </c>
      <c r="M116" s="850">
        <v>74.08</v>
      </c>
    </row>
    <row r="117" spans="1:13" ht="14.4" customHeight="1" x14ac:dyDescent="0.3">
      <c r="A117" s="831" t="s">
        <v>2178</v>
      </c>
      <c r="B117" s="832" t="s">
        <v>1807</v>
      </c>
      <c r="C117" s="832" t="s">
        <v>2072</v>
      </c>
      <c r="D117" s="832" t="s">
        <v>1809</v>
      </c>
      <c r="E117" s="832" t="s">
        <v>2073</v>
      </c>
      <c r="F117" s="849"/>
      <c r="G117" s="849"/>
      <c r="H117" s="837">
        <v>0</v>
      </c>
      <c r="I117" s="849">
        <v>1</v>
      </c>
      <c r="J117" s="849">
        <v>49.08</v>
      </c>
      <c r="K117" s="837">
        <v>1</v>
      </c>
      <c r="L117" s="849">
        <v>1</v>
      </c>
      <c r="M117" s="850">
        <v>49.08</v>
      </c>
    </row>
    <row r="118" spans="1:13" ht="14.4" customHeight="1" x14ac:dyDescent="0.3">
      <c r="A118" s="831" t="s">
        <v>2178</v>
      </c>
      <c r="B118" s="832" t="s">
        <v>1831</v>
      </c>
      <c r="C118" s="832" t="s">
        <v>1835</v>
      </c>
      <c r="D118" s="832" t="s">
        <v>1836</v>
      </c>
      <c r="E118" s="832" t="s">
        <v>1837</v>
      </c>
      <c r="F118" s="849"/>
      <c r="G118" s="849"/>
      <c r="H118" s="837">
        <v>0</v>
      </c>
      <c r="I118" s="849">
        <v>1</v>
      </c>
      <c r="J118" s="849">
        <v>3231.81</v>
      </c>
      <c r="K118" s="837">
        <v>1</v>
      </c>
      <c r="L118" s="849">
        <v>1</v>
      </c>
      <c r="M118" s="850">
        <v>3231.81</v>
      </c>
    </row>
    <row r="119" spans="1:13" ht="14.4" customHeight="1" x14ac:dyDescent="0.3">
      <c r="A119" s="831" t="s">
        <v>2178</v>
      </c>
      <c r="B119" s="832" t="s">
        <v>2015</v>
      </c>
      <c r="C119" s="832" t="s">
        <v>2771</v>
      </c>
      <c r="D119" s="832" t="s">
        <v>2594</v>
      </c>
      <c r="E119" s="832" t="s">
        <v>1467</v>
      </c>
      <c r="F119" s="849"/>
      <c r="G119" s="849"/>
      <c r="H119" s="837">
        <v>0</v>
      </c>
      <c r="I119" s="849">
        <v>7</v>
      </c>
      <c r="J119" s="849">
        <v>2378.6000000000004</v>
      </c>
      <c r="K119" s="837">
        <v>1</v>
      </c>
      <c r="L119" s="849">
        <v>7</v>
      </c>
      <c r="M119" s="850">
        <v>2378.6000000000004</v>
      </c>
    </row>
    <row r="120" spans="1:13" ht="14.4" customHeight="1" x14ac:dyDescent="0.3">
      <c r="A120" s="831" t="s">
        <v>2178</v>
      </c>
      <c r="B120" s="832" t="s">
        <v>3816</v>
      </c>
      <c r="C120" s="832" t="s">
        <v>2474</v>
      </c>
      <c r="D120" s="832" t="s">
        <v>2475</v>
      </c>
      <c r="E120" s="832" t="s">
        <v>2308</v>
      </c>
      <c r="F120" s="849"/>
      <c r="G120" s="849"/>
      <c r="H120" s="837">
        <v>0</v>
      </c>
      <c r="I120" s="849">
        <v>5</v>
      </c>
      <c r="J120" s="849">
        <v>33482.550000000003</v>
      </c>
      <c r="K120" s="837">
        <v>1</v>
      </c>
      <c r="L120" s="849">
        <v>5</v>
      </c>
      <c r="M120" s="850">
        <v>33482.550000000003</v>
      </c>
    </row>
    <row r="121" spans="1:13" ht="14.4" customHeight="1" x14ac:dyDescent="0.3">
      <c r="A121" s="831" t="s">
        <v>2178</v>
      </c>
      <c r="B121" s="832" t="s">
        <v>3816</v>
      </c>
      <c r="C121" s="832" t="s">
        <v>2306</v>
      </c>
      <c r="D121" s="832" t="s">
        <v>2307</v>
      </c>
      <c r="E121" s="832" t="s">
        <v>2308</v>
      </c>
      <c r="F121" s="849"/>
      <c r="G121" s="849"/>
      <c r="H121" s="837">
        <v>0</v>
      </c>
      <c r="I121" s="849">
        <v>2</v>
      </c>
      <c r="J121" s="849">
        <v>13393.02</v>
      </c>
      <c r="K121" s="837">
        <v>1</v>
      </c>
      <c r="L121" s="849">
        <v>2</v>
      </c>
      <c r="M121" s="850">
        <v>13393.02</v>
      </c>
    </row>
    <row r="122" spans="1:13" ht="14.4" customHeight="1" x14ac:dyDescent="0.3">
      <c r="A122" s="831" t="s">
        <v>2178</v>
      </c>
      <c r="B122" s="832" t="s">
        <v>1873</v>
      </c>
      <c r="C122" s="832" t="s">
        <v>1874</v>
      </c>
      <c r="D122" s="832" t="s">
        <v>675</v>
      </c>
      <c r="E122" s="832" t="s">
        <v>676</v>
      </c>
      <c r="F122" s="849"/>
      <c r="G122" s="849"/>
      <c r="H122" s="837">
        <v>0</v>
      </c>
      <c r="I122" s="849">
        <v>10</v>
      </c>
      <c r="J122" s="849">
        <v>725.5</v>
      </c>
      <c r="K122" s="837">
        <v>1</v>
      </c>
      <c r="L122" s="849">
        <v>10</v>
      </c>
      <c r="M122" s="850">
        <v>725.5</v>
      </c>
    </row>
    <row r="123" spans="1:13" ht="14.4" customHeight="1" x14ac:dyDescent="0.3">
      <c r="A123" s="831" t="s">
        <v>2178</v>
      </c>
      <c r="B123" s="832" t="s">
        <v>1873</v>
      </c>
      <c r="C123" s="832" t="s">
        <v>1875</v>
      </c>
      <c r="D123" s="832" t="s">
        <v>675</v>
      </c>
      <c r="E123" s="832" t="s">
        <v>677</v>
      </c>
      <c r="F123" s="849"/>
      <c r="G123" s="849"/>
      <c r="H123" s="837">
        <v>0</v>
      </c>
      <c r="I123" s="849">
        <v>16</v>
      </c>
      <c r="J123" s="849">
        <v>1044.48</v>
      </c>
      <c r="K123" s="837">
        <v>1</v>
      </c>
      <c r="L123" s="849">
        <v>16</v>
      </c>
      <c r="M123" s="850">
        <v>1044.48</v>
      </c>
    </row>
    <row r="124" spans="1:13" ht="14.4" customHeight="1" x14ac:dyDescent="0.3">
      <c r="A124" s="831" t="s">
        <v>2178</v>
      </c>
      <c r="B124" s="832" t="s">
        <v>1873</v>
      </c>
      <c r="C124" s="832" t="s">
        <v>2466</v>
      </c>
      <c r="D124" s="832" t="s">
        <v>675</v>
      </c>
      <c r="E124" s="832" t="s">
        <v>2467</v>
      </c>
      <c r="F124" s="849"/>
      <c r="G124" s="849"/>
      <c r="H124" s="837">
        <v>0</v>
      </c>
      <c r="I124" s="849">
        <v>4</v>
      </c>
      <c r="J124" s="849">
        <v>87.04</v>
      </c>
      <c r="K124" s="837">
        <v>1</v>
      </c>
      <c r="L124" s="849">
        <v>4</v>
      </c>
      <c r="M124" s="850">
        <v>87.04</v>
      </c>
    </row>
    <row r="125" spans="1:13" ht="14.4" customHeight="1" x14ac:dyDescent="0.3">
      <c r="A125" s="831" t="s">
        <v>2178</v>
      </c>
      <c r="B125" s="832" t="s">
        <v>1894</v>
      </c>
      <c r="C125" s="832" t="s">
        <v>1895</v>
      </c>
      <c r="D125" s="832" t="s">
        <v>1896</v>
      </c>
      <c r="E125" s="832" t="s">
        <v>1897</v>
      </c>
      <c r="F125" s="849"/>
      <c r="G125" s="849"/>
      <c r="H125" s="837">
        <v>0</v>
      </c>
      <c r="I125" s="849">
        <v>1</v>
      </c>
      <c r="J125" s="849">
        <v>9.4</v>
      </c>
      <c r="K125" s="837">
        <v>1</v>
      </c>
      <c r="L125" s="849">
        <v>1</v>
      </c>
      <c r="M125" s="850">
        <v>9.4</v>
      </c>
    </row>
    <row r="126" spans="1:13" ht="14.4" customHeight="1" x14ac:dyDescent="0.3">
      <c r="A126" s="831" t="s">
        <v>2178</v>
      </c>
      <c r="B126" s="832" t="s">
        <v>2032</v>
      </c>
      <c r="C126" s="832" t="s">
        <v>2033</v>
      </c>
      <c r="D126" s="832" t="s">
        <v>1440</v>
      </c>
      <c r="E126" s="832" t="s">
        <v>2034</v>
      </c>
      <c r="F126" s="849"/>
      <c r="G126" s="849"/>
      <c r="H126" s="837"/>
      <c r="I126" s="849">
        <v>1</v>
      </c>
      <c r="J126" s="849">
        <v>0</v>
      </c>
      <c r="K126" s="837"/>
      <c r="L126" s="849">
        <v>1</v>
      </c>
      <c r="M126" s="850">
        <v>0</v>
      </c>
    </row>
    <row r="127" spans="1:13" ht="14.4" customHeight="1" x14ac:dyDescent="0.3">
      <c r="A127" s="831" t="s">
        <v>2178</v>
      </c>
      <c r="B127" s="832" t="s">
        <v>3829</v>
      </c>
      <c r="C127" s="832" t="s">
        <v>2747</v>
      </c>
      <c r="D127" s="832" t="s">
        <v>2748</v>
      </c>
      <c r="E127" s="832" t="s">
        <v>2749</v>
      </c>
      <c r="F127" s="849"/>
      <c r="G127" s="849"/>
      <c r="H127" s="837">
        <v>0</v>
      </c>
      <c r="I127" s="849">
        <v>1</v>
      </c>
      <c r="J127" s="849">
        <v>879.97</v>
      </c>
      <c r="K127" s="837">
        <v>1</v>
      </c>
      <c r="L127" s="849">
        <v>1</v>
      </c>
      <c r="M127" s="850">
        <v>879.97</v>
      </c>
    </row>
    <row r="128" spans="1:13" ht="14.4" customHeight="1" x14ac:dyDescent="0.3">
      <c r="A128" s="831" t="s">
        <v>2178</v>
      </c>
      <c r="B128" s="832" t="s">
        <v>3824</v>
      </c>
      <c r="C128" s="832" t="s">
        <v>2779</v>
      </c>
      <c r="D128" s="832" t="s">
        <v>2666</v>
      </c>
      <c r="E128" s="832" t="s">
        <v>2780</v>
      </c>
      <c r="F128" s="849"/>
      <c r="G128" s="849"/>
      <c r="H128" s="837">
        <v>0</v>
      </c>
      <c r="I128" s="849">
        <v>1</v>
      </c>
      <c r="J128" s="849">
        <v>5339.52</v>
      </c>
      <c r="K128" s="837">
        <v>1</v>
      </c>
      <c r="L128" s="849">
        <v>1</v>
      </c>
      <c r="M128" s="850">
        <v>5339.52</v>
      </c>
    </row>
    <row r="129" spans="1:13" ht="14.4" customHeight="1" x14ac:dyDescent="0.3">
      <c r="A129" s="831" t="s">
        <v>2178</v>
      </c>
      <c r="B129" s="832" t="s">
        <v>1785</v>
      </c>
      <c r="C129" s="832" t="s">
        <v>2782</v>
      </c>
      <c r="D129" s="832" t="s">
        <v>1787</v>
      </c>
      <c r="E129" s="832" t="s">
        <v>2783</v>
      </c>
      <c r="F129" s="849"/>
      <c r="G129" s="849"/>
      <c r="H129" s="837">
        <v>0</v>
      </c>
      <c r="I129" s="849">
        <v>1</v>
      </c>
      <c r="J129" s="849">
        <v>327.49</v>
      </c>
      <c r="K129" s="837">
        <v>1</v>
      </c>
      <c r="L129" s="849">
        <v>1</v>
      </c>
      <c r="M129" s="850">
        <v>327.49</v>
      </c>
    </row>
    <row r="130" spans="1:13" ht="14.4" customHeight="1" x14ac:dyDescent="0.3">
      <c r="A130" s="831" t="s">
        <v>2178</v>
      </c>
      <c r="B130" s="832" t="s">
        <v>1887</v>
      </c>
      <c r="C130" s="832" t="s">
        <v>2788</v>
      </c>
      <c r="D130" s="832" t="s">
        <v>2789</v>
      </c>
      <c r="E130" s="832" t="s">
        <v>2790</v>
      </c>
      <c r="F130" s="849">
        <v>3</v>
      </c>
      <c r="G130" s="849">
        <v>0</v>
      </c>
      <c r="H130" s="837"/>
      <c r="I130" s="849"/>
      <c r="J130" s="849"/>
      <c r="K130" s="837"/>
      <c r="L130" s="849">
        <v>3</v>
      </c>
      <c r="M130" s="850">
        <v>0</v>
      </c>
    </row>
    <row r="131" spans="1:13" ht="14.4" customHeight="1" x14ac:dyDescent="0.3">
      <c r="A131" s="831" t="s">
        <v>2179</v>
      </c>
      <c r="B131" s="832" t="s">
        <v>1721</v>
      </c>
      <c r="C131" s="832" t="s">
        <v>2056</v>
      </c>
      <c r="D131" s="832" t="s">
        <v>2057</v>
      </c>
      <c r="E131" s="832" t="s">
        <v>2058</v>
      </c>
      <c r="F131" s="849"/>
      <c r="G131" s="849"/>
      <c r="H131" s="837">
        <v>0</v>
      </c>
      <c r="I131" s="849">
        <v>2</v>
      </c>
      <c r="J131" s="849">
        <v>64.5</v>
      </c>
      <c r="K131" s="837">
        <v>1</v>
      </c>
      <c r="L131" s="849">
        <v>2</v>
      </c>
      <c r="M131" s="850">
        <v>64.5</v>
      </c>
    </row>
    <row r="132" spans="1:13" ht="14.4" customHeight="1" x14ac:dyDescent="0.3">
      <c r="A132" s="831" t="s">
        <v>2179</v>
      </c>
      <c r="B132" s="832" t="s">
        <v>1735</v>
      </c>
      <c r="C132" s="832" t="s">
        <v>1744</v>
      </c>
      <c r="D132" s="832" t="s">
        <v>822</v>
      </c>
      <c r="E132" s="832" t="s">
        <v>1745</v>
      </c>
      <c r="F132" s="849"/>
      <c r="G132" s="849"/>
      <c r="H132" s="837">
        <v>0</v>
      </c>
      <c r="I132" s="849">
        <v>1</v>
      </c>
      <c r="J132" s="849">
        <v>368.16</v>
      </c>
      <c r="K132" s="837">
        <v>1</v>
      </c>
      <c r="L132" s="849">
        <v>1</v>
      </c>
      <c r="M132" s="850">
        <v>368.16</v>
      </c>
    </row>
    <row r="133" spans="1:13" ht="14.4" customHeight="1" x14ac:dyDescent="0.3">
      <c r="A133" s="831" t="s">
        <v>2179</v>
      </c>
      <c r="B133" s="832" t="s">
        <v>1735</v>
      </c>
      <c r="C133" s="832" t="s">
        <v>1746</v>
      </c>
      <c r="D133" s="832" t="s">
        <v>822</v>
      </c>
      <c r="E133" s="832" t="s">
        <v>1747</v>
      </c>
      <c r="F133" s="849"/>
      <c r="G133" s="849"/>
      <c r="H133" s="837">
        <v>0</v>
      </c>
      <c r="I133" s="849">
        <v>4</v>
      </c>
      <c r="J133" s="849">
        <v>2945.32</v>
      </c>
      <c r="K133" s="837">
        <v>1</v>
      </c>
      <c r="L133" s="849">
        <v>4</v>
      </c>
      <c r="M133" s="850">
        <v>2945.32</v>
      </c>
    </row>
    <row r="134" spans="1:13" ht="14.4" customHeight="1" x14ac:dyDescent="0.3">
      <c r="A134" s="831" t="s">
        <v>2179</v>
      </c>
      <c r="B134" s="832" t="s">
        <v>1757</v>
      </c>
      <c r="C134" s="832" t="s">
        <v>1759</v>
      </c>
      <c r="D134" s="832" t="s">
        <v>829</v>
      </c>
      <c r="E134" s="832" t="s">
        <v>1760</v>
      </c>
      <c r="F134" s="849"/>
      <c r="G134" s="849"/>
      <c r="H134" s="837">
        <v>0</v>
      </c>
      <c r="I134" s="849">
        <v>2</v>
      </c>
      <c r="J134" s="849">
        <v>85.02</v>
      </c>
      <c r="K134" s="837">
        <v>1</v>
      </c>
      <c r="L134" s="849">
        <v>2</v>
      </c>
      <c r="M134" s="850">
        <v>85.02</v>
      </c>
    </row>
    <row r="135" spans="1:13" ht="14.4" customHeight="1" x14ac:dyDescent="0.3">
      <c r="A135" s="831" t="s">
        <v>2179</v>
      </c>
      <c r="B135" s="832" t="s">
        <v>3830</v>
      </c>
      <c r="C135" s="832" t="s">
        <v>3749</v>
      </c>
      <c r="D135" s="832" t="s">
        <v>3750</v>
      </c>
      <c r="E135" s="832" t="s">
        <v>1878</v>
      </c>
      <c r="F135" s="849"/>
      <c r="G135" s="849"/>
      <c r="H135" s="837">
        <v>0</v>
      </c>
      <c r="I135" s="849">
        <v>1</v>
      </c>
      <c r="J135" s="849">
        <v>165.25</v>
      </c>
      <c r="K135" s="837">
        <v>1</v>
      </c>
      <c r="L135" s="849">
        <v>1</v>
      </c>
      <c r="M135" s="850">
        <v>165.25</v>
      </c>
    </row>
    <row r="136" spans="1:13" ht="14.4" customHeight="1" x14ac:dyDescent="0.3">
      <c r="A136" s="831" t="s">
        <v>2179</v>
      </c>
      <c r="B136" s="832" t="s">
        <v>1764</v>
      </c>
      <c r="C136" s="832" t="s">
        <v>1765</v>
      </c>
      <c r="D136" s="832" t="s">
        <v>1766</v>
      </c>
      <c r="E136" s="832" t="s">
        <v>1767</v>
      </c>
      <c r="F136" s="849"/>
      <c r="G136" s="849"/>
      <c r="H136" s="837">
        <v>0</v>
      </c>
      <c r="I136" s="849">
        <v>1</v>
      </c>
      <c r="J136" s="849">
        <v>36.369999999999997</v>
      </c>
      <c r="K136" s="837">
        <v>1</v>
      </c>
      <c r="L136" s="849">
        <v>1</v>
      </c>
      <c r="M136" s="850">
        <v>36.369999999999997</v>
      </c>
    </row>
    <row r="137" spans="1:13" ht="14.4" customHeight="1" x14ac:dyDescent="0.3">
      <c r="A137" s="831" t="s">
        <v>2179</v>
      </c>
      <c r="B137" s="832" t="s">
        <v>1789</v>
      </c>
      <c r="C137" s="832" t="s">
        <v>3008</v>
      </c>
      <c r="D137" s="832" t="s">
        <v>3009</v>
      </c>
      <c r="E137" s="832" t="s">
        <v>3010</v>
      </c>
      <c r="F137" s="849">
        <v>1</v>
      </c>
      <c r="G137" s="849">
        <v>18.46</v>
      </c>
      <c r="H137" s="837">
        <v>1</v>
      </c>
      <c r="I137" s="849"/>
      <c r="J137" s="849"/>
      <c r="K137" s="837">
        <v>0</v>
      </c>
      <c r="L137" s="849">
        <v>1</v>
      </c>
      <c r="M137" s="850">
        <v>18.46</v>
      </c>
    </row>
    <row r="138" spans="1:13" ht="14.4" customHeight="1" x14ac:dyDescent="0.3">
      <c r="A138" s="831" t="s">
        <v>2179</v>
      </c>
      <c r="B138" s="832" t="s">
        <v>1820</v>
      </c>
      <c r="C138" s="832" t="s">
        <v>3632</v>
      </c>
      <c r="D138" s="832" t="s">
        <v>2863</v>
      </c>
      <c r="E138" s="832" t="s">
        <v>2250</v>
      </c>
      <c r="F138" s="849">
        <v>2</v>
      </c>
      <c r="G138" s="849">
        <v>170.54</v>
      </c>
      <c r="H138" s="837">
        <v>1</v>
      </c>
      <c r="I138" s="849"/>
      <c r="J138" s="849"/>
      <c r="K138" s="837">
        <v>0</v>
      </c>
      <c r="L138" s="849">
        <v>2</v>
      </c>
      <c r="M138" s="850">
        <v>170.54</v>
      </c>
    </row>
    <row r="139" spans="1:13" ht="14.4" customHeight="1" x14ac:dyDescent="0.3">
      <c r="A139" s="831" t="s">
        <v>2179</v>
      </c>
      <c r="B139" s="832" t="s">
        <v>1820</v>
      </c>
      <c r="C139" s="832" t="s">
        <v>1821</v>
      </c>
      <c r="D139" s="832" t="s">
        <v>1822</v>
      </c>
      <c r="E139" s="832" t="s">
        <v>1467</v>
      </c>
      <c r="F139" s="849"/>
      <c r="G139" s="849"/>
      <c r="H139" s="837">
        <v>0</v>
      </c>
      <c r="I139" s="849">
        <v>2</v>
      </c>
      <c r="J139" s="849">
        <v>341.04</v>
      </c>
      <c r="K139" s="837">
        <v>1</v>
      </c>
      <c r="L139" s="849">
        <v>2</v>
      </c>
      <c r="M139" s="850">
        <v>341.04</v>
      </c>
    </row>
    <row r="140" spans="1:13" ht="14.4" customHeight="1" x14ac:dyDescent="0.3">
      <c r="A140" s="831" t="s">
        <v>2179</v>
      </c>
      <c r="B140" s="832" t="s">
        <v>1831</v>
      </c>
      <c r="C140" s="832" t="s">
        <v>3755</v>
      </c>
      <c r="D140" s="832" t="s">
        <v>3255</v>
      </c>
      <c r="E140" s="832" t="s">
        <v>3756</v>
      </c>
      <c r="F140" s="849">
        <v>1</v>
      </c>
      <c r="G140" s="849">
        <v>136.04</v>
      </c>
      <c r="H140" s="837">
        <v>1</v>
      </c>
      <c r="I140" s="849"/>
      <c r="J140" s="849"/>
      <c r="K140" s="837">
        <v>0</v>
      </c>
      <c r="L140" s="849">
        <v>1</v>
      </c>
      <c r="M140" s="850">
        <v>136.04</v>
      </c>
    </row>
    <row r="141" spans="1:13" ht="14.4" customHeight="1" x14ac:dyDescent="0.3">
      <c r="A141" s="831" t="s">
        <v>2179</v>
      </c>
      <c r="B141" s="832" t="s">
        <v>1873</v>
      </c>
      <c r="C141" s="832" t="s">
        <v>1875</v>
      </c>
      <c r="D141" s="832" t="s">
        <v>675</v>
      </c>
      <c r="E141" s="832" t="s">
        <v>677</v>
      </c>
      <c r="F141" s="849"/>
      <c r="G141" s="849"/>
      <c r="H141" s="837">
        <v>0</v>
      </c>
      <c r="I141" s="849">
        <v>1</v>
      </c>
      <c r="J141" s="849">
        <v>65.28</v>
      </c>
      <c r="K141" s="837">
        <v>1</v>
      </c>
      <c r="L141" s="849">
        <v>1</v>
      </c>
      <c r="M141" s="850">
        <v>65.28</v>
      </c>
    </row>
    <row r="142" spans="1:13" ht="14.4" customHeight="1" x14ac:dyDescent="0.3">
      <c r="A142" s="831" t="s">
        <v>2179</v>
      </c>
      <c r="B142" s="832" t="s">
        <v>1873</v>
      </c>
      <c r="C142" s="832" t="s">
        <v>2466</v>
      </c>
      <c r="D142" s="832" t="s">
        <v>675</v>
      </c>
      <c r="E142" s="832" t="s">
        <v>2467</v>
      </c>
      <c r="F142" s="849"/>
      <c r="G142" s="849"/>
      <c r="H142" s="837">
        <v>0</v>
      </c>
      <c r="I142" s="849">
        <v>2</v>
      </c>
      <c r="J142" s="849">
        <v>43.52</v>
      </c>
      <c r="K142" s="837">
        <v>1</v>
      </c>
      <c r="L142" s="849">
        <v>2</v>
      </c>
      <c r="M142" s="850">
        <v>43.52</v>
      </c>
    </row>
    <row r="143" spans="1:13" ht="14.4" customHeight="1" x14ac:dyDescent="0.3">
      <c r="A143" s="831" t="s">
        <v>2179</v>
      </c>
      <c r="B143" s="832" t="s">
        <v>1945</v>
      </c>
      <c r="C143" s="832" t="s">
        <v>1946</v>
      </c>
      <c r="D143" s="832" t="s">
        <v>1221</v>
      </c>
      <c r="E143" s="832" t="s">
        <v>1483</v>
      </c>
      <c r="F143" s="849"/>
      <c r="G143" s="849"/>
      <c r="H143" s="837">
        <v>0</v>
      </c>
      <c r="I143" s="849">
        <v>1</v>
      </c>
      <c r="J143" s="849">
        <v>58.77</v>
      </c>
      <c r="K143" s="837">
        <v>1</v>
      </c>
      <c r="L143" s="849">
        <v>1</v>
      </c>
      <c r="M143" s="850">
        <v>58.77</v>
      </c>
    </row>
    <row r="144" spans="1:13" ht="14.4" customHeight="1" x14ac:dyDescent="0.3">
      <c r="A144" s="831" t="s">
        <v>2180</v>
      </c>
      <c r="B144" s="832" t="s">
        <v>1721</v>
      </c>
      <c r="C144" s="832" t="s">
        <v>2059</v>
      </c>
      <c r="D144" s="832" t="s">
        <v>2057</v>
      </c>
      <c r="E144" s="832" t="s">
        <v>2060</v>
      </c>
      <c r="F144" s="849"/>
      <c r="G144" s="849"/>
      <c r="H144" s="837">
        <v>0</v>
      </c>
      <c r="I144" s="849">
        <v>1</v>
      </c>
      <c r="J144" s="849">
        <v>115.18</v>
      </c>
      <c r="K144" s="837">
        <v>1</v>
      </c>
      <c r="L144" s="849">
        <v>1</v>
      </c>
      <c r="M144" s="850">
        <v>115.18</v>
      </c>
    </row>
    <row r="145" spans="1:13" ht="14.4" customHeight="1" x14ac:dyDescent="0.3">
      <c r="A145" s="831" t="s">
        <v>2180</v>
      </c>
      <c r="B145" s="832" t="s">
        <v>1735</v>
      </c>
      <c r="C145" s="832" t="s">
        <v>1746</v>
      </c>
      <c r="D145" s="832" t="s">
        <v>822</v>
      </c>
      <c r="E145" s="832" t="s">
        <v>1747</v>
      </c>
      <c r="F145" s="849"/>
      <c r="G145" s="849"/>
      <c r="H145" s="837">
        <v>0</v>
      </c>
      <c r="I145" s="849">
        <v>5</v>
      </c>
      <c r="J145" s="849">
        <v>3681.6500000000005</v>
      </c>
      <c r="K145" s="837">
        <v>1</v>
      </c>
      <c r="L145" s="849">
        <v>5</v>
      </c>
      <c r="M145" s="850">
        <v>3681.6500000000005</v>
      </c>
    </row>
    <row r="146" spans="1:13" ht="14.4" customHeight="1" x14ac:dyDescent="0.3">
      <c r="A146" s="831" t="s">
        <v>2180</v>
      </c>
      <c r="B146" s="832" t="s">
        <v>1735</v>
      </c>
      <c r="C146" s="832" t="s">
        <v>1742</v>
      </c>
      <c r="D146" s="832" t="s">
        <v>822</v>
      </c>
      <c r="E146" s="832" t="s">
        <v>1743</v>
      </c>
      <c r="F146" s="849"/>
      <c r="G146" s="849"/>
      <c r="H146" s="837">
        <v>0</v>
      </c>
      <c r="I146" s="849">
        <v>3</v>
      </c>
      <c r="J146" s="849">
        <v>2771.2200000000003</v>
      </c>
      <c r="K146" s="837">
        <v>1</v>
      </c>
      <c r="L146" s="849">
        <v>3</v>
      </c>
      <c r="M146" s="850">
        <v>2771.2200000000003</v>
      </c>
    </row>
    <row r="147" spans="1:13" ht="14.4" customHeight="1" x14ac:dyDescent="0.3">
      <c r="A147" s="831" t="s">
        <v>2180</v>
      </c>
      <c r="B147" s="832" t="s">
        <v>1768</v>
      </c>
      <c r="C147" s="832" t="s">
        <v>1769</v>
      </c>
      <c r="D147" s="832" t="s">
        <v>1770</v>
      </c>
      <c r="E147" s="832" t="s">
        <v>1771</v>
      </c>
      <c r="F147" s="849"/>
      <c r="G147" s="849"/>
      <c r="H147" s="837">
        <v>0</v>
      </c>
      <c r="I147" s="849">
        <v>1</v>
      </c>
      <c r="J147" s="849">
        <v>31.09</v>
      </c>
      <c r="K147" s="837">
        <v>1</v>
      </c>
      <c r="L147" s="849">
        <v>1</v>
      </c>
      <c r="M147" s="850">
        <v>31.09</v>
      </c>
    </row>
    <row r="148" spans="1:13" ht="14.4" customHeight="1" x14ac:dyDescent="0.3">
      <c r="A148" s="831" t="s">
        <v>2180</v>
      </c>
      <c r="B148" s="832" t="s">
        <v>1811</v>
      </c>
      <c r="C148" s="832" t="s">
        <v>1814</v>
      </c>
      <c r="D148" s="832" t="s">
        <v>1119</v>
      </c>
      <c r="E148" s="832" t="s">
        <v>1815</v>
      </c>
      <c r="F148" s="849"/>
      <c r="G148" s="849"/>
      <c r="H148" s="837">
        <v>0</v>
      </c>
      <c r="I148" s="849">
        <v>1</v>
      </c>
      <c r="J148" s="849">
        <v>154.36000000000001</v>
      </c>
      <c r="K148" s="837">
        <v>1</v>
      </c>
      <c r="L148" s="849">
        <v>1</v>
      </c>
      <c r="M148" s="850">
        <v>154.36000000000001</v>
      </c>
    </row>
    <row r="149" spans="1:13" ht="14.4" customHeight="1" x14ac:dyDescent="0.3">
      <c r="A149" s="831" t="s">
        <v>2180</v>
      </c>
      <c r="B149" s="832" t="s">
        <v>1831</v>
      </c>
      <c r="C149" s="832" t="s">
        <v>1835</v>
      </c>
      <c r="D149" s="832" t="s">
        <v>1836</v>
      </c>
      <c r="E149" s="832" t="s">
        <v>1837</v>
      </c>
      <c r="F149" s="849"/>
      <c r="G149" s="849"/>
      <c r="H149" s="837">
        <v>0</v>
      </c>
      <c r="I149" s="849">
        <v>5</v>
      </c>
      <c r="J149" s="849">
        <v>16159.05</v>
      </c>
      <c r="K149" s="837">
        <v>1</v>
      </c>
      <c r="L149" s="849">
        <v>5</v>
      </c>
      <c r="M149" s="850">
        <v>16159.05</v>
      </c>
    </row>
    <row r="150" spans="1:13" ht="14.4" customHeight="1" x14ac:dyDescent="0.3">
      <c r="A150" s="831" t="s">
        <v>2180</v>
      </c>
      <c r="B150" s="832" t="s">
        <v>2015</v>
      </c>
      <c r="C150" s="832" t="s">
        <v>2016</v>
      </c>
      <c r="D150" s="832" t="s">
        <v>2017</v>
      </c>
      <c r="E150" s="832" t="s">
        <v>2018</v>
      </c>
      <c r="F150" s="849"/>
      <c r="G150" s="849"/>
      <c r="H150" s="837">
        <v>0</v>
      </c>
      <c r="I150" s="849">
        <v>1</v>
      </c>
      <c r="J150" s="849">
        <v>902.57</v>
      </c>
      <c r="K150" s="837">
        <v>1</v>
      </c>
      <c r="L150" s="849">
        <v>1</v>
      </c>
      <c r="M150" s="850">
        <v>902.57</v>
      </c>
    </row>
    <row r="151" spans="1:13" ht="14.4" customHeight="1" x14ac:dyDescent="0.3">
      <c r="A151" s="831" t="s">
        <v>2180</v>
      </c>
      <c r="B151" s="832" t="s">
        <v>1873</v>
      </c>
      <c r="C151" s="832" t="s">
        <v>1875</v>
      </c>
      <c r="D151" s="832" t="s">
        <v>675</v>
      </c>
      <c r="E151" s="832" t="s">
        <v>677</v>
      </c>
      <c r="F151" s="849"/>
      <c r="G151" s="849"/>
      <c r="H151" s="837">
        <v>0</v>
      </c>
      <c r="I151" s="849">
        <v>3</v>
      </c>
      <c r="J151" s="849">
        <v>195.84</v>
      </c>
      <c r="K151" s="837">
        <v>1</v>
      </c>
      <c r="L151" s="849">
        <v>3</v>
      </c>
      <c r="M151" s="850">
        <v>195.84</v>
      </c>
    </row>
    <row r="152" spans="1:13" ht="14.4" customHeight="1" x14ac:dyDescent="0.3">
      <c r="A152" s="831" t="s">
        <v>2180</v>
      </c>
      <c r="B152" s="832" t="s">
        <v>1873</v>
      </c>
      <c r="C152" s="832" t="s">
        <v>2466</v>
      </c>
      <c r="D152" s="832" t="s">
        <v>675</v>
      </c>
      <c r="E152" s="832" t="s">
        <v>2467</v>
      </c>
      <c r="F152" s="849"/>
      <c r="G152" s="849"/>
      <c r="H152" s="837">
        <v>0</v>
      </c>
      <c r="I152" s="849">
        <v>1</v>
      </c>
      <c r="J152" s="849">
        <v>21.76</v>
      </c>
      <c r="K152" s="837">
        <v>1</v>
      </c>
      <c r="L152" s="849">
        <v>1</v>
      </c>
      <c r="M152" s="850">
        <v>21.76</v>
      </c>
    </row>
    <row r="153" spans="1:13" ht="14.4" customHeight="1" x14ac:dyDescent="0.3">
      <c r="A153" s="831" t="s">
        <v>2180</v>
      </c>
      <c r="B153" s="832" t="s">
        <v>1894</v>
      </c>
      <c r="C153" s="832" t="s">
        <v>1895</v>
      </c>
      <c r="D153" s="832" t="s">
        <v>1896</v>
      </c>
      <c r="E153" s="832" t="s">
        <v>1897</v>
      </c>
      <c r="F153" s="849"/>
      <c r="G153" s="849"/>
      <c r="H153" s="837">
        <v>0</v>
      </c>
      <c r="I153" s="849">
        <v>1</v>
      </c>
      <c r="J153" s="849">
        <v>9.4</v>
      </c>
      <c r="K153" s="837">
        <v>1</v>
      </c>
      <c r="L153" s="849">
        <v>1</v>
      </c>
      <c r="M153" s="850">
        <v>9.4</v>
      </c>
    </row>
    <row r="154" spans="1:13" ht="14.4" customHeight="1" x14ac:dyDescent="0.3">
      <c r="A154" s="831" t="s">
        <v>2181</v>
      </c>
      <c r="B154" s="832" t="s">
        <v>1721</v>
      </c>
      <c r="C154" s="832" t="s">
        <v>2056</v>
      </c>
      <c r="D154" s="832" t="s">
        <v>2057</v>
      </c>
      <c r="E154" s="832" t="s">
        <v>2058</v>
      </c>
      <c r="F154" s="849"/>
      <c r="G154" s="849"/>
      <c r="H154" s="837">
        <v>0</v>
      </c>
      <c r="I154" s="849">
        <v>1</v>
      </c>
      <c r="J154" s="849">
        <v>32.25</v>
      </c>
      <c r="K154" s="837">
        <v>1</v>
      </c>
      <c r="L154" s="849">
        <v>1</v>
      </c>
      <c r="M154" s="850">
        <v>32.25</v>
      </c>
    </row>
    <row r="155" spans="1:13" ht="14.4" customHeight="1" x14ac:dyDescent="0.3">
      <c r="A155" s="831" t="s">
        <v>2181</v>
      </c>
      <c r="B155" s="832" t="s">
        <v>1735</v>
      </c>
      <c r="C155" s="832" t="s">
        <v>1738</v>
      </c>
      <c r="D155" s="832" t="s">
        <v>827</v>
      </c>
      <c r="E155" s="832" t="s">
        <v>1739</v>
      </c>
      <c r="F155" s="849"/>
      <c r="G155" s="849"/>
      <c r="H155" s="837">
        <v>0</v>
      </c>
      <c r="I155" s="849">
        <v>9</v>
      </c>
      <c r="J155" s="849">
        <v>12470.579999999998</v>
      </c>
      <c r="K155" s="837">
        <v>1</v>
      </c>
      <c r="L155" s="849">
        <v>9</v>
      </c>
      <c r="M155" s="850">
        <v>12470.579999999998</v>
      </c>
    </row>
    <row r="156" spans="1:13" ht="14.4" customHeight="1" x14ac:dyDescent="0.3">
      <c r="A156" s="831" t="s">
        <v>2181</v>
      </c>
      <c r="B156" s="832" t="s">
        <v>1735</v>
      </c>
      <c r="C156" s="832" t="s">
        <v>1744</v>
      </c>
      <c r="D156" s="832" t="s">
        <v>822</v>
      </c>
      <c r="E156" s="832" t="s">
        <v>1745</v>
      </c>
      <c r="F156" s="849"/>
      <c r="G156" s="849"/>
      <c r="H156" s="837">
        <v>0</v>
      </c>
      <c r="I156" s="849">
        <v>7</v>
      </c>
      <c r="J156" s="849">
        <v>2577.12</v>
      </c>
      <c r="K156" s="837">
        <v>1</v>
      </c>
      <c r="L156" s="849">
        <v>7</v>
      </c>
      <c r="M156" s="850">
        <v>2577.12</v>
      </c>
    </row>
    <row r="157" spans="1:13" ht="14.4" customHeight="1" x14ac:dyDescent="0.3">
      <c r="A157" s="831" t="s">
        <v>2181</v>
      </c>
      <c r="B157" s="832" t="s">
        <v>1735</v>
      </c>
      <c r="C157" s="832" t="s">
        <v>1746</v>
      </c>
      <c r="D157" s="832" t="s">
        <v>822</v>
      </c>
      <c r="E157" s="832" t="s">
        <v>1747</v>
      </c>
      <c r="F157" s="849"/>
      <c r="G157" s="849"/>
      <c r="H157" s="837">
        <v>0</v>
      </c>
      <c r="I157" s="849">
        <v>2</v>
      </c>
      <c r="J157" s="849">
        <v>1472.66</v>
      </c>
      <c r="K157" s="837">
        <v>1</v>
      </c>
      <c r="L157" s="849">
        <v>2</v>
      </c>
      <c r="M157" s="850">
        <v>1472.66</v>
      </c>
    </row>
    <row r="158" spans="1:13" ht="14.4" customHeight="1" x14ac:dyDescent="0.3">
      <c r="A158" s="831" t="s">
        <v>2181</v>
      </c>
      <c r="B158" s="832" t="s">
        <v>1735</v>
      </c>
      <c r="C158" s="832" t="s">
        <v>1748</v>
      </c>
      <c r="D158" s="832" t="s">
        <v>822</v>
      </c>
      <c r="E158" s="832" t="s">
        <v>1749</v>
      </c>
      <c r="F158" s="849"/>
      <c r="G158" s="849"/>
      <c r="H158" s="837">
        <v>0</v>
      </c>
      <c r="I158" s="849">
        <v>1</v>
      </c>
      <c r="J158" s="849">
        <v>490.89</v>
      </c>
      <c r="K158" s="837">
        <v>1</v>
      </c>
      <c r="L158" s="849">
        <v>1</v>
      </c>
      <c r="M158" s="850">
        <v>490.89</v>
      </c>
    </row>
    <row r="159" spans="1:13" ht="14.4" customHeight="1" x14ac:dyDescent="0.3">
      <c r="A159" s="831" t="s">
        <v>2181</v>
      </c>
      <c r="B159" s="832" t="s">
        <v>1768</v>
      </c>
      <c r="C159" s="832" t="s">
        <v>1769</v>
      </c>
      <c r="D159" s="832" t="s">
        <v>1770</v>
      </c>
      <c r="E159" s="832" t="s">
        <v>1771</v>
      </c>
      <c r="F159" s="849"/>
      <c r="G159" s="849"/>
      <c r="H159" s="837">
        <v>0</v>
      </c>
      <c r="I159" s="849">
        <v>4</v>
      </c>
      <c r="J159" s="849">
        <v>124.36</v>
      </c>
      <c r="K159" s="837">
        <v>1</v>
      </c>
      <c r="L159" s="849">
        <v>4</v>
      </c>
      <c r="M159" s="850">
        <v>124.36</v>
      </c>
    </row>
    <row r="160" spans="1:13" ht="14.4" customHeight="1" x14ac:dyDescent="0.3">
      <c r="A160" s="831" t="s">
        <v>2181</v>
      </c>
      <c r="B160" s="832" t="s">
        <v>1768</v>
      </c>
      <c r="C160" s="832" t="s">
        <v>1772</v>
      </c>
      <c r="D160" s="832" t="s">
        <v>1770</v>
      </c>
      <c r="E160" s="832" t="s">
        <v>1773</v>
      </c>
      <c r="F160" s="849"/>
      <c r="G160" s="849"/>
      <c r="H160" s="837">
        <v>0</v>
      </c>
      <c r="I160" s="849">
        <v>1</v>
      </c>
      <c r="J160" s="849">
        <v>62.18</v>
      </c>
      <c r="K160" s="837">
        <v>1</v>
      </c>
      <c r="L160" s="849">
        <v>1</v>
      </c>
      <c r="M160" s="850">
        <v>62.18</v>
      </c>
    </row>
    <row r="161" spans="1:13" ht="14.4" customHeight="1" x14ac:dyDescent="0.3">
      <c r="A161" s="831" t="s">
        <v>2181</v>
      </c>
      <c r="B161" s="832" t="s">
        <v>1811</v>
      </c>
      <c r="C161" s="832" t="s">
        <v>2074</v>
      </c>
      <c r="D161" s="832" t="s">
        <v>2075</v>
      </c>
      <c r="E161" s="832" t="s">
        <v>2076</v>
      </c>
      <c r="F161" s="849"/>
      <c r="G161" s="849"/>
      <c r="H161" s="837">
        <v>0</v>
      </c>
      <c r="I161" s="849">
        <v>3</v>
      </c>
      <c r="J161" s="849">
        <v>448.56000000000006</v>
      </c>
      <c r="K161" s="837">
        <v>1</v>
      </c>
      <c r="L161" s="849">
        <v>3</v>
      </c>
      <c r="M161" s="850">
        <v>448.56000000000006</v>
      </c>
    </row>
    <row r="162" spans="1:13" ht="14.4" customHeight="1" x14ac:dyDescent="0.3">
      <c r="A162" s="831" t="s">
        <v>2181</v>
      </c>
      <c r="B162" s="832" t="s">
        <v>1820</v>
      </c>
      <c r="C162" s="832" t="s">
        <v>2251</v>
      </c>
      <c r="D162" s="832" t="s">
        <v>1822</v>
      </c>
      <c r="E162" s="832" t="s">
        <v>2252</v>
      </c>
      <c r="F162" s="849"/>
      <c r="G162" s="849"/>
      <c r="H162" s="837">
        <v>0</v>
      </c>
      <c r="I162" s="849">
        <v>2</v>
      </c>
      <c r="J162" s="849">
        <v>545.66</v>
      </c>
      <c r="K162" s="837">
        <v>1</v>
      </c>
      <c r="L162" s="849">
        <v>2</v>
      </c>
      <c r="M162" s="850">
        <v>545.66</v>
      </c>
    </row>
    <row r="163" spans="1:13" ht="14.4" customHeight="1" x14ac:dyDescent="0.3">
      <c r="A163" s="831" t="s">
        <v>2181</v>
      </c>
      <c r="B163" s="832" t="s">
        <v>2003</v>
      </c>
      <c r="C163" s="832" t="s">
        <v>2004</v>
      </c>
      <c r="D163" s="832" t="s">
        <v>2005</v>
      </c>
      <c r="E163" s="832" t="s">
        <v>2006</v>
      </c>
      <c r="F163" s="849"/>
      <c r="G163" s="849"/>
      <c r="H163" s="837">
        <v>0</v>
      </c>
      <c r="I163" s="849">
        <v>3</v>
      </c>
      <c r="J163" s="849">
        <v>359.1</v>
      </c>
      <c r="K163" s="837">
        <v>1</v>
      </c>
      <c r="L163" s="849">
        <v>3</v>
      </c>
      <c r="M163" s="850">
        <v>359.1</v>
      </c>
    </row>
    <row r="164" spans="1:13" ht="14.4" customHeight="1" x14ac:dyDescent="0.3">
      <c r="A164" s="831" t="s">
        <v>2181</v>
      </c>
      <c r="B164" s="832" t="s">
        <v>1831</v>
      </c>
      <c r="C164" s="832" t="s">
        <v>1835</v>
      </c>
      <c r="D164" s="832" t="s">
        <v>1836</v>
      </c>
      <c r="E164" s="832" t="s">
        <v>1837</v>
      </c>
      <c r="F164" s="849"/>
      <c r="G164" s="849"/>
      <c r="H164" s="837">
        <v>0</v>
      </c>
      <c r="I164" s="849">
        <v>3</v>
      </c>
      <c r="J164" s="849">
        <v>9695.43</v>
      </c>
      <c r="K164" s="837">
        <v>1</v>
      </c>
      <c r="L164" s="849">
        <v>3</v>
      </c>
      <c r="M164" s="850">
        <v>9695.43</v>
      </c>
    </row>
    <row r="165" spans="1:13" ht="14.4" customHeight="1" x14ac:dyDescent="0.3">
      <c r="A165" s="831" t="s">
        <v>2181</v>
      </c>
      <c r="B165" s="832" t="s">
        <v>2015</v>
      </c>
      <c r="C165" s="832" t="s">
        <v>2016</v>
      </c>
      <c r="D165" s="832" t="s">
        <v>2017</v>
      </c>
      <c r="E165" s="832" t="s">
        <v>2018</v>
      </c>
      <c r="F165" s="849"/>
      <c r="G165" s="849"/>
      <c r="H165" s="837">
        <v>0</v>
      </c>
      <c r="I165" s="849">
        <v>2</v>
      </c>
      <c r="J165" s="849">
        <v>1805.14</v>
      </c>
      <c r="K165" s="837">
        <v>1</v>
      </c>
      <c r="L165" s="849">
        <v>2</v>
      </c>
      <c r="M165" s="850">
        <v>1805.14</v>
      </c>
    </row>
    <row r="166" spans="1:13" ht="14.4" customHeight="1" x14ac:dyDescent="0.3">
      <c r="A166" s="831" t="s">
        <v>2181</v>
      </c>
      <c r="B166" s="832" t="s">
        <v>1850</v>
      </c>
      <c r="C166" s="832" t="s">
        <v>1851</v>
      </c>
      <c r="D166" s="832" t="s">
        <v>1054</v>
      </c>
      <c r="E166" s="832" t="s">
        <v>1055</v>
      </c>
      <c r="F166" s="849"/>
      <c r="G166" s="849"/>
      <c r="H166" s="837">
        <v>0</v>
      </c>
      <c r="I166" s="849">
        <v>2</v>
      </c>
      <c r="J166" s="849">
        <v>33328.980000000003</v>
      </c>
      <c r="K166" s="837">
        <v>1</v>
      </c>
      <c r="L166" s="849">
        <v>2</v>
      </c>
      <c r="M166" s="850">
        <v>33328.980000000003</v>
      </c>
    </row>
    <row r="167" spans="1:13" ht="14.4" customHeight="1" x14ac:dyDescent="0.3">
      <c r="A167" s="831" t="s">
        <v>2181</v>
      </c>
      <c r="B167" s="832" t="s">
        <v>1873</v>
      </c>
      <c r="C167" s="832" t="s">
        <v>1875</v>
      </c>
      <c r="D167" s="832" t="s">
        <v>675</v>
      </c>
      <c r="E167" s="832" t="s">
        <v>677</v>
      </c>
      <c r="F167" s="849"/>
      <c r="G167" s="849"/>
      <c r="H167" s="837">
        <v>0</v>
      </c>
      <c r="I167" s="849">
        <v>4</v>
      </c>
      <c r="J167" s="849">
        <v>261.12</v>
      </c>
      <c r="K167" s="837">
        <v>1</v>
      </c>
      <c r="L167" s="849">
        <v>4</v>
      </c>
      <c r="M167" s="850">
        <v>261.12</v>
      </c>
    </row>
    <row r="168" spans="1:13" ht="14.4" customHeight="1" x14ac:dyDescent="0.3">
      <c r="A168" s="831" t="s">
        <v>2181</v>
      </c>
      <c r="B168" s="832" t="s">
        <v>3818</v>
      </c>
      <c r="C168" s="832" t="s">
        <v>2795</v>
      </c>
      <c r="D168" s="832" t="s">
        <v>2680</v>
      </c>
      <c r="E168" s="832" t="s">
        <v>2263</v>
      </c>
      <c r="F168" s="849"/>
      <c r="G168" s="849"/>
      <c r="H168" s="837">
        <v>0</v>
      </c>
      <c r="I168" s="849">
        <v>1</v>
      </c>
      <c r="J168" s="849">
        <v>132</v>
      </c>
      <c r="K168" s="837">
        <v>1</v>
      </c>
      <c r="L168" s="849">
        <v>1</v>
      </c>
      <c r="M168" s="850">
        <v>132</v>
      </c>
    </row>
    <row r="169" spans="1:13" ht="14.4" customHeight="1" x14ac:dyDescent="0.3">
      <c r="A169" s="831" t="s">
        <v>2181</v>
      </c>
      <c r="B169" s="832" t="s">
        <v>3818</v>
      </c>
      <c r="C169" s="832" t="s">
        <v>2311</v>
      </c>
      <c r="D169" s="832" t="s">
        <v>2312</v>
      </c>
      <c r="E169" s="832" t="s">
        <v>1483</v>
      </c>
      <c r="F169" s="849"/>
      <c r="G169" s="849"/>
      <c r="H169" s="837">
        <v>0</v>
      </c>
      <c r="I169" s="849">
        <v>3</v>
      </c>
      <c r="J169" s="849">
        <v>197.96999999999997</v>
      </c>
      <c r="K169" s="837">
        <v>1</v>
      </c>
      <c r="L169" s="849">
        <v>3</v>
      </c>
      <c r="M169" s="850">
        <v>197.96999999999997</v>
      </c>
    </row>
    <row r="170" spans="1:13" ht="14.4" customHeight="1" x14ac:dyDescent="0.3">
      <c r="A170" s="831" t="s">
        <v>2181</v>
      </c>
      <c r="B170" s="832" t="s">
        <v>3818</v>
      </c>
      <c r="C170" s="832" t="s">
        <v>2796</v>
      </c>
      <c r="D170" s="832" t="s">
        <v>2680</v>
      </c>
      <c r="E170" s="832" t="s">
        <v>2117</v>
      </c>
      <c r="F170" s="849"/>
      <c r="G170" s="849"/>
      <c r="H170" s="837">
        <v>0</v>
      </c>
      <c r="I170" s="849">
        <v>1</v>
      </c>
      <c r="J170" s="849">
        <v>264</v>
      </c>
      <c r="K170" s="837">
        <v>1</v>
      </c>
      <c r="L170" s="849">
        <v>1</v>
      </c>
      <c r="M170" s="850">
        <v>264</v>
      </c>
    </row>
    <row r="171" spans="1:13" ht="14.4" customHeight="1" x14ac:dyDescent="0.3">
      <c r="A171" s="831" t="s">
        <v>2181</v>
      </c>
      <c r="B171" s="832" t="s">
        <v>2035</v>
      </c>
      <c r="C171" s="832" t="s">
        <v>2036</v>
      </c>
      <c r="D171" s="832" t="s">
        <v>2037</v>
      </c>
      <c r="E171" s="832" t="s">
        <v>2038</v>
      </c>
      <c r="F171" s="849"/>
      <c r="G171" s="849"/>
      <c r="H171" s="837">
        <v>0</v>
      </c>
      <c r="I171" s="849">
        <v>1</v>
      </c>
      <c r="J171" s="849">
        <v>161.06</v>
      </c>
      <c r="K171" s="837">
        <v>1</v>
      </c>
      <c r="L171" s="849">
        <v>1</v>
      </c>
      <c r="M171" s="850">
        <v>161.06</v>
      </c>
    </row>
    <row r="172" spans="1:13" ht="14.4" customHeight="1" x14ac:dyDescent="0.3">
      <c r="A172" s="831" t="s">
        <v>2181</v>
      </c>
      <c r="B172" s="832" t="s">
        <v>1838</v>
      </c>
      <c r="C172" s="832" t="s">
        <v>1839</v>
      </c>
      <c r="D172" s="832" t="s">
        <v>1840</v>
      </c>
      <c r="E172" s="832" t="s">
        <v>1841</v>
      </c>
      <c r="F172" s="849"/>
      <c r="G172" s="849"/>
      <c r="H172" s="837">
        <v>0</v>
      </c>
      <c r="I172" s="849">
        <v>19</v>
      </c>
      <c r="J172" s="849">
        <v>194802.25</v>
      </c>
      <c r="K172" s="837">
        <v>1</v>
      </c>
      <c r="L172" s="849">
        <v>19</v>
      </c>
      <c r="M172" s="850">
        <v>194802.25</v>
      </c>
    </row>
    <row r="173" spans="1:13" ht="14.4" customHeight="1" x14ac:dyDescent="0.3">
      <c r="A173" s="831" t="s">
        <v>2181</v>
      </c>
      <c r="B173" s="832" t="s">
        <v>2011</v>
      </c>
      <c r="C173" s="832" t="s">
        <v>2082</v>
      </c>
      <c r="D173" s="832" t="s">
        <v>2013</v>
      </c>
      <c r="E173" s="832" t="s">
        <v>2083</v>
      </c>
      <c r="F173" s="849"/>
      <c r="G173" s="849"/>
      <c r="H173" s="837">
        <v>0</v>
      </c>
      <c r="I173" s="849">
        <v>5</v>
      </c>
      <c r="J173" s="849">
        <v>38447.800000000003</v>
      </c>
      <c r="K173" s="837">
        <v>1</v>
      </c>
      <c r="L173" s="849">
        <v>5</v>
      </c>
      <c r="M173" s="850">
        <v>38447.800000000003</v>
      </c>
    </row>
    <row r="174" spans="1:13" ht="14.4" customHeight="1" x14ac:dyDescent="0.3">
      <c r="A174" s="831" t="s">
        <v>2181</v>
      </c>
      <c r="B174" s="832" t="s">
        <v>2011</v>
      </c>
      <c r="C174" s="832" t="s">
        <v>2012</v>
      </c>
      <c r="D174" s="832" t="s">
        <v>2013</v>
      </c>
      <c r="E174" s="832" t="s">
        <v>2014</v>
      </c>
      <c r="F174" s="849"/>
      <c r="G174" s="849"/>
      <c r="H174" s="837">
        <v>0</v>
      </c>
      <c r="I174" s="849">
        <v>17</v>
      </c>
      <c r="J174" s="849">
        <v>199196.31</v>
      </c>
      <c r="K174" s="837">
        <v>1</v>
      </c>
      <c r="L174" s="849">
        <v>17</v>
      </c>
      <c r="M174" s="850">
        <v>199196.31</v>
      </c>
    </row>
    <row r="175" spans="1:13" ht="14.4" customHeight="1" x14ac:dyDescent="0.3">
      <c r="A175" s="831" t="s">
        <v>2181</v>
      </c>
      <c r="B175" s="832" t="s">
        <v>2061</v>
      </c>
      <c r="C175" s="832" t="s">
        <v>2834</v>
      </c>
      <c r="D175" s="832" t="s">
        <v>2063</v>
      </c>
      <c r="E175" s="832" t="s">
        <v>2835</v>
      </c>
      <c r="F175" s="849"/>
      <c r="G175" s="849"/>
      <c r="H175" s="837">
        <v>0</v>
      </c>
      <c r="I175" s="849">
        <v>1</v>
      </c>
      <c r="J175" s="849">
        <v>414.07</v>
      </c>
      <c r="K175" s="837">
        <v>1</v>
      </c>
      <c r="L175" s="849">
        <v>1</v>
      </c>
      <c r="M175" s="850">
        <v>414.07</v>
      </c>
    </row>
    <row r="176" spans="1:13" ht="14.4" customHeight="1" x14ac:dyDescent="0.3">
      <c r="A176" s="831" t="s">
        <v>2182</v>
      </c>
      <c r="B176" s="832" t="s">
        <v>3814</v>
      </c>
      <c r="C176" s="832" t="s">
        <v>2595</v>
      </c>
      <c r="D176" s="832" t="s">
        <v>2596</v>
      </c>
      <c r="E176" s="832" t="s">
        <v>2597</v>
      </c>
      <c r="F176" s="849"/>
      <c r="G176" s="849"/>
      <c r="H176" s="837">
        <v>0</v>
      </c>
      <c r="I176" s="849">
        <v>1</v>
      </c>
      <c r="J176" s="849">
        <v>184.74</v>
      </c>
      <c r="K176" s="837">
        <v>1</v>
      </c>
      <c r="L176" s="849">
        <v>1</v>
      </c>
      <c r="M176" s="850">
        <v>184.74</v>
      </c>
    </row>
    <row r="177" spans="1:13" ht="14.4" customHeight="1" x14ac:dyDescent="0.3">
      <c r="A177" s="831" t="s">
        <v>2182</v>
      </c>
      <c r="B177" s="832" t="s">
        <v>1735</v>
      </c>
      <c r="C177" s="832" t="s">
        <v>1746</v>
      </c>
      <c r="D177" s="832" t="s">
        <v>822</v>
      </c>
      <c r="E177" s="832" t="s">
        <v>1747</v>
      </c>
      <c r="F177" s="849"/>
      <c r="G177" s="849"/>
      <c r="H177" s="837">
        <v>0</v>
      </c>
      <c r="I177" s="849">
        <v>2</v>
      </c>
      <c r="J177" s="849">
        <v>1472.66</v>
      </c>
      <c r="K177" s="837">
        <v>1</v>
      </c>
      <c r="L177" s="849">
        <v>2</v>
      </c>
      <c r="M177" s="850">
        <v>1472.66</v>
      </c>
    </row>
    <row r="178" spans="1:13" ht="14.4" customHeight="1" x14ac:dyDescent="0.3">
      <c r="A178" s="831" t="s">
        <v>2182</v>
      </c>
      <c r="B178" s="832" t="s">
        <v>1735</v>
      </c>
      <c r="C178" s="832" t="s">
        <v>1748</v>
      </c>
      <c r="D178" s="832" t="s">
        <v>822</v>
      </c>
      <c r="E178" s="832" t="s">
        <v>1749</v>
      </c>
      <c r="F178" s="849"/>
      <c r="G178" s="849"/>
      <c r="H178" s="837">
        <v>0</v>
      </c>
      <c r="I178" s="849">
        <v>3</v>
      </c>
      <c r="J178" s="849">
        <v>1472.67</v>
      </c>
      <c r="K178" s="837">
        <v>1</v>
      </c>
      <c r="L178" s="849">
        <v>3</v>
      </c>
      <c r="M178" s="850">
        <v>1472.67</v>
      </c>
    </row>
    <row r="179" spans="1:13" ht="14.4" customHeight="1" x14ac:dyDescent="0.3">
      <c r="A179" s="831" t="s">
        <v>2182</v>
      </c>
      <c r="B179" s="832" t="s">
        <v>1757</v>
      </c>
      <c r="C179" s="832" t="s">
        <v>3702</v>
      </c>
      <c r="D179" s="832" t="s">
        <v>3703</v>
      </c>
      <c r="E179" s="832" t="s">
        <v>1289</v>
      </c>
      <c r="F179" s="849"/>
      <c r="G179" s="849"/>
      <c r="H179" s="837">
        <v>0</v>
      </c>
      <c r="I179" s="849">
        <v>2</v>
      </c>
      <c r="J179" s="849">
        <v>786.26</v>
      </c>
      <c r="K179" s="837">
        <v>1</v>
      </c>
      <c r="L179" s="849">
        <v>2</v>
      </c>
      <c r="M179" s="850">
        <v>786.26</v>
      </c>
    </row>
    <row r="180" spans="1:13" ht="14.4" customHeight="1" x14ac:dyDescent="0.3">
      <c r="A180" s="831" t="s">
        <v>2182</v>
      </c>
      <c r="B180" s="832" t="s">
        <v>1781</v>
      </c>
      <c r="C180" s="832" t="s">
        <v>3711</v>
      </c>
      <c r="D180" s="832" t="s">
        <v>1783</v>
      </c>
      <c r="E180" s="832" t="s">
        <v>3712</v>
      </c>
      <c r="F180" s="849"/>
      <c r="G180" s="849"/>
      <c r="H180" s="837">
        <v>0</v>
      </c>
      <c r="I180" s="849">
        <v>1</v>
      </c>
      <c r="J180" s="849">
        <v>352.37</v>
      </c>
      <c r="K180" s="837">
        <v>1</v>
      </c>
      <c r="L180" s="849">
        <v>1</v>
      </c>
      <c r="M180" s="850">
        <v>352.37</v>
      </c>
    </row>
    <row r="181" spans="1:13" ht="14.4" customHeight="1" x14ac:dyDescent="0.3">
      <c r="A181" s="831" t="s">
        <v>2182</v>
      </c>
      <c r="B181" s="832" t="s">
        <v>1811</v>
      </c>
      <c r="C181" s="832" t="s">
        <v>1814</v>
      </c>
      <c r="D181" s="832" t="s">
        <v>1119</v>
      </c>
      <c r="E181" s="832" t="s">
        <v>1815</v>
      </c>
      <c r="F181" s="849"/>
      <c r="G181" s="849"/>
      <c r="H181" s="837">
        <v>0</v>
      </c>
      <c r="I181" s="849">
        <v>1</v>
      </c>
      <c r="J181" s="849">
        <v>154.36000000000001</v>
      </c>
      <c r="K181" s="837">
        <v>1</v>
      </c>
      <c r="L181" s="849">
        <v>1</v>
      </c>
      <c r="M181" s="850">
        <v>154.36000000000001</v>
      </c>
    </row>
    <row r="182" spans="1:13" ht="14.4" customHeight="1" x14ac:dyDescent="0.3">
      <c r="A182" s="831" t="s">
        <v>2182</v>
      </c>
      <c r="B182" s="832" t="s">
        <v>1820</v>
      </c>
      <c r="C182" s="832" t="s">
        <v>2249</v>
      </c>
      <c r="D182" s="832" t="s">
        <v>1822</v>
      </c>
      <c r="E182" s="832" t="s">
        <v>2250</v>
      </c>
      <c r="F182" s="849"/>
      <c r="G182" s="849"/>
      <c r="H182" s="837">
        <v>0</v>
      </c>
      <c r="I182" s="849">
        <v>1</v>
      </c>
      <c r="J182" s="849">
        <v>85.27</v>
      </c>
      <c r="K182" s="837">
        <v>1</v>
      </c>
      <c r="L182" s="849">
        <v>1</v>
      </c>
      <c r="M182" s="850">
        <v>85.27</v>
      </c>
    </row>
    <row r="183" spans="1:13" ht="14.4" customHeight="1" x14ac:dyDescent="0.3">
      <c r="A183" s="831" t="s">
        <v>2182</v>
      </c>
      <c r="B183" s="832" t="s">
        <v>1831</v>
      </c>
      <c r="C183" s="832" t="s">
        <v>1835</v>
      </c>
      <c r="D183" s="832" t="s">
        <v>1836</v>
      </c>
      <c r="E183" s="832" t="s">
        <v>1837</v>
      </c>
      <c r="F183" s="849"/>
      <c r="G183" s="849"/>
      <c r="H183" s="837">
        <v>0</v>
      </c>
      <c r="I183" s="849">
        <v>3</v>
      </c>
      <c r="J183" s="849">
        <v>9695.43</v>
      </c>
      <c r="K183" s="837">
        <v>1</v>
      </c>
      <c r="L183" s="849">
        <v>3</v>
      </c>
      <c r="M183" s="850">
        <v>9695.43</v>
      </c>
    </row>
    <row r="184" spans="1:13" ht="14.4" customHeight="1" x14ac:dyDescent="0.3">
      <c r="A184" s="831" t="s">
        <v>2182</v>
      </c>
      <c r="B184" s="832" t="s">
        <v>2015</v>
      </c>
      <c r="C184" s="832" t="s">
        <v>2016</v>
      </c>
      <c r="D184" s="832" t="s">
        <v>2017</v>
      </c>
      <c r="E184" s="832" t="s">
        <v>2018</v>
      </c>
      <c r="F184" s="849"/>
      <c r="G184" s="849"/>
      <c r="H184" s="837">
        <v>0</v>
      </c>
      <c r="I184" s="849">
        <v>2</v>
      </c>
      <c r="J184" s="849">
        <v>1805.14</v>
      </c>
      <c r="K184" s="837">
        <v>1</v>
      </c>
      <c r="L184" s="849">
        <v>2</v>
      </c>
      <c r="M184" s="850">
        <v>1805.14</v>
      </c>
    </row>
    <row r="185" spans="1:13" ht="14.4" customHeight="1" x14ac:dyDescent="0.3">
      <c r="A185" s="831" t="s">
        <v>2182</v>
      </c>
      <c r="B185" s="832" t="s">
        <v>1873</v>
      </c>
      <c r="C185" s="832" t="s">
        <v>1875</v>
      </c>
      <c r="D185" s="832" t="s">
        <v>675</v>
      </c>
      <c r="E185" s="832" t="s">
        <v>677</v>
      </c>
      <c r="F185" s="849"/>
      <c r="G185" s="849"/>
      <c r="H185" s="837">
        <v>0</v>
      </c>
      <c r="I185" s="849">
        <v>6</v>
      </c>
      <c r="J185" s="849">
        <v>391.68</v>
      </c>
      <c r="K185" s="837">
        <v>1</v>
      </c>
      <c r="L185" s="849">
        <v>6</v>
      </c>
      <c r="M185" s="850">
        <v>391.68</v>
      </c>
    </row>
    <row r="186" spans="1:13" ht="14.4" customHeight="1" x14ac:dyDescent="0.3">
      <c r="A186" s="831" t="s">
        <v>2182</v>
      </c>
      <c r="B186" s="832" t="s">
        <v>1890</v>
      </c>
      <c r="C186" s="832" t="s">
        <v>1891</v>
      </c>
      <c r="D186" s="832" t="s">
        <v>956</v>
      </c>
      <c r="E186" s="832" t="s">
        <v>957</v>
      </c>
      <c r="F186" s="849"/>
      <c r="G186" s="849"/>
      <c r="H186" s="837"/>
      <c r="I186" s="849">
        <v>1</v>
      </c>
      <c r="J186" s="849">
        <v>0</v>
      </c>
      <c r="K186" s="837"/>
      <c r="L186" s="849">
        <v>1</v>
      </c>
      <c r="M186" s="850">
        <v>0</v>
      </c>
    </row>
    <row r="187" spans="1:13" ht="14.4" customHeight="1" x14ac:dyDescent="0.3">
      <c r="A187" s="831" t="s">
        <v>2182</v>
      </c>
      <c r="B187" s="832" t="s">
        <v>1894</v>
      </c>
      <c r="C187" s="832" t="s">
        <v>2299</v>
      </c>
      <c r="D187" s="832" t="s">
        <v>1896</v>
      </c>
      <c r="E187" s="832" t="s">
        <v>2300</v>
      </c>
      <c r="F187" s="849"/>
      <c r="G187" s="849"/>
      <c r="H187" s="837">
        <v>0</v>
      </c>
      <c r="I187" s="849">
        <v>1</v>
      </c>
      <c r="J187" s="849">
        <v>4.7</v>
      </c>
      <c r="K187" s="837">
        <v>1</v>
      </c>
      <c r="L187" s="849">
        <v>1</v>
      </c>
      <c r="M187" s="850">
        <v>4.7</v>
      </c>
    </row>
    <row r="188" spans="1:13" ht="14.4" customHeight="1" x14ac:dyDescent="0.3">
      <c r="A188" s="831" t="s">
        <v>2182</v>
      </c>
      <c r="B188" s="832" t="s">
        <v>2032</v>
      </c>
      <c r="C188" s="832" t="s">
        <v>2598</v>
      </c>
      <c r="D188" s="832" t="s">
        <v>1440</v>
      </c>
      <c r="E188" s="832" t="s">
        <v>2232</v>
      </c>
      <c r="F188" s="849"/>
      <c r="G188" s="849"/>
      <c r="H188" s="837"/>
      <c r="I188" s="849">
        <v>1</v>
      </c>
      <c r="J188" s="849">
        <v>0</v>
      </c>
      <c r="K188" s="837"/>
      <c r="L188" s="849">
        <v>1</v>
      </c>
      <c r="M188" s="850">
        <v>0</v>
      </c>
    </row>
    <row r="189" spans="1:13" ht="14.4" customHeight="1" x14ac:dyDescent="0.3">
      <c r="A189" s="831" t="s">
        <v>2182</v>
      </c>
      <c r="B189" s="832" t="s">
        <v>3831</v>
      </c>
      <c r="C189" s="832" t="s">
        <v>3707</v>
      </c>
      <c r="D189" s="832" t="s">
        <v>3708</v>
      </c>
      <c r="E189" s="832" t="s">
        <v>3709</v>
      </c>
      <c r="F189" s="849"/>
      <c r="G189" s="849"/>
      <c r="H189" s="837">
        <v>0</v>
      </c>
      <c r="I189" s="849">
        <v>2</v>
      </c>
      <c r="J189" s="849">
        <v>2945.22</v>
      </c>
      <c r="K189" s="837">
        <v>1</v>
      </c>
      <c r="L189" s="849">
        <v>2</v>
      </c>
      <c r="M189" s="850">
        <v>2945.22</v>
      </c>
    </row>
    <row r="190" spans="1:13" ht="14.4" customHeight="1" x14ac:dyDescent="0.3">
      <c r="A190" s="831" t="s">
        <v>2182</v>
      </c>
      <c r="B190" s="832" t="s">
        <v>1913</v>
      </c>
      <c r="C190" s="832" t="s">
        <v>3549</v>
      </c>
      <c r="D190" s="832" t="s">
        <v>3550</v>
      </c>
      <c r="E190" s="832" t="s">
        <v>1083</v>
      </c>
      <c r="F190" s="849"/>
      <c r="G190" s="849"/>
      <c r="H190" s="837">
        <v>0</v>
      </c>
      <c r="I190" s="849">
        <v>3</v>
      </c>
      <c r="J190" s="849">
        <v>529.41</v>
      </c>
      <c r="K190" s="837">
        <v>1</v>
      </c>
      <c r="L190" s="849">
        <v>3</v>
      </c>
      <c r="M190" s="850">
        <v>529.41</v>
      </c>
    </row>
    <row r="191" spans="1:13" ht="14.4" customHeight="1" x14ac:dyDescent="0.3">
      <c r="A191" s="831" t="s">
        <v>2182</v>
      </c>
      <c r="B191" s="832" t="s">
        <v>1913</v>
      </c>
      <c r="C191" s="832" t="s">
        <v>3551</v>
      </c>
      <c r="D191" s="832" t="s">
        <v>3552</v>
      </c>
      <c r="E191" s="832" t="s">
        <v>1083</v>
      </c>
      <c r="F191" s="849"/>
      <c r="G191" s="849"/>
      <c r="H191" s="837">
        <v>0</v>
      </c>
      <c r="I191" s="849">
        <v>3</v>
      </c>
      <c r="J191" s="849">
        <v>529.41</v>
      </c>
      <c r="K191" s="837">
        <v>1</v>
      </c>
      <c r="L191" s="849">
        <v>3</v>
      </c>
      <c r="M191" s="850">
        <v>529.41</v>
      </c>
    </row>
    <row r="192" spans="1:13" ht="14.4" customHeight="1" x14ac:dyDescent="0.3">
      <c r="A192" s="831" t="s">
        <v>2182</v>
      </c>
      <c r="B192" s="832" t="s">
        <v>1913</v>
      </c>
      <c r="C192" s="832" t="s">
        <v>3560</v>
      </c>
      <c r="D192" s="832" t="s">
        <v>3561</v>
      </c>
      <c r="E192" s="832" t="s">
        <v>1083</v>
      </c>
      <c r="F192" s="849"/>
      <c r="G192" s="849"/>
      <c r="H192" s="837">
        <v>0</v>
      </c>
      <c r="I192" s="849">
        <v>3</v>
      </c>
      <c r="J192" s="849">
        <v>529.41</v>
      </c>
      <c r="K192" s="837">
        <v>1</v>
      </c>
      <c r="L192" s="849">
        <v>3</v>
      </c>
      <c r="M192" s="850">
        <v>529.41</v>
      </c>
    </row>
    <row r="193" spans="1:13" ht="14.4" customHeight="1" x14ac:dyDescent="0.3">
      <c r="A193" s="831" t="s">
        <v>2182</v>
      </c>
      <c r="B193" s="832" t="s">
        <v>1838</v>
      </c>
      <c r="C193" s="832" t="s">
        <v>1839</v>
      </c>
      <c r="D193" s="832" t="s">
        <v>1840</v>
      </c>
      <c r="E193" s="832" t="s">
        <v>1841</v>
      </c>
      <c r="F193" s="849"/>
      <c r="G193" s="849"/>
      <c r="H193" s="837">
        <v>0</v>
      </c>
      <c r="I193" s="849">
        <v>2</v>
      </c>
      <c r="J193" s="849">
        <v>20505.5</v>
      </c>
      <c r="K193" s="837">
        <v>1</v>
      </c>
      <c r="L193" s="849">
        <v>2</v>
      </c>
      <c r="M193" s="850">
        <v>20505.5</v>
      </c>
    </row>
    <row r="194" spans="1:13" ht="14.4" customHeight="1" x14ac:dyDescent="0.3">
      <c r="A194" s="831" t="s">
        <v>2182</v>
      </c>
      <c r="B194" s="832" t="s">
        <v>3832</v>
      </c>
      <c r="C194" s="832" t="s">
        <v>3713</v>
      </c>
      <c r="D194" s="832" t="s">
        <v>3714</v>
      </c>
      <c r="E194" s="832" t="s">
        <v>3715</v>
      </c>
      <c r="F194" s="849"/>
      <c r="G194" s="849"/>
      <c r="H194" s="837">
        <v>0</v>
      </c>
      <c r="I194" s="849">
        <v>1</v>
      </c>
      <c r="J194" s="849">
        <v>50.32</v>
      </c>
      <c r="K194" s="837">
        <v>1</v>
      </c>
      <c r="L194" s="849">
        <v>1</v>
      </c>
      <c r="M194" s="850">
        <v>50.32</v>
      </c>
    </row>
    <row r="195" spans="1:13" ht="14.4" customHeight="1" x14ac:dyDescent="0.3">
      <c r="A195" s="831" t="s">
        <v>2183</v>
      </c>
      <c r="B195" s="832" t="s">
        <v>1721</v>
      </c>
      <c r="C195" s="832" t="s">
        <v>2056</v>
      </c>
      <c r="D195" s="832" t="s">
        <v>2057</v>
      </c>
      <c r="E195" s="832" t="s">
        <v>2058</v>
      </c>
      <c r="F195" s="849"/>
      <c r="G195" s="849"/>
      <c r="H195" s="837">
        <v>0</v>
      </c>
      <c r="I195" s="849">
        <v>2</v>
      </c>
      <c r="J195" s="849">
        <v>64.5</v>
      </c>
      <c r="K195" s="837">
        <v>1</v>
      </c>
      <c r="L195" s="849">
        <v>2</v>
      </c>
      <c r="M195" s="850">
        <v>64.5</v>
      </c>
    </row>
    <row r="196" spans="1:13" ht="14.4" customHeight="1" x14ac:dyDescent="0.3">
      <c r="A196" s="831" t="s">
        <v>2183</v>
      </c>
      <c r="B196" s="832" t="s">
        <v>1721</v>
      </c>
      <c r="C196" s="832" t="s">
        <v>2203</v>
      </c>
      <c r="D196" s="832" t="s">
        <v>2057</v>
      </c>
      <c r="E196" s="832" t="s">
        <v>2204</v>
      </c>
      <c r="F196" s="849"/>
      <c r="G196" s="849"/>
      <c r="H196" s="837">
        <v>0</v>
      </c>
      <c r="I196" s="849">
        <v>5</v>
      </c>
      <c r="J196" s="849">
        <v>80.600000000000009</v>
      </c>
      <c r="K196" s="837">
        <v>1</v>
      </c>
      <c r="L196" s="849">
        <v>5</v>
      </c>
      <c r="M196" s="850">
        <v>80.600000000000009</v>
      </c>
    </row>
    <row r="197" spans="1:13" ht="14.4" customHeight="1" x14ac:dyDescent="0.3">
      <c r="A197" s="831" t="s">
        <v>2183</v>
      </c>
      <c r="B197" s="832" t="s">
        <v>3819</v>
      </c>
      <c r="C197" s="832" t="s">
        <v>2889</v>
      </c>
      <c r="D197" s="832" t="s">
        <v>2890</v>
      </c>
      <c r="E197" s="832" t="s">
        <v>2891</v>
      </c>
      <c r="F197" s="849"/>
      <c r="G197" s="849"/>
      <c r="H197" s="837">
        <v>0</v>
      </c>
      <c r="I197" s="849">
        <v>1</v>
      </c>
      <c r="J197" s="849">
        <v>64.5</v>
      </c>
      <c r="K197" s="837">
        <v>1</v>
      </c>
      <c r="L197" s="849">
        <v>1</v>
      </c>
      <c r="M197" s="850">
        <v>64.5</v>
      </c>
    </row>
    <row r="198" spans="1:13" ht="14.4" customHeight="1" x14ac:dyDescent="0.3">
      <c r="A198" s="831" t="s">
        <v>2183</v>
      </c>
      <c r="B198" s="832" t="s">
        <v>1724</v>
      </c>
      <c r="C198" s="832" t="s">
        <v>1725</v>
      </c>
      <c r="D198" s="832" t="s">
        <v>1726</v>
      </c>
      <c r="E198" s="832" t="s">
        <v>1727</v>
      </c>
      <c r="F198" s="849"/>
      <c r="G198" s="849"/>
      <c r="H198" s="837">
        <v>0</v>
      </c>
      <c r="I198" s="849">
        <v>3</v>
      </c>
      <c r="J198" s="849">
        <v>1359.54</v>
      </c>
      <c r="K198" s="837">
        <v>1</v>
      </c>
      <c r="L198" s="849">
        <v>3</v>
      </c>
      <c r="M198" s="850">
        <v>1359.54</v>
      </c>
    </row>
    <row r="199" spans="1:13" ht="14.4" customHeight="1" x14ac:dyDescent="0.3">
      <c r="A199" s="831" t="s">
        <v>2183</v>
      </c>
      <c r="B199" s="832" t="s">
        <v>1735</v>
      </c>
      <c r="C199" s="832" t="s">
        <v>1746</v>
      </c>
      <c r="D199" s="832" t="s">
        <v>822</v>
      </c>
      <c r="E199" s="832" t="s">
        <v>1747</v>
      </c>
      <c r="F199" s="849"/>
      <c r="G199" s="849"/>
      <c r="H199" s="837">
        <v>0</v>
      </c>
      <c r="I199" s="849">
        <v>1</v>
      </c>
      <c r="J199" s="849">
        <v>736.33</v>
      </c>
      <c r="K199" s="837">
        <v>1</v>
      </c>
      <c r="L199" s="849">
        <v>1</v>
      </c>
      <c r="M199" s="850">
        <v>736.33</v>
      </c>
    </row>
    <row r="200" spans="1:13" ht="14.4" customHeight="1" x14ac:dyDescent="0.3">
      <c r="A200" s="831" t="s">
        <v>2183</v>
      </c>
      <c r="B200" s="832" t="s">
        <v>1735</v>
      </c>
      <c r="C200" s="832" t="s">
        <v>1748</v>
      </c>
      <c r="D200" s="832" t="s">
        <v>822</v>
      </c>
      <c r="E200" s="832" t="s">
        <v>1749</v>
      </c>
      <c r="F200" s="849"/>
      <c r="G200" s="849"/>
      <c r="H200" s="837">
        <v>0</v>
      </c>
      <c r="I200" s="849">
        <v>6</v>
      </c>
      <c r="J200" s="849">
        <v>2945.34</v>
      </c>
      <c r="K200" s="837">
        <v>1</v>
      </c>
      <c r="L200" s="849">
        <v>6</v>
      </c>
      <c r="M200" s="850">
        <v>2945.34</v>
      </c>
    </row>
    <row r="201" spans="1:13" ht="14.4" customHeight="1" x14ac:dyDescent="0.3">
      <c r="A201" s="831" t="s">
        <v>2183</v>
      </c>
      <c r="B201" s="832" t="s">
        <v>1757</v>
      </c>
      <c r="C201" s="832" t="s">
        <v>1759</v>
      </c>
      <c r="D201" s="832" t="s">
        <v>829</v>
      </c>
      <c r="E201" s="832" t="s">
        <v>1760</v>
      </c>
      <c r="F201" s="849"/>
      <c r="G201" s="849"/>
      <c r="H201" s="837">
        <v>0</v>
      </c>
      <c r="I201" s="849">
        <v>1</v>
      </c>
      <c r="J201" s="849">
        <v>42.51</v>
      </c>
      <c r="K201" s="837">
        <v>1</v>
      </c>
      <c r="L201" s="849">
        <v>1</v>
      </c>
      <c r="M201" s="850">
        <v>42.51</v>
      </c>
    </row>
    <row r="202" spans="1:13" ht="14.4" customHeight="1" x14ac:dyDescent="0.3">
      <c r="A202" s="831" t="s">
        <v>2183</v>
      </c>
      <c r="B202" s="832" t="s">
        <v>1757</v>
      </c>
      <c r="C202" s="832" t="s">
        <v>2713</v>
      </c>
      <c r="D202" s="832" t="s">
        <v>829</v>
      </c>
      <c r="E202" s="832" t="s">
        <v>2714</v>
      </c>
      <c r="F202" s="849"/>
      <c r="G202" s="849"/>
      <c r="H202" s="837">
        <v>0</v>
      </c>
      <c r="I202" s="849">
        <v>1</v>
      </c>
      <c r="J202" s="849">
        <v>85.02</v>
      </c>
      <c r="K202" s="837">
        <v>1</v>
      </c>
      <c r="L202" s="849">
        <v>1</v>
      </c>
      <c r="M202" s="850">
        <v>85.02</v>
      </c>
    </row>
    <row r="203" spans="1:13" ht="14.4" customHeight="1" x14ac:dyDescent="0.3">
      <c r="A203" s="831" t="s">
        <v>2183</v>
      </c>
      <c r="B203" s="832" t="s">
        <v>1955</v>
      </c>
      <c r="C203" s="832" t="s">
        <v>1956</v>
      </c>
      <c r="D203" s="832" t="s">
        <v>698</v>
      </c>
      <c r="E203" s="832" t="s">
        <v>700</v>
      </c>
      <c r="F203" s="849"/>
      <c r="G203" s="849"/>
      <c r="H203" s="837">
        <v>0</v>
      </c>
      <c r="I203" s="849">
        <v>1</v>
      </c>
      <c r="J203" s="849">
        <v>10.65</v>
      </c>
      <c r="K203" s="837">
        <v>1</v>
      </c>
      <c r="L203" s="849">
        <v>1</v>
      </c>
      <c r="M203" s="850">
        <v>10.65</v>
      </c>
    </row>
    <row r="204" spans="1:13" ht="14.4" customHeight="1" x14ac:dyDescent="0.3">
      <c r="A204" s="831" t="s">
        <v>2183</v>
      </c>
      <c r="B204" s="832" t="s">
        <v>1768</v>
      </c>
      <c r="C204" s="832" t="s">
        <v>2853</v>
      </c>
      <c r="D204" s="832" t="s">
        <v>1770</v>
      </c>
      <c r="E204" s="832" t="s">
        <v>2854</v>
      </c>
      <c r="F204" s="849"/>
      <c r="G204" s="849"/>
      <c r="H204" s="837">
        <v>0</v>
      </c>
      <c r="I204" s="849">
        <v>1</v>
      </c>
      <c r="J204" s="849">
        <v>186.55</v>
      </c>
      <c r="K204" s="837">
        <v>1</v>
      </c>
      <c r="L204" s="849">
        <v>1</v>
      </c>
      <c r="M204" s="850">
        <v>186.55</v>
      </c>
    </row>
    <row r="205" spans="1:13" ht="14.4" customHeight="1" x14ac:dyDescent="0.3">
      <c r="A205" s="831" t="s">
        <v>2183</v>
      </c>
      <c r="B205" s="832" t="s">
        <v>3815</v>
      </c>
      <c r="C205" s="832" t="s">
        <v>2922</v>
      </c>
      <c r="D205" s="832" t="s">
        <v>2406</v>
      </c>
      <c r="E205" s="832" t="s">
        <v>2923</v>
      </c>
      <c r="F205" s="849"/>
      <c r="G205" s="849"/>
      <c r="H205" s="837">
        <v>0</v>
      </c>
      <c r="I205" s="849">
        <v>1</v>
      </c>
      <c r="J205" s="849">
        <v>15.9</v>
      </c>
      <c r="K205" s="837">
        <v>1</v>
      </c>
      <c r="L205" s="849">
        <v>1</v>
      </c>
      <c r="M205" s="850">
        <v>15.9</v>
      </c>
    </row>
    <row r="206" spans="1:13" ht="14.4" customHeight="1" x14ac:dyDescent="0.3">
      <c r="A206" s="831" t="s">
        <v>2183</v>
      </c>
      <c r="B206" s="832" t="s">
        <v>3828</v>
      </c>
      <c r="C206" s="832" t="s">
        <v>2745</v>
      </c>
      <c r="D206" s="832" t="s">
        <v>2744</v>
      </c>
      <c r="E206" s="832" t="s">
        <v>1960</v>
      </c>
      <c r="F206" s="849"/>
      <c r="G206" s="849"/>
      <c r="H206" s="837">
        <v>0</v>
      </c>
      <c r="I206" s="849">
        <v>1</v>
      </c>
      <c r="J206" s="849">
        <v>310.58999999999997</v>
      </c>
      <c r="K206" s="837">
        <v>1</v>
      </c>
      <c r="L206" s="849">
        <v>1</v>
      </c>
      <c r="M206" s="850">
        <v>310.58999999999997</v>
      </c>
    </row>
    <row r="207" spans="1:13" ht="14.4" customHeight="1" x14ac:dyDescent="0.3">
      <c r="A207" s="831" t="s">
        <v>2183</v>
      </c>
      <c r="B207" s="832" t="s">
        <v>1811</v>
      </c>
      <c r="C207" s="832" t="s">
        <v>1814</v>
      </c>
      <c r="D207" s="832" t="s">
        <v>1119</v>
      </c>
      <c r="E207" s="832" t="s">
        <v>1815</v>
      </c>
      <c r="F207" s="849"/>
      <c r="G207" s="849"/>
      <c r="H207" s="837">
        <v>0</v>
      </c>
      <c r="I207" s="849">
        <v>7</v>
      </c>
      <c r="J207" s="849">
        <v>1080.52</v>
      </c>
      <c r="K207" s="837">
        <v>1</v>
      </c>
      <c r="L207" s="849">
        <v>7</v>
      </c>
      <c r="M207" s="850">
        <v>1080.52</v>
      </c>
    </row>
    <row r="208" spans="1:13" ht="14.4" customHeight="1" x14ac:dyDescent="0.3">
      <c r="A208" s="831" t="s">
        <v>2183</v>
      </c>
      <c r="B208" s="832" t="s">
        <v>1820</v>
      </c>
      <c r="C208" s="832" t="s">
        <v>2862</v>
      </c>
      <c r="D208" s="832" t="s">
        <v>2863</v>
      </c>
      <c r="E208" s="832" t="s">
        <v>1467</v>
      </c>
      <c r="F208" s="849">
        <v>1</v>
      </c>
      <c r="G208" s="849">
        <v>170.52</v>
      </c>
      <c r="H208" s="837">
        <v>1</v>
      </c>
      <c r="I208" s="849"/>
      <c r="J208" s="849"/>
      <c r="K208" s="837">
        <v>0</v>
      </c>
      <c r="L208" s="849">
        <v>1</v>
      </c>
      <c r="M208" s="850">
        <v>170.52</v>
      </c>
    </row>
    <row r="209" spans="1:13" ht="14.4" customHeight="1" x14ac:dyDescent="0.3">
      <c r="A209" s="831" t="s">
        <v>2183</v>
      </c>
      <c r="B209" s="832" t="s">
        <v>2003</v>
      </c>
      <c r="C209" s="832" t="s">
        <v>2860</v>
      </c>
      <c r="D209" s="832" t="s">
        <v>2005</v>
      </c>
      <c r="E209" s="832" t="s">
        <v>2861</v>
      </c>
      <c r="F209" s="849"/>
      <c r="G209" s="849"/>
      <c r="H209" s="837">
        <v>0</v>
      </c>
      <c r="I209" s="849">
        <v>2</v>
      </c>
      <c r="J209" s="849">
        <v>850.34</v>
      </c>
      <c r="K209" s="837">
        <v>1</v>
      </c>
      <c r="L209" s="849">
        <v>2</v>
      </c>
      <c r="M209" s="850">
        <v>850.34</v>
      </c>
    </row>
    <row r="210" spans="1:13" ht="14.4" customHeight="1" x14ac:dyDescent="0.3">
      <c r="A210" s="831" t="s">
        <v>2183</v>
      </c>
      <c r="B210" s="832" t="s">
        <v>1831</v>
      </c>
      <c r="C210" s="832" t="s">
        <v>1835</v>
      </c>
      <c r="D210" s="832" t="s">
        <v>1836</v>
      </c>
      <c r="E210" s="832" t="s">
        <v>1837</v>
      </c>
      <c r="F210" s="849"/>
      <c r="G210" s="849"/>
      <c r="H210" s="837">
        <v>0</v>
      </c>
      <c r="I210" s="849">
        <v>10</v>
      </c>
      <c r="J210" s="849">
        <v>32318.100000000002</v>
      </c>
      <c r="K210" s="837">
        <v>1</v>
      </c>
      <c r="L210" s="849">
        <v>10</v>
      </c>
      <c r="M210" s="850">
        <v>32318.100000000002</v>
      </c>
    </row>
    <row r="211" spans="1:13" ht="14.4" customHeight="1" x14ac:dyDescent="0.3">
      <c r="A211" s="831" t="s">
        <v>2183</v>
      </c>
      <c r="B211" s="832" t="s">
        <v>2015</v>
      </c>
      <c r="C211" s="832" t="s">
        <v>2016</v>
      </c>
      <c r="D211" s="832" t="s">
        <v>2017</v>
      </c>
      <c r="E211" s="832" t="s">
        <v>2018</v>
      </c>
      <c r="F211" s="849"/>
      <c r="G211" s="849"/>
      <c r="H211" s="837">
        <v>0</v>
      </c>
      <c r="I211" s="849">
        <v>5</v>
      </c>
      <c r="J211" s="849">
        <v>4512.8500000000004</v>
      </c>
      <c r="K211" s="837">
        <v>1</v>
      </c>
      <c r="L211" s="849">
        <v>5</v>
      </c>
      <c r="M211" s="850">
        <v>4512.8500000000004</v>
      </c>
    </row>
    <row r="212" spans="1:13" ht="14.4" customHeight="1" x14ac:dyDescent="0.3">
      <c r="A212" s="831" t="s">
        <v>2183</v>
      </c>
      <c r="B212" s="832" t="s">
        <v>3816</v>
      </c>
      <c r="C212" s="832" t="s">
        <v>2306</v>
      </c>
      <c r="D212" s="832" t="s">
        <v>2307</v>
      </c>
      <c r="E212" s="832" t="s">
        <v>2308</v>
      </c>
      <c r="F212" s="849"/>
      <c r="G212" s="849"/>
      <c r="H212" s="837">
        <v>0</v>
      </c>
      <c r="I212" s="849">
        <v>1</v>
      </c>
      <c r="J212" s="849">
        <v>6696.51</v>
      </c>
      <c r="K212" s="837">
        <v>1</v>
      </c>
      <c r="L212" s="849">
        <v>1</v>
      </c>
      <c r="M212" s="850">
        <v>6696.51</v>
      </c>
    </row>
    <row r="213" spans="1:13" ht="14.4" customHeight="1" x14ac:dyDescent="0.3">
      <c r="A213" s="831" t="s">
        <v>2183</v>
      </c>
      <c r="B213" s="832" t="s">
        <v>1873</v>
      </c>
      <c r="C213" s="832" t="s">
        <v>1874</v>
      </c>
      <c r="D213" s="832" t="s">
        <v>675</v>
      </c>
      <c r="E213" s="832" t="s">
        <v>676</v>
      </c>
      <c r="F213" s="849"/>
      <c r="G213" s="849"/>
      <c r="H213" s="837">
        <v>0</v>
      </c>
      <c r="I213" s="849">
        <v>3</v>
      </c>
      <c r="J213" s="849">
        <v>217.64999999999998</v>
      </c>
      <c r="K213" s="837">
        <v>1</v>
      </c>
      <c r="L213" s="849">
        <v>3</v>
      </c>
      <c r="M213" s="850">
        <v>217.64999999999998</v>
      </c>
    </row>
    <row r="214" spans="1:13" ht="14.4" customHeight="1" x14ac:dyDescent="0.3">
      <c r="A214" s="831" t="s">
        <v>2183</v>
      </c>
      <c r="B214" s="832" t="s">
        <v>1873</v>
      </c>
      <c r="C214" s="832" t="s">
        <v>1875</v>
      </c>
      <c r="D214" s="832" t="s">
        <v>675</v>
      </c>
      <c r="E214" s="832" t="s">
        <v>677</v>
      </c>
      <c r="F214" s="849"/>
      <c r="G214" s="849"/>
      <c r="H214" s="837">
        <v>0</v>
      </c>
      <c r="I214" s="849">
        <v>11</v>
      </c>
      <c r="J214" s="849">
        <v>718.07999999999993</v>
      </c>
      <c r="K214" s="837">
        <v>1</v>
      </c>
      <c r="L214" s="849">
        <v>11</v>
      </c>
      <c r="M214" s="850">
        <v>718.07999999999993</v>
      </c>
    </row>
    <row r="215" spans="1:13" ht="14.4" customHeight="1" x14ac:dyDescent="0.3">
      <c r="A215" s="831" t="s">
        <v>2183</v>
      </c>
      <c r="B215" s="832" t="s">
        <v>1890</v>
      </c>
      <c r="C215" s="832" t="s">
        <v>1891</v>
      </c>
      <c r="D215" s="832" t="s">
        <v>956</v>
      </c>
      <c r="E215" s="832" t="s">
        <v>957</v>
      </c>
      <c r="F215" s="849"/>
      <c r="G215" s="849"/>
      <c r="H215" s="837"/>
      <c r="I215" s="849">
        <v>3</v>
      </c>
      <c r="J215" s="849">
        <v>0</v>
      </c>
      <c r="K215" s="837"/>
      <c r="L215" s="849">
        <v>3</v>
      </c>
      <c r="M215" s="850">
        <v>0</v>
      </c>
    </row>
    <row r="216" spans="1:13" ht="14.4" customHeight="1" x14ac:dyDescent="0.3">
      <c r="A216" s="831" t="s">
        <v>2183</v>
      </c>
      <c r="B216" s="832" t="s">
        <v>1894</v>
      </c>
      <c r="C216" s="832" t="s">
        <v>2299</v>
      </c>
      <c r="D216" s="832" t="s">
        <v>1896</v>
      </c>
      <c r="E216" s="832" t="s">
        <v>2300</v>
      </c>
      <c r="F216" s="849"/>
      <c r="G216" s="849"/>
      <c r="H216" s="837">
        <v>0</v>
      </c>
      <c r="I216" s="849">
        <v>1</v>
      </c>
      <c r="J216" s="849">
        <v>4.7</v>
      </c>
      <c r="K216" s="837">
        <v>1</v>
      </c>
      <c r="L216" s="849">
        <v>1</v>
      </c>
      <c r="M216" s="850">
        <v>4.7</v>
      </c>
    </row>
    <row r="217" spans="1:13" ht="14.4" customHeight="1" x14ac:dyDescent="0.3">
      <c r="A217" s="831" t="s">
        <v>2183</v>
      </c>
      <c r="B217" s="832" t="s">
        <v>2032</v>
      </c>
      <c r="C217" s="832" t="s">
        <v>2033</v>
      </c>
      <c r="D217" s="832" t="s">
        <v>1440</v>
      </c>
      <c r="E217" s="832" t="s">
        <v>2034</v>
      </c>
      <c r="F217" s="849"/>
      <c r="G217" s="849"/>
      <c r="H217" s="837"/>
      <c r="I217" s="849">
        <v>1</v>
      </c>
      <c r="J217" s="849">
        <v>0</v>
      </c>
      <c r="K217" s="837"/>
      <c r="L217" s="849">
        <v>1</v>
      </c>
      <c r="M217" s="850">
        <v>0</v>
      </c>
    </row>
    <row r="218" spans="1:13" ht="14.4" customHeight="1" x14ac:dyDescent="0.3">
      <c r="A218" s="831" t="s">
        <v>2183</v>
      </c>
      <c r="B218" s="832" t="s">
        <v>3818</v>
      </c>
      <c r="C218" s="832" t="s">
        <v>2311</v>
      </c>
      <c r="D218" s="832" t="s">
        <v>2312</v>
      </c>
      <c r="E218" s="832" t="s">
        <v>1483</v>
      </c>
      <c r="F218" s="849"/>
      <c r="G218" s="849"/>
      <c r="H218" s="837">
        <v>0</v>
      </c>
      <c r="I218" s="849">
        <v>1</v>
      </c>
      <c r="J218" s="849">
        <v>65.989999999999995</v>
      </c>
      <c r="K218" s="837">
        <v>1</v>
      </c>
      <c r="L218" s="849">
        <v>1</v>
      </c>
      <c r="M218" s="850">
        <v>65.989999999999995</v>
      </c>
    </row>
    <row r="219" spans="1:13" ht="14.4" customHeight="1" x14ac:dyDescent="0.3">
      <c r="A219" s="831" t="s">
        <v>2183</v>
      </c>
      <c r="B219" s="832" t="s">
        <v>3818</v>
      </c>
      <c r="C219" s="832" t="s">
        <v>2796</v>
      </c>
      <c r="D219" s="832" t="s">
        <v>2680</v>
      </c>
      <c r="E219" s="832" t="s">
        <v>2117</v>
      </c>
      <c r="F219" s="849"/>
      <c r="G219" s="849"/>
      <c r="H219" s="837">
        <v>0</v>
      </c>
      <c r="I219" s="849">
        <v>1</v>
      </c>
      <c r="J219" s="849">
        <v>264</v>
      </c>
      <c r="K219" s="837">
        <v>1</v>
      </c>
      <c r="L219" s="849">
        <v>1</v>
      </c>
      <c r="M219" s="850">
        <v>264</v>
      </c>
    </row>
    <row r="220" spans="1:13" ht="14.4" customHeight="1" x14ac:dyDescent="0.3">
      <c r="A220" s="831" t="s">
        <v>2183</v>
      </c>
      <c r="B220" s="832" t="s">
        <v>1945</v>
      </c>
      <c r="C220" s="832" t="s">
        <v>2039</v>
      </c>
      <c r="D220" s="832" t="s">
        <v>1221</v>
      </c>
      <c r="E220" s="832" t="s">
        <v>2040</v>
      </c>
      <c r="F220" s="849"/>
      <c r="G220" s="849"/>
      <c r="H220" s="837">
        <v>0</v>
      </c>
      <c r="I220" s="849">
        <v>2</v>
      </c>
      <c r="J220" s="849">
        <v>235.1</v>
      </c>
      <c r="K220" s="837">
        <v>1</v>
      </c>
      <c r="L220" s="849">
        <v>2</v>
      </c>
      <c r="M220" s="850">
        <v>235.1</v>
      </c>
    </row>
    <row r="221" spans="1:13" ht="14.4" customHeight="1" x14ac:dyDescent="0.3">
      <c r="A221" s="831" t="s">
        <v>2183</v>
      </c>
      <c r="B221" s="832" t="s">
        <v>1945</v>
      </c>
      <c r="C221" s="832" t="s">
        <v>1946</v>
      </c>
      <c r="D221" s="832" t="s">
        <v>1221</v>
      </c>
      <c r="E221" s="832" t="s">
        <v>1483</v>
      </c>
      <c r="F221" s="849"/>
      <c r="G221" s="849"/>
      <c r="H221" s="837">
        <v>0</v>
      </c>
      <c r="I221" s="849">
        <v>2</v>
      </c>
      <c r="J221" s="849">
        <v>117.54</v>
      </c>
      <c r="K221" s="837">
        <v>1</v>
      </c>
      <c r="L221" s="849">
        <v>2</v>
      </c>
      <c r="M221" s="850">
        <v>117.54</v>
      </c>
    </row>
    <row r="222" spans="1:13" ht="14.4" customHeight="1" x14ac:dyDescent="0.3">
      <c r="A222" s="831" t="s">
        <v>2183</v>
      </c>
      <c r="B222" s="832" t="s">
        <v>1913</v>
      </c>
      <c r="C222" s="832" t="s">
        <v>1918</v>
      </c>
      <c r="D222" s="832" t="s">
        <v>1086</v>
      </c>
      <c r="E222" s="832" t="s">
        <v>1083</v>
      </c>
      <c r="F222" s="849"/>
      <c r="G222" s="849"/>
      <c r="H222" s="837">
        <v>0</v>
      </c>
      <c r="I222" s="849">
        <v>5</v>
      </c>
      <c r="J222" s="849">
        <v>636.70000000000005</v>
      </c>
      <c r="K222" s="837">
        <v>1</v>
      </c>
      <c r="L222" s="849">
        <v>5</v>
      </c>
      <c r="M222" s="850">
        <v>636.70000000000005</v>
      </c>
    </row>
    <row r="223" spans="1:13" ht="14.4" customHeight="1" x14ac:dyDescent="0.3">
      <c r="A223" s="831" t="s">
        <v>2183</v>
      </c>
      <c r="B223" s="832" t="s">
        <v>1913</v>
      </c>
      <c r="C223" s="832" t="s">
        <v>1920</v>
      </c>
      <c r="D223" s="832" t="s">
        <v>1082</v>
      </c>
      <c r="E223" s="832" t="s">
        <v>1083</v>
      </c>
      <c r="F223" s="849"/>
      <c r="G223" s="849"/>
      <c r="H223" s="837">
        <v>0</v>
      </c>
      <c r="I223" s="849">
        <v>2</v>
      </c>
      <c r="J223" s="849">
        <v>254.68</v>
      </c>
      <c r="K223" s="837">
        <v>1</v>
      </c>
      <c r="L223" s="849">
        <v>2</v>
      </c>
      <c r="M223" s="850">
        <v>254.68</v>
      </c>
    </row>
    <row r="224" spans="1:13" ht="14.4" customHeight="1" x14ac:dyDescent="0.3">
      <c r="A224" s="831" t="s">
        <v>2183</v>
      </c>
      <c r="B224" s="832" t="s">
        <v>1913</v>
      </c>
      <c r="C224" s="832" t="s">
        <v>2053</v>
      </c>
      <c r="D224" s="832" t="s">
        <v>2054</v>
      </c>
      <c r="E224" s="832" t="s">
        <v>1450</v>
      </c>
      <c r="F224" s="849"/>
      <c r="G224" s="849"/>
      <c r="H224" s="837">
        <v>0</v>
      </c>
      <c r="I224" s="849">
        <v>2</v>
      </c>
      <c r="J224" s="849">
        <v>388.52</v>
      </c>
      <c r="K224" s="837">
        <v>1</v>
      </c>
      <c r="L224" s="849">
        <v>2</v>
      </c>
      <c r="M224" s="850">
        <v>388.52</v>
      </c>
    </row>
    <row r="225" spans="1:13" ht="14.4" customHeight="1" x14ac:dyDescent="0.3">
      <c r="A225" s="831" t="s">
        <v>2183</v>
      </c>
      <c r="B225" s="832" t="s">
        <v>1913</v>
      </c>
      <c r="C225" s="832" t="s">
        <v>2947</v>
      </c>
      <c r="D225" s="832" t="s">
        <v>2948</v>
      </c>
      <c r="E225" s="832" t="s">
        <v>1083</v>
      </c>
      <c r="F225" s="849"/>
      <c r="G225" s="849"/>
      <c r="H225" s="837">
        <v>0</v>
      </c>
      <c r="I225" s="849">
        <v>1</v>
      </c>
      <c r="J225" s="849">
        <v>129.51</v>
      </c>
      <c r="K225" s="837">
        <v>1</v>
      </c>
      <c r="L225" s="849">
        <v>1</v>
      </c>
      <c r="M225" s="850">
        <v>129.51</v>
      </c>
    </row>
    <row r="226" spans="1:13" ht="14.4" customHeight="1" x14ac:dyDescent="0.3">
      <c r="A226" s="831" t="s">
        <v>2183</v>
      </c>
      <c r="B226" s="832" t="s">
        <v>1785</v>
      </c>
      <c r="C226" s="832" t="s">
        <v>1786</v>
      </c>
      <c r="D226" s="832" t="s">
        <v>1787</v>
      </c>
      <c r="E226" s="832" t="s">
        <v>1788</v>
      </c>
      <c r="F226" s="849"/>
      <c r="G226" s="849"/>
      <c r="H226" s="837">
        <v>0</v>
      </c>
      <c r="I226" s="849">
        <v>1</v>
      </c>
      <c r="J226" s="849">
        <v>218.32</v>
      </c>
      <c r="K226" s="837">
        <v>1</v>
      </c>
      <c r="L226" s="849">
        <v>1</v>
      </c>
      <c r="M226" s="850">
        <v>218.32</v>
      </c>
    </row>
    <row r="227" spans="1:13" ht="14.4" customHeight="1" x14ac:dyDescent="0.3">
      <c r="A227" s="831" t="s">
        <v>2183</v>
      </c>
      <c r="B227" s="832" t="s">
        <v>2061</v>
      </c>
      <c r="C227" s="832" t="s">
        <v>2834</v>
      </c>
      <c r="D227" s="832" t="s">
        <v>2063</v>
      </c>
      <c r="E227" s="832" t="s">
        <v>2835</v>
      </c>
      <c r="F227" s="849"/>
      <c r="G227" s="849"/>
      <c r="H227" s="837">
        <v>0</v>
      </c>
      <c r="I227" s="849">
        <v>1</v>
      </c>
      <c r="J227" s="849">
        <v>414.07</v>
      </c>
      <c r="K227" s="837">
        <v>1</v>
      </c>
      <c r="L227" s="849">
        <v>1</v>
      </c>
      <c r="M227" s="850">
        <v>414.07</v>
      </c>
    </row>
    <row r="228" spans="1:13" ht="14.4" customHeight="1" x14ac:dyDescent="0.3">
      <c r="A228" s="831" t="s">
        <v>2184</v>
      </c>
      <c r="B228" s="832" t="s">
        <v>1721</v>
      </c>
      <c r="C228" s="832" t="s">
        <v>2258</v>
      </c>
      <c r="D228" s="832" t="s">
        <v>2057</v>
      </c>
      <c r="E228" s="832" t="s">
        <v>2259</v>
      </c>
      <c r="F228" s="849"/>
      <c r="G228" s="849"/>
      <c r="H228" s="837">
        <v>0</v>
      </c>
      <c r="I228" s="849">
        <v>13</v>
      </c>
      <c r="J228" s="849">
        <v>748.80000000000007</v>
      </c>
      <c r="K228" s="837">
        <v>1</v>
      </c>
      <c r="L228" s="849">
        <v>13</v>
      </c>
      <c r="M228" s="850">
        <v>748.80000000000007</v>
      </c>
    </row>
    <row r="229" spans="1:13" ht="14.4" customHeight="1" x14ac:dyDescent="0.3">
      <c r="A229" s="831" t="s">
        <v>2184</v>
      </c>
      <c r="B229" s="832" t="s">
        <v>1721</v>
      </c>
      <c r="C229" s="832" t="s">
        <v>2059</v>
      </c>
      <c r="D229" s="832" t="s">
        <v>2057</v>
      </c>
      <c r="E229" s="832" t="s">
        <v>2060</v>
      </c>
      <c r="F229" s="849"/>
      <c r="G229" s="849"/>
      <c r="H229" s="837">
        <v>0</v>
      </c>
      <c r="I229" s="849">
        <v>2</v>
      </c>
      <c r="J229" s="849">
        <v>230.36</v>
      </c>
      <c r="K229" s="837">
        <v>1</v>
      </c>
      <c r="L229" s="849">
        <v>2</v>
      </c>
      <c r="M229" s="850">
        <v>230.36</v>
      </c>
    </row>
    <row r="230" spans="1:13" ht="14.4" customHeight="1" x14ac:dyDescent="0.3">
      <c r="A230" s="831" t="s">
        <v>2184</v>
      </c>
      <c r="B230" s="832" t="s">
        <v>1721</v>
      </c>
      <c r="C230" s="832" t="s">
        <v>2203</v>
      </c>
      <c r="D230" s="832" t="s">
        <v>2057</v>
      </c>
      <c r="E230" s="832" t="s">
        <v>2204</v>
      </c>
      <c r="F230" s="849"/>
      <c r="G230" s="849"/>
      <c r="H230" s="837">
        <v>0</v>
      </c>
      <c r="I230" s="849">
        <v>1</v>
      </c>
      <c r="J230" s="849">
        <v>16.12</v>
      </c>
      <c r="K230" s="837">
        <v>1</v>
      </c>
      <c r="L230" s="849">
        <v>1</v>
      </c>
      <c r="M230" s="850">
        <v>16.12</v>
      </c>
    </row>
    <row r="231" spans="1:13" ht="14.4" customHeight="1" x14ac:dyDescent="0.3">
      <c r="A231" s="831" t="s">
        <v>2184</v>
      </c>
      <c r="B231" s="832" t="s">
        <v>3819</v>
      </c>
      <c r="C231" s="832" t="s">
        <v>2998</v>
      </c>
      <c r="D231" s="832" t="s">
        <v>2890</v>
      </c>
      <c r="E231" s="832" t="s">
        <v>2999</v>
      </c>
      <c r="F231" s="849"/>
      <c r="G231" s="849"/>
      <c r="H231" s="837">
        <v>0</v>
      </c>
      <c r="I231" s="849">
        <v>3</v>
      </c>
      <c r="J231" s="849">
        <v>48.36</v>
      </c>
      <c r="K231" s="837">
        <v>1</v>
      </c>
      <c r="L231" s="849">
        <v>3</v>
      </c>
      <c r="M231" s="850">
        <v>48.36</v>
      </c>
    </row>
    <row r="232" spans="1:13" ht="14.4" customHeight="1" x14ac:dyDescent="0.3">
      <c r="A232" s="831" t="s">
        <v>2184</v>
      </c>
      <c r="B232" s="832" t="s">
        <v>1724</v>
      </c>
      <c r="C232" s="832" t="s">
        <v>3032</v>
      </c>
      <c r="D232" s="832" t="s">
        <v>3033</v>
      </c>
      <c r="E232" s="832" t="s">
        <v>3034</v>
      </c>
      <c r="F232" s="849">
        <v>5</v>
      </c>
      <c r="G232" s="849">
        <v>2265.9</v>
      </c>
      <c r="H232" s="837">
        <v>1</v>
      </c>
      <c r="I232" s="849"/>
      <c r="J232" s="849"/>
      <c r="K232" s="837">
        <v>0</v>
      </c>
      <c r="L232" s="849">
        <v>5</v>
      </c>
      <c r="M232" s="850">
        <v>2265.9</v>
      </c>
    </row>
    <row r="233" spans="1:13" ht="14.4" customHeight="1" x14ac:dyDescent="0.3">
      <c r="A233" s="831" t="s">
        <v>2184</v>
      </c>
      <c r="B233" s="832" t="s">
        <v>1724</v>
      </c>
      <c r="C233" s="832" t="s">
        <v>1725</v>
      </c>
      <c r="D233" s="832" t="s">
        <v>1726</v>
      </c>
      <c r="E233" s="832" t="s">
        <v>1727</v>
      </c>
      <c r="F233" s="849"/>
      <c r="G233" s="849"/>
      <c r="H233" s="837">
        <v>0</v>
      </c>
      <c r="I233" s="849">
        <v>2</v>
      </c>
      <c r="J233" s="849">
        <v>906.36</v>
      </c>
      <c r="K233" s="837">
        <v>1</v>
      </c>
      <c r="L233" s="849">
        <v>2</v>
      </c>
      <c r="M233" s="850">
        <v>906.36</v>
      </c>
    </row>
    <row r="234" spans="1:13" ht="14.4" customHeight="1" x14ac:dyDescent="0.3">
      <c r="A234" s="831" t="s">
        <v>2184</v>
      </c>
      <c r="B234" s="832" t="s">
        <v>1724</v>
      </c>
      <c r="C234" s="832" t="s">
        <v>3035</v>
      </c>
      <c r="D234" s="832" t="s">
        <v>2911</v>
      </c>
      <c r="E234" s="832" t="s">
        <v>2912</v>
      </c>
      <c r="F234" s="849"/>
      <c r="G234" s="849"/>
      <c r="H234" s="837">
        <v>0</v>
      </c>
      <c r="I234" s="849">
        <v>2</v>
      </c>
      <c r="J234" s="849">
        <v>906.36</v>
      </c>
      <c r="K234" s="837">
        <v>1</v>
      </c>
      <c r="L234" s="849">
        <v>2</v>
      </c>
      <c r="M234" s="850">
        <v>906.36</v>
      </c>
    </row>
    <row r="235" spans="1:13" ht="14.4" customHeight="1" x14ac:dyDescent="0.3">
      <c r="A235" s="831" t="s">
        <v>2184</v>
      </c>
      <c r="B235" s="832" t="s">
        <v>1724</v>
      </c>
      <c r="C235" s="832" t="s">
        <v>3036</v>
      </c>
      <c r="D235" s="832" t="s">
        <v>3033</v>
      </c>
      <c r="E235" s="832" t="s">
        <v>3034</v>
      </c>
      <c r="F235" s="849">
        <v>6</v>
      </c>
      <c r="G235" s="849">
        <v>2719.08</v>
      </c>
      <c r="H235" s="837">
        <v>1</v>
      </c>
      <c r="I235" s="849"/>
      <c r="J235" s="849"/>
      <c r="K235" s="837">
        <v>0</v>
      </c>
      <c r="L235" s="849">
        <v>6</v>
      </c>
      <c r="M235" s="850">
        <v>2719.08</v>
      </c>
    </row>
    <row r="236" spans="1:13" ht="14.4" customHeight="1" x14ac:dyDescent="0.3">
      <c r="A236" s="831" t="s">
        <v>2184</v>
      </c>
      <c r="B236" s="832" t="s">
        <v>3814</v>
      </c>
      <c r="C236" s="832" t="s">
        <v>2442</v>
      </c>
      <c r="D236" s="832" t="s">
        <v>2443</v>
      </c>
      <c r="E236" s="832" t="s">
        <v>2444</v>
      </c>
      <c r="F236" s="849"/>
      <c r="G236" s="849"/>
      <c r="H236" s="837">
        <v>0</v>
      </c>
      <c r="I236" s="849">
        <v>2</v>
      </c>
      <c r="J236" s="849">
        <v>241.22</v>
      </c>
      <c r="K236" s="837">
        <v>1</v>
      </c>
      <c r="L236" s="849">
        <v>2</v>
      </c>
      <c r="M236" s="850">
        <v>241.22</v>
      </c>
    </row>
    <row r="237" spans="1:13" ht="14.4" customHeight="1" x14ac:dyDescent="0.3">
      <c r="A237" s="831" t="s">
        <v>2184</v>
      </c>
      <c r="B237" s="832" t="s">
        <v>1735</v>
      </c>
      <c r="C237" s="832" t="s">
        <v>1738</v>
      </c>
      <c r="D237" s="832" t="s">
        <v>827</v>
      </c>
      <c r="E237" s="832" t="s">
        <v>1739</v>
      </c>
      <c r="F237" s="849"/>
      <c r="G237" s="849"/>
      <c r="H237" s="837">
        <v>0</v>
      </c>
      <c r="I237" s="849">
        <v>11</v>
      </c>
      <c r="J237" s="849">
        <v>15241.82</v>
      </c>
      <c r="K237" s="837">
        <v>1</v>
      </c>
      <c r="L237" s="849">
        <v>11</v>
      </c>
      <c r="M237" s="850">
        <v>15241.82</v>
      </c>
    </row>
    <row r="238" spans="1:13" ht="14.4" customHeight="1" x14ac:dyDescent="0.3">
      <c r="A238" s="831" t="s">
        <v>2184</v>
      </c>
      <c r="B238" s="832" t="s">
        <v>1735</v>
      </c>
      <c r="C238" s="832" t="s">
        <v>3028</v>
      </c>
      <c r="D238" s="832" t="s">
        <v>827</v>
      </c>
      <c r="E238" s="832" t="s">
        <v>3029</v>
      </c>
      <c r="F238" s="849"/>
      <c r="G238" s="849"/>
      <c r="H238" s="837">
        <v>0</v>
      </c>
      <c r="I238" s="849">
        <v>5</v>
      </c>
      <c r="J238" s="849">
        <v>11546.8</v>
      </c>
      <c r="K238" s="837">
        <v>1</v>
      </c>
      <c r="L238" s="849">
        <v>5</v>
      </c>
      <c r="M238" s="850">
        <v>11546.8</v>
      </c>
    </row>
    <row r="239" spans="1:13" ht="14.4" customHeight="1" x14ac:dyDescent="0.3">
      <c r="A239" s="831" t="s">
        <v>2184</v>
      </c>
      <c r="B239" s="832" t="s">
        <v>1735</v>
      </c>
      <c r="C239" s="832" t="s">
        <v>1746</v>
      </c>
      <c r="D239" s="832" t="s">
        <v>822</v>
      </c>
      <c r="E239" s="832" t="s">
        <v>1747</v>
      </c>
      <c r="F239" s="849"/>
      <c r="G239" s="849"/>
      <c r="H239" s="837">
        <v>0</v>
      </c>
      <c r="I239" s="849">
        <v>6</v>
      </c>
      <c r="J239" s="849">
        <v>4417.9800000000005</v>
      </c>
      <c r="K239" s="837">
        <v>1</v>
      </c>
      <c r="L239" s="849">
        <v>6</v>
      </c>
      <c r="M239" s="850">
        <v>4417.9800000000005</v>
      </c>
    </row>
    <row r="240" spans="1:13" ht="14.4" customHeight="1" x14ac:dyDescent="0.3">
      <c r="A240" s="831" t="s">
        <v>2184</v>
      </c>
      <c r="B240" s="832" t="s">
        <v>1735</v>
      </c>
      <c r="C240" s="832" t="s">
        <v>1748</v>
      </c>
      <c r="D240" s="832" t="s">
        <v>822</v>
      </c>
      <c r="E240" s="832" t="s">
        <v>1749</v>
      </c>
      <c r="F240" s="849"/>
      <c r="G240" s="849"/>
      <c r="H240" s="837">
        <v>0</v>
      </c>
      <c r="I240" s="849">
        <v>12</v>
      </c>
      <c r="J240" s="849">
        <v>5890.68</v>
      </c>
      <c r="K240" s="837">
        <v>1</v>
      </c>
      <c r="L240" s="849">
        <v>12</v>
      </c>
      <c r="M240" s="850">
        <v>5890.68</v>
      </c>
    </row>
    <row r="241" spans="1:13" ht="14.4" customHeight="1" x14ac:dyDescent="0.3">
      <c r="A241" s="831" t="s">
        <v>2184</v>
      </c>
      <c r="B241" s="832" t="s">
        <v>1735</v>
      </c>
      <c r="C241" s="832" t="s">
        <v>1740</v>
      </c>
      <c r="D241" s="832" t="s">
        <v>827</v>
      </c>
      <c r="E241" s="832" t="s">
        <v>1741</v>
      </c>
      <c r="F241" s="849"/>
      <c r="G241" s="849"/>
      <c r="H241" s="837">
        <v>0</v>
      </c>
      <c r="I241" s="849">
        <v>4</v>
      </c>
      <c r="J241" s="849">
        <v>7389.96</v>
      </c>
      <c r="K241" s="837">
        <v>1</v>
      </c>
      <c r="L241" s="849">
        <v>4</v>
      </c>
      <c r="M241" s="850">
        <v>7389.96</v>
      </c>
    </row>
    <row r="242" spans="1:13" ht="14.4" customHeight="1" x14ac:dyDescent="0.3">
      <c r="A242" s="831" t="s">
        <v>2184</v>
      </c>
      <c r="B242" s="832" t="s">
        <v>1735</v>
      </c>
      <c r="C242" s="832" t="s">
        <v>3030</v>
      </c>
      <c r="D242" s="832" t="s">
        <v>822</v>
      </c>
      <c r="E242" s="832" t="s">
        <v>3031</v>
      </c>
      <c r="F242" s="849"/>
      <c r="G242" s="849"/>
      <c r="H242" s="837">
        <v>0</v>
      </c>
      <c r="I242" s="849">
        <v>10</v>
      </c>
      <c r="J242" s="849">
        <v>11546.8</v>
      </c>
      <c r="K242" s="837">
        <v>1</v>
      </c>
      <c r="L242" s="849">
        <v>10</v>
      </c>
      <c r="M242" s="850">
        <v>11546.8</v>
      </c>
    </row>
    <row r="243" spans="1:13" ht="14.4" customHeight="1" x14ac:dyDescent="0.3">
      <c r="A243" s="831" t="s">
        <v>2184</v>
      </c>
      <c r="B243" s="832" t="s">
        <v>3833</v>
      </c>
      <c r="C243" s="832" t="s">
        <v>3040</v>
      </c>
      <c r="D243" s="832" t="s">
        <v>3041</v>
      </c>
      <c r="E243" s="832" t="s">
        <v>3042</v>
      </c>
      <c r="F243" s="849"/>
      <c r="G243" s="849"/>
      <c r="H243" s="837">
        <v>0</v>
      </c>
      <c r="I243" s="849">
        <v>2</v>
      </c>
      <c r="J243" s="849">
        <v>640.41999999999996</v>
      </c>
      <c r="K243" s="837">
        <v>1</v>
      </c>
      <c r="L243" s="849">
        <v>2</v>
      </c>
      <c r="M243" s="850">
        <v>640.41999999999996</v>
      </c>
    </row>
    <row r="244" spans="1:13" ht="14.4" customHeight="1" x14ac:dyDescent="0.3">
      <c r="A244" s="831" t="s">
        <v>2184</v>
      </c>
      <c r="B244" s="832" t="s">
        <v>3834</v>
      </c>
      <c r="C244" s="832" t="s">
        <v>3025</v>
      </c>
      <c r="D244" s="832" t="s">
        <v>3026</v>
      </c>
      <c r="E244" s="832" t="s">
        <v>3027</v>
      </c>
      <c r="F244" s="849"/>
      <c r="G244" s="849"/>
      <c r="H244" s="837">
        <v>0</v>
      </c>
      <c r="I244" s="849">
        <v>1</v>
      </c>
      <c r="J244" s="849">
        <v>351.48</v>
      </c>
      <c r="K244" s="837">
        <v>1</v>
      </c>
      <c r="L244" s="849">
        <v>1</v>
      </c>
      <c r="M244" s="850">
        <v>351.48</v>
      </c>
    </row>
    <row r="245" spans="1:13" ht="14.4" customHeight="1" x14ac:dyDescent="0.3">
      <c r="A245" s="831" t="s">
        <v>2184</v>
      </c>
      <c r="B245" s="832" t="s">
        <v>1757</v>
      </c>
      <c r="C245" s="832" t="s">
        <v>1759</v>
      </c>
      <c r="D245" s="832" t="s">
        <v>829</v>
      </c>
      <c r="E245" s="832" t="s">
        <v>1760</v>
      </c>
      <c r="F245" s="849"/>
      <c r="G245" s="849"/>
      <c r="H245" s="837">
        <v>0</v>
      </c>
      <c r="I245" s="849">
        <v>1</v>
      </c>
      <c r="J245" s="849">
        <v>42.51</v>
      </c>
      <c r="K245" s="837">
        <v>1</v>
      </c>
      <c r="L245" s="849">
        <v>1</v>
      </c>
      <c r="M245" s="850">
        <v>42.51</v>
      </c>
    </row>
    <row r="246" spans="1:13" ht="14.4" customHeight="1" x14ac:dyDescent="0.3">
      <c r="A246" s="831" t="s">
        <v>2184</v>
      </c>
      <c r="B246" s="832" t="s">
        <v>1757</v>
      </c>
      <c r="C246" s="832" t="s">
        <v>2713</v>
      </c>
      <c r="D246" s="832" t="s">
        <v>829</v>
      </c>
      <c r="E246" s="832" t="s">
        <v>2714</v>
      </c>
      <c r="F246" s="849"/>
      <c r="G246" s="849"/>
      <c r="H246" s="837">
        <v>0</v>
      </c>
      <c r="I246" s="849">
        <v>3</v>
      </c>
      <c r="J246" s="849">
        <v>255.06</v>
      </c>
      <c r="K246" s="837">
        <v>1</v>
      </c>
      <c r="L246" s="849">
        <v>3</v>
      </c>
      <c r="M246" s="850">
        <v>255.06</v>
      </c>
    </row>
    <row r="247" spans="1:13" ht="14.4" customHeight="1" x14ac:dyDescent="0.3">
      <c r="A247" s="831" t="s">
        <v>2184</v>
      </c>
      <c r="B247" s="832" t="s">
        <v>1757</v>
      </c>
      <c r="C247" s="832" t="s">
        <v>2333</v>
      </c>
      <c r="D247" s="832" t="s">
        <v>2334</v>
      </c>
      <c r="E247" s="832" t="s">
        <v>1760</v>
      </c>
      <c r="F247" s="849">
        <v>1</v>
      </c>
      <c r="G247" s="849">
        <v>42.51</v>
      </c>
      <c r="H247" s="837">
        <v>1</v>
      </c>
      <c r="I247" s="849"/>
      <c r="J247" s="849"/>
      <c r="K247" s="837">
        <v>0</v>
      </c>
      <c r="L247" s="849">
        <v>1</v>
      </c>
      <c r="M247" s="850">
        <v>42.51</v>
      </c>
    </row>
    <row r="248" spans="1:13" ht="14.4" customHeight="1" x14ac:dyDescent="0.3">
      <c r="A248" s="831" t="s">
        <v>2184</v>
      </c>
      <c r="B248" s="832" t="s">
        <v>1955</v>
      </c>
      <c r="C248" s="832" t="s">
        <v>3016</v>
      </c>
      <c r="D248" s="832" t="s">
        <v>698</v>
      </c>
      <c r="E248" s="832" t="s">
        <v>3017</v>
      </c>
      <c r="F248" s="849"/>
      <c r="G248" s="849"/>
      <c r="H248" s="837">
        <v>0</v>
      </c>
      <c r="I248" s="849">
        <v>1</v>
      </c>
      <c r="J248" s="849">
        <v>234.07</v>
      </c>
      <c r="K248" s="837">
        <v>1</v>
      </c>
      <c r="L248" s="849">
        <v>1</v>
      </c>
      <c r="M248" s="850">
        <v>234.07</v>
      </c>
    </row>
    <row r="249" spans="1:13" ht="14.4" customHeight="1" x14ac:dyDescent="0.3">
      <c r="A249" s="831" t="s">
        <v>2184</v>
      </c>
      <c r="B249" s="832" t="s">
        <v>1955</v>
      </c>
      <c r="C249" s="832" t="s">
        <v>3018</v>
      </c>
      <c r="D249" s="832" t="s">
        <v>3019</v>
      </c>
      <c r="E249" s="832" t="s">
        <v>3020</v>
      </c>
      <c r="F249" s="849"/>
      <c r="G249" s="849"/>
      <c r="H249" s="837">
        <v>0</v>
      </c>
      <c r="I249" s="849">
        <v>3</v>
      </c>
      <c r="J249" s="849">
        <v>123.96000000000001</v>
      </c>
      <c r="K249" s="837">
        <v>1</v>
      </c>
      <c r="L249" s="849">
        <v>3</v>
      </c>
      <c r="M249" s="850">
        <v>123.96000000000001</v>
      </c>
    </row>
    <row r="250" spans="1:13" ht="14.4" customHeight="1" x14ac:dyDescent="0.3">
      <c r="A250" s="831" t="s">
        <v>2184</v>
      </c>
      <c r="B250" s="832" t="s">
        <v>3825</v>
      </c>
      <c r="C250" s="832" t="s">
        <v>2972</v>
      </c>
      <c r="D250" s="832" t="s">
        <v>2704</v>
      </c>
      <c r="E250" s="832" t="s">
        <v>2973</v>
      </c>
      <c r="F250" s="849"/>
      <c r="G250" s="849"/>
      <c r="H250" s="837">
        <v>0</v>
      </c>
      <c r="I250" s="849">
        <v>1</v>
      </c>
      <c r="J250" s="849">
        <v>229.38</v>
      </c>
      <c r="K250" s="837">
        <v>1</v>
      </c>
      <c r="L250" s="849">
        <v>1</v>
      </c>
      <c r="M250" s="850">
        <v>229.38</v>
      </c>
    </row>
    <row r="251" spans="1:13" ht="14.4" customHeight="1" x14ac:dyDescent="0.3">
      <c r="A251" s="831" t="s">
        <v>2184</v>
      </c>
      <c r="B251" s="832" t="s">
        <v>1957</v>
      </c>
      <c r="C251" s="832" t="s">
        <v>2706</v>
      </c>
      <c r="D251" s="832" t="s">
        <v>1482</v>
      </c>
      <c r="E251" s="832" t="s">
        <v>2707</v>
      </c>
      <c r="F251" s="849"/>
      <c r="G251" s="849"/>
      <c r="H251" s="837">
        <v>0</v>
      </c>
      <c r="I251" s="849">
        <v>1</v>
      </c>
      <c r="J251" s="849">
        <v>17.559999999999999</v>
      </c>
      <c r="K251" s="837">
        <v>1</v>
      </c>
      <c r="L251" s="849">
        <v>1</v>
      </c>
      <c r="M251" s="850">
        <v>17.559999999999999</v>
      </c>
    </row>
    <row r="252" spans="1:13" ht="14.4" customHeight="1" x14ac:dyDescent="0.3">
      <c r="A252" s="831" t="s">
        <v>2184</v>
      </c>
      <c r="B252" s="832" t="s">
        <v>3835</v>
      </c>
      <c r="C252" s="832" t="s">
        <v>3056</v>
      </c>
      <c r="D252" s="832" t="s">
        <v>3057</v>
      </c>
      <c r="E252" s="832" t="s">
        <v>3058</v>
      </c>
      <c r="F252" s="849"/>
      <c r="G252" s="849"/>
      <c r="H252" s="837">
        <v>0</v>
      </c>
      <c r="I252" s="849">
        <v>1</v>
      </c>
      <c r="J252" s="849">
        <v>729.09</v>
      </c>
      <c r="K252" s="837">
        <v>1</v>
      </c>
      <c r="L252" s="849">
        <v>1</v>
      </c>
      <c r="M252" s="850">
        <v>729.09</v>
      </c>
    </row>
    <row r="253" spans="1:13" ht="14.4" customHeight="1" x14ac:dyDescent="0.3">
      <c r="A253" s="831" t="s">
        <v>2184</v>
      </c>
      <c r="B253" s="832" t="s">
        <v>1778</v>
      </c>
      <c r="C253" s="832" t="s">
        <v>1965</v>
      </c>
      <c r="D253" s="832" t="s">
        <v>989</v>
      </c>
      <c r="E253" s="832" t="s">
        <v>1966</v>
      </c>
      <c r="F253" s="849"/>
      <c r="G253" s="849"/>
      <c r="H253" s="837">
        <v>0</v>
      </c>
      <c r="I253" s="849">
        <v>2</v>
      </c>
      <c r="J253" s="849">
        <v>286.18</v>
      </c>
      <c r="K253" s="837">
        <v>1</v>
      </c>
      <c r="L253" s="849">
        <v>2</v>
      </c>
      <c r="M253" s="850">
        <v>286.18</v>
      </c>
    </row>
    <row r="254" spans="1:13" ht="14.4" customHeight="1" x14ac:dyDescent="0.3">
      <c r="A254" s="831" t="s">
        <v>2184</v>
      </c>
      <c r="B254" s="832" t="s">
        <v>3815</v>
      </c>
      <c r="C254" s="832" t="s">
        <v>2405</v>
      </c>
      <c r="D254" s="832" t="s">
        <v>2406</v>
      </c>
      <c r="E254" s="832" t="s">
        <v>2407</v>
      </c>
      <c r="F254" s="849"/>
      <c r="G254" s="849"/>
      <c r="H254" s="837">
        <v>0</v>
      </c>
      <c r="I254" s="849">
        <v>2</v>
      </c>
      <c r="J254" s="849">
        <v>20.68</v>
      </c>
      <c r="K254" s="837">
        <v>1</v>
      </c>
      <c r="L254" s="849">
        <v>2</v>
      </c>
      <c r="M254" s="850">
        <v>20.68</v>
      </c>
    </row>
    <row r="255" spans="1:13" ht="14.4" customHeight="1" x14ac:dyDescent="0.3">
      <c r="A255" s="831" t="s">
        <v>2184</v>
      </c>
      <c r="B255" s="832" t="s">
        <v>1789</v>
      </c>
      <c r="C255" s="832" t="s">
        <v>3006</v>
      </c>
      <c r="D255" s="832" t="s">
        <v>904</v>
      </c>
      <c r="E255" s="832" t="s">
        <v>3007</v>
      </c>
      <c r="F255" s="849"/>
      <c r="G255" s="849"/>
      <c r="H255" s="837">
        <v>0</v>
      </c>
      <c r="I255" s="849">
        <v>1</v>
      </c>
      <c r="J255" s="849">
        <v>118.65</v>
      </c>
      <c r="K255" s="837">
        <v>1</v>
      </c>
      <c r="L255" s="849">
        <v>1</v>
      </c>
      <c r="M255" s="850">
        <v>118.65</v>
      </c>
    </row>
    <row r="256" spans="1:13" ht="14.4" customHeight="1" x14ac:dyDescent="0.3">
      <c r="A256" s="831" t="s">
        <v>2184</v>
      </c>
      <c r="B256" s="832" t="s">
        <v>1789</v>
      </c>
      <c r="C256" s="832" t="s">
        <v>3008</v>
      </c>
      <c r="D256" s="832" t="s">
        <v>3009</v>
      </c>
      <c r="E256" s="832" t="s">
        <v>3010</v>
      </c>
      <c r="F256" s="849">
        <v>2</v>
      </c>
      <c r="G256" s="849">
        <v>36.92</v>
      </c>
      <c r="H256" s="837">
        <v>1</v>
      </c>
      <c r="I256" s="849"/>
      <c r="J256" s="849"/>
      <c r="K256" s="837">
        <v>0</v>
      </c>
      <c r="L256" s="849">
        <v>2</v>
      </c>
      <c r="M256" s="850">
        <v>36.92</v>
      </c>
    </row>
    <row r="257" spans="1:13" ht="14.4" customHeight="1" x14ac:dyDescent="0.3">
      <c r="A257" s="831" t="s">
        <v>2184</v>
      </c>
      <c r="B257" s="832" t="s">
        <v>1795</v>
      </c>
      <c r="C257" s="832" t="s">
        <v>2956</v>
      </c>
      <c r="D257" s="832" t="s">
        <v>1797</v>
      </c>
      <c r="E257" s="832" t="s">
        <v>2957</v>
      </c>
      <c r="F257" s="849"/>
      <c r="G257" s="849"/>
      <c r="H257" s="837">
        <v>0</v>
      </c>
      <c r="I257" s="849">
        <v>1</v>
      </c>
      <c r="J257" s="849">
        <v>139.77000000000001</v>
      </c>
      <c r="K257" s="837">
        <v>1</v>
      </c>
      <c r="L257" s="849">
        <v>1</v>
      </c>
      <c r="M257" s="850">
        <v>139.77000000000001</v>
      </c>
    </row>
    <row r="258" spans="1:13" ht="14.4" customHeight="1" x14ac:dyDescent="0.3">
      <c r="A258" s="831" t="s">
        <v>2184</v>
      </c>
      <c r="B258" s="832" t="s">
        <v>1795</v>
      </c>
      <c r="C258" s="832" t="s">
        <v>2958</v>
      </c>
      <c r="D258" s="832" t="s">
        <v>2959</v>
      </c>
      <c r="E258" s="832" t="s">
        <v>2960</v>
      </c>
      <c r="F258" s="849">
        <v>2</v>
      </c>
      <c r="G258" s="849">
        <v>1207.44</v>
      </c>
      <c r="H258" s="837">
        <v>1</v>
      </c>
      <c r="I258" s="849"/>
      <c r="J258" s="849"/>
      <c r="K258" s="837">
        <v>0</v>
      </c>
      <c r="L258" s="849">
        <v>2</v>
      </c>
      <c r="M258" s="850">
        <v>1207.44</v>
      </c>
    </row>
    <row r="259" spans="1:13" ht="14.4" customHeight="1" x14ac:dyDescent="0.3">
      <c r="A259" s="831" t="s">
        <v>2184</v>
      </c>
      <c r="B259" s="832" t="s">
        <v>3828</v>
      </c>
      <c r="C259" s="832" t="s">
        <v>3043</v>
      </c>
      <c r="D259" s="832" t="s">
        <v>3044</v>
      </c>
      <c r="E259" s="832" t="s">
        <v>2042</v>
      </c>
      <c r="F259" s="849">
        <v>1</v>
      </c>
      <c r="G259" s="849">
        <v>279.52999999999997</v>
      </c>
      <c r="H259" s="837">
        <v>1</v>
      </c>
      <c r="I259" s="849"/>
      <c r="J259" s="849"/>
      <c r="K259" s="837">
        <v>0</v>
      </c>
      <c r="L259" s="849">
        <v>1</v>
      </c>
      <c r="M259" s="850">
        <v>279.52999999999997</v>
      </c>
    </row>
    <row r="260" spans="1:13" ht="14.4" customHeight="1" x14ac:dyDescent="0.3">
      <c r="A260" s="831" t="s">
        <v>2184</v>
      </c>
      <c r="B260" s="832" t="s">
        <v>3828</v>
      </c>
      <c r="C260" s="832" t="s">
        <v>3045</v>
      </c>
      <c r="D260" s="832" t="s">
        <v>3044</v>
      </c>
      <c r="E260" s="832" t="s">
        <v>2859</v>
      </c>
      <c r="F260" s="849">
        <v>1</v>
      </c>
      <c r="G260" s="849">
        <v>430.05</v>
      </c>
      <c r="H260" s="837">
        <v>1</v>
      </c>
      <c r="I260" s="849"/>
      <c r="J260" s="849"/>
      <c r="K260" s="837">
        <v>0</v>
      </c>
      <c r="L260" s="849">
        <v>1</v>
      </c>
      <c r="M260" s="850">
        <v>430.05</v>
      </c>
    </row>
    <row r="261" spans="1:13" ht="14.4" customHeight="1" x14ac:dyDescent="0.3">
      <c r="A261" s="831" t="s">
        <v>2184</v>
      </c>
      <c r="B261" s="832" t="s">
        <v>3828</v>
      </c>
      <c r="C261" s="832" t="s">
        <v>3046</v>
      </c>
      <c r="D261" s="832" t="s">
        <v>3047</v>
      </c>
      <c r="E261" s="832" t="s">
        <v>1483</v>
      </c>
      <c r="F261" s="849">
        <v>3</v>
      </c>
      <c r="G261" s="849">
        <v>279.54000000000002</v>
      </c>
      <c r="H261" s="837">
        <v>1</v>
      </c>
      <c r="I261" s="849"/>
      <c r="J261" s="849"/>
      <c r="K261" s="837">
        <v>0</v>
      </c>
      <c r="L261" s="849">
        <v>3</v>
      </c>
      <c r="M261" s="850">
        <v>279.54000000000002</v>
      </c>
    </row>
    <row r="262" spans="1:13" ht="14.4" customHeight="1" x14ac:dyDescent="0.3">
      <c r="A262" s="831" t="s">
        <v>2184</v>
      </c>
      <c r="B262" s="832" t="s">
        <v>3836</v>
      </c>
      <c r="C262" s="832" t="s">
        <v>2962</v>
      </c>
      <c r="D262" s="832" t="s">
        <v>2963</v>
      </c>
      <c r="E262" s="832" t="s">
        <v>2964</v>
      </c>
      <c r="F262" s="849"/>
      <c r="G262" s="849"/>
      <c r="H262" s="837">
        <v>0</v>
      </c>
      <c r="I262" s="849">
        <v>1</v>
      </c>
      <c r="J262" s="849">
        <v>372.8</v>
      </c>
      <c r="K262" s="837">
        <v>1</v>
      </c>
      <c r="L262" s="849">
        <v>1</v>
      </c>
      <c r="M262" s="850">
        <v>372.8</v>
      </c>
    </row>
    <row r="263" spans="1:13" ht="14.4" customHeight="1" x14ac:dyDescent="0.3">
      <c r="A263" s="831" t="s">
        <v>2184</v>
      </c>
      <c r="B263" s="832" t="s">
        <v>1807</v>
      </c>
      <c r="C263" s="832" t="s">
        <v>2072</v>
      </c>
      <c r="D263" s="832" t="s">
        <v>1809</v>
      </c>
      <c r="E263" s="832" t="s">
        <v>2073</v>
      </c>
      <c r="F263" s="849"/>
      <c r="G263" s="849"/>
      <c r="H263" s="837">
        <v>0</v>
      </c>
      <c r="I263" s="849">
        <v>1</v>
      </c>
      <c r="J263" s="849">
        <v>49.08</v>
      </c>
      <c r="K263" s="837">
        <v>1</v>
      </c>
      <c r="L263" s="849">
        <v>1</v>
      </c>
      <c r="M263" s="850">
        <v>49.08</v>
      </c>
    </row>
    <row r="264" spans="1:13" ht="14.4" customHeight="1" x14ac:dyDescent="0.3">
      <c r="A264" s="831" t="s">
        <v>2184</v>
      </c>
      <c r="B264" s="832" t="s">
        <v>1807</v>
      </c>
      <c r="C264" s="832" t="s">
        <v>3064</v>
      </c>
      <c r="D264" s="832" t="s">
        <v>1991</v>
      </c>
      <c r="E264" s="832" t="s">
        <v>3065</v>
      </c>
      <c r="F264" s="849"/>
      <c r="G264" s="849"/>
      <c r="H264" s="837">
        <v>0</v>
      </c>
      <c r="I264" s="849">
        <v>1</v>
      </c>
      <c r="J264" s="849">
        <v>126.27</v>
      </c>
      <c r="K264" s="837">
        <v>1</v>
      </c>
      <c r="L264" s="849">
        <v>1</v>
      </c>
      <c r="M264" s="850">
        <v>126.27</v>
      </c>
    </row>
    <row r="265" spans="1:13" ht="14.4" customHeight="1" x14ac:dyDescent="0.3">
      <c r="A265" s="831" t="s">
        <v>2184</v>
      </c>
      <c r="B265" s="832" t="s">
        <v>1807</v>
      </c>
      <c r="C265" s="832" t="s">
        <v>3066</v>
      </c>
      <c r="D265" s="832" t="s">
        <v>1991</v>
      </c>
      <c r="E265" s="832" t="s">
        <v>3067</v>
      </c>
      <c r="F265" s="849"/>
      <c r="G265" s="849"/>
      <c r="H265" s="837">
        <v>0</v>
      </c>
      <c r="I265" s="849">
        <v>1</v>
      </c>
      <c r="J265" s="849">
        <v>63.14</v>
      </c>
      <c r="K265" s="837">
        <v>1</v>
      </c>
      <c r="L265" s="849">
        <v>1</v>
      </c>
      <c r="M265" s="850">
        <v>63.14</v>
      </c>
    </row>
    <row r="266" spans="1:13" ht="14.4" customHeight="1" x14ac:dyDescent="0.3">
      <c r="A266" s="831" t="s">
        <v>2184</v>
      </c>
      <c r="B266" s="832" t="s">
        <v>1811</v>
      </c>
      <c r="C266" s="832" t="s">
        <v>2074</v>
      </c>
      <c r="D266" s="832" t="s">
        <v>2075</v>
      </c>
      <c r="E266" s="832" t="s">
        <v>2076</v>
      </c>
      <c r="F266" s="849"/>
      <c r="G266" s="849"/>
      <c r="H266" s="837">
        <v>0</v>
      </c>
      <c r="I266" s="849">
        <v>2</v>
      </c>
      <c r="J266" s="849">
        <v>299.04000000000002</v>
      </c>
      <c r="K266" s="837">
        <v>1</v>
      </c>
      <c r="L266" s="849">
        <v>2</v>
      </c>
      <c r="M266" s="850">
        <v>299.04000000000002</v>
      </c>
    </row>
    <row r="267" spans="1:13" ht="14.4" customHeight="1" x14ac:dyDescent="0.3">
      <c r="A267" s="831" t="s">
        <v>2184</v>
      </c>
      <c r="B267" s="832" t="s">
        <v>1820</v>
      </c>
      <c r="C267" s="832" t="s">
        <v>2251</v>
      </c>
      <c r="D267" s="832" t="s">
        <v>1822</v>
      </c>
      <c r="E267" s="832" t="s">
        <v>2252</v>
      </c>
      <c r="F267" s="849"/>
      <c r="G267" s="849"/>
      <c r="H267" s="837">
        <v>0</v>
      </c>
      <c r="I267" s="849">
        <v>7</v>
      </c>
      <c r="J267" s="849">
        <v>1909.81</v>
      </c>
      <c r="K267" s="837">
        <v>1</v>
      </c>
      <c r="L267" s="849">
        <v>7</v>
      </c>
      <c r="M267" s="850">
        <v>1909.81</v>
      </c>
    </row>
    <row r="268" spans="1:13" ht="14.4" customHeight="1" x14ac:dyDescent="0.3">
      <c r="A268" s="831" t="s">
        <v>2184</v>
      </c>
      <c r="B268" s="832" t="s">
        <v>1831</v>
      </c>
      <c r="C268" s="832" t="s">
        <v>1835</v>
      </c>
      <c r="D268" s="832" t="s">
        <v>1836</v>
      </c>
      <c r="E268" s="832" t="s">
        <v>1837</v>
      </c>
      <c r="F268" s="849"/>
      <c r="G268" s="849"/>
      <c r="H268" s="837">
        <v>0</v>
      </c>
      <c r="I268" s="849">
        <v>15</v>
      </c>
      <c r="J268" s="849">
        <v>48477.150000000009</v>
      </c>
      <c r="K268" s="837">
        <v>1</v>
      </c>
      <c r="L268" s="849">
        <v>15</v>
      </c>
      <c r="M268" s="850">
        <v>48477.150000000009</v>
      </c>
    </row>
    <row r="269" spans="1:13" ht="14.4" customHeight="1" x14ac:dyDescent="0.3">
      <c r="A269" s="831" t="s">
        <v>2184</v>
      </c>
      <c r="B269" s="832" t="s">
        <v>1873</v>
      </c>
      <c r="C269" s="832" t="s">
        <v>2953</v>
      </c>
      <c r="D269" s="832" t="s">
        <v>2954</v>
      </c>
      <c r="E269" s="832" t="s">
        <v>2955</v>
      </c>
      <c r="F269" s="849">
        <v>4</v>
      </c>
      <c r="G269" s="849">
        <v>487</v>
      </c>
      <c r="H269" s="837">
        <v>1</v>
      </c>
      <c r="I269" s="849"/>
      <c r="J269" s="849"/>
      <c r="K269" s="837">
        <v>0</v>
      </c>
      <c r="L269" s="849">
        <v>4</v>
      </c>
      <c r="M269" s="850">
        <v>487</v>
      </c>
    </row>
    <row r="270" spans="1:13" ht="14.4" customHeight="1" x14ac:dyDescent="0.3">
      <c r="A270" s="831" t="s">
        <v>2184</v>
      </c>
      <c r="B270" s="832" t="s">
        <v>1873</v>
      </c>
      <c r="C270" s="832" t="s">
        <v>1874</v>
      </c>
      <c r="D270" s="832" t="s">
        <v>675</v>
      </c>
      <c r="E270" s="832" t="s">
        <v>676</v>
      </c>
      <c r="F270" s="849"/>
      <c r="G270" s="849"/>
      <c r="H270" s="837">
        <v>0</v>
      </c>
      <c r="I270" s="849">
        <v>3</v>
      </c>
      <c r="J270" s="849">
        <v>217.64999999999998</v>
      </c>
      <c r="K270" s="837">
        <v>1</v>
      </c>
      <c r="L270" s="849">
        <v>3</v>
      </c>
      <c r="M270" s="850">
        <v>217.64999999999998</v>
      </c>
    </row>
    <row r="271" spans="1:13" ht="14.4" customHeight="1" x14ac:dyDescent="0.3">
      <c r="A271" s="831" t="s">
        <v>2184</v>
      </c>
      <c r="B271" s="832" t="s">
        <v>1873</v>
      </c>
      <c r="C271" s="832" t="s">
        <v>1875</v>
      </c>
      <c r="D271" s="832" t="s">
        <v>675</v>
      </c>
      <c r="E271" s="832" t="s">
        <v>677</v>
      </c>
      <c r="F271" s="849"/>
      <c r="G271" s="849"/>
      <c r="H271" s="837">
        <v>0</v>
      </c>
      <c r="I271" s="849">
        <v>10</v>
      </c>
      <c r="J271" s="849">
        <v>652.79999999999995</v>
      </c>
      <c r="K271" s="837">
        <v>1</v>
      </c>
      <c r="L271" s="849">
        <v>10</v>
      </c>
      <c r="M271" s="850">
        <v>652.79999999999995</v>
      </c>
    </row>
    <row r="272" spans="1:13" ht="14.4" customHeight="1" x14ac:dyDescent="0.3">
      <c r="A272" s="831" t="s">
        <v>2184</v>
      </c>
      <c r="B272" s="832" t="s">
        <v>1890</v>
      </c>
      <c r="C272" s="832" t="s">
        <v>1891</v>
      </c>
      <c r="D272" s="832" t="s">
        <v>956</v>
      </c>
      <c r="E272" s="832" t="s">
        <v>957</v>
      </c>
      <c r="F272" s="849"/>
      <c r="G272" s="849"/>
      <c r="H272" s="837"/>
      <c r="I272" s="849">
        <v>17</v>
      </c>
      <c r="J272" s="849">
        <v>0</v>
      </c>
      <c r="K272" s="837"/>
      <c r="L272" s="849">
        <v>17</v>
      </c>
      <c r="M272" s="850">
        <v>0</v>
      </c>
    </row>
    <row r="273" spans="1:13" ht="14.4" customHeight="1" x14ac:dyDescent="0.3">
      <c r="A273" s="831" t="s">
        <v>2184</v>
      </c>
      <c r="B273" s="832" t="s">
        <v>3817</v>
      </c>
      <c r="C273" s="832" t="s">
        <v>3037</v>
      </c>
      <c r="D273" s="832" t="s">
        <v>2398</v>
      </c>
      <c r="E273" s="832" t="s">
        <v>3038</v>
      </c>
      <c r="F273" s="849">
        <v>2</v>
      </c>
      <c r="G273" s="849">
        <v>1354.36</v>
      </c>
      <c r="H273" s="837">
        <v>1</v>
      </c>
      <c r="I273" s="849"/>
      <c r="J273" s="849"/>
      <c r="K273" s="837">
        <v>0</v>
      </c>
      <c r="L273" s="849">
        <v>2</v>
      </c>
      <c r="M273" s="850">
        <v>1354.36</v>
      </c>
    </row>
    <row r="274" spans="1:13" ht="14.4" customHeight="1" x14ac:dyDescent="0.3">
      <c r="A274" s="831" t="s">
        <v>2184</v>
      </c>
      <c r="B274" s="832" t="s">
        <v>2032</v>
      </c>
      <c r="C274" s="832" t="s">
        <v>2033</v>
      </c>
      <c r="D274" s="832" t="s">
        <v>1440</v>
      </c>
      <c r="E274" s="832" t="s">
        <v>2034</v>
      </c>
      <c r="F274" s="849"/>
      <c r="G274" s="849"/>
      <c r="H274" s="837"/>
      <c r="I274" s="849">
        <v>10</v>
      </c>
      <c r="J274" s="849">
        <v>0</v>
      </c>
      <c r="K274" s="837"/>
      <c r="L274" s="849">
        <v>10</v>
      </c>
      <c r="M274" s="850">
        <v>0</v>
      </c>
    </row>
    <row r="275" spans="1:13" ht="14.4" customHeight="1" x14ac:dyDescent="0.3">
      <c r="A275" s="831" t="s">
        <v>2184</v>
      </c>
      <c r="B275" s="832" t="s">
        <v>3818</v>
      </c>
      <c r="C275" s="832" t="s">
        <v>2976</v>
      </c>
      <c r="D275" s="832" t="s">
        <v>2680</v>
      </c>
      <c r="E275" s="832" t="s">
        <v>2117</v>
      </c>
      <c r="F275" s="849"/>
      <c r="G275" s="849"/>
      <c r="H275" s="837">
        <v>0</v>
      </c>
      <c r="I275" s="849">
        <v>1</v>
      </c>
      <c r="J275" s="849">
        <v>264</v>
      </c>
      <c r="K275" s="837">
        <v>1</v>
      </c>
      <c r="L275" s="849">
        <v>1</v>
      </c>
      <c r="M275" s="850">
        <v>264</v>
      </c>
    </row>
    <row r="276" spans="1:13" ht="14.4" customHeight="1" x14ac:dyDescent="0.3">
      <c r="A276" s="831" t="s">
        <v>2184</v>
      </c>
      <c r="B276" s="832" t="s">
        <v>3818</v>
      </c>
      <c r="C276" s="832" t="s">
        <v>2796</v>
      </c>
      <c r="D276" s="832" t="s">
        <v>2680</v>
      </c>
      <c r="E276" s="832" t="s">
        <v>2117</v>
      </c>
      <c r="F276" s="849"/>
      <c r="G276" s="849"/>
      <c r="H276" s="837">
        <v>0</v>
      </c>
      <c r="I276" s="849">
        <v>3</v>
      </c>
      <c r="J276" s="849">
        <v>792</v>
      </c>
      <c r="K276" s="837">
        <v>1</v>
      </c>
      <c r="L276" s="849">
        <v>3</v>
      </c>
      <c r="M276" s="850">
        <v>792</v>
      </c>
    </row>
    <row r="277" spans="1:13" ht="14.4" customHeight="1" x14ac:dyDescent="0.3">
      <c r="A277" s="831" t="s">
        <v>2184</v>
      </c>
      <c r="B277" s="832" t="s">
        <v>1945</v>
      </c>
      <c r="C277" s="832" t="s">
        <v>2039</v>
      </c>
      <c r="D277" s="832" t="s">
        <v>1221</v>
      </c>
      <c r="E277" s="832" t="s">
        <v>2040</v>
      </c>
      <c r="F277" s="849"/>
      <c r="G277" s="849"/>
      <c r="H277" s="837">
        <v>0</v>
      </c>
      <c r="I277" s="849">
        <v>6</v>
      </c>
      <c r="J277" s="849">
        <v>705.3</v>
      </c>
      <c r="K277" s="837">
        <v>1</v>
      </c>
      <c r="L277" s="849">
        <v>6</v>
      </c>
      <c r="M277" s="850">
        <v>705.3</v>
      </c>
    </row>
    <row r="278" spans="1:13" ht="14.4" customHeight="1" x14ac:dyDescent="0.3">
      <c r="A278" s="831" t="s">
        <v>2184</v>
      </c>
      <c r="B278" s="832" t="s">
        <v>1945</v>
      </c>
      <c r="C278" s="832" t="s">
        <v>2041</v>
      </c>
      <c r="D278" s="832" t="s">
        <v>1221</v>
      </c>
      <c r="E278" s="832" t="s">
        <v>2042</v>
      </c>
      <c r="F278" s="849"/>
      <c r="G278" s="849"/>
      <c r="H278" s="837">
        <v>0</v>
      </c>
      <c r="I278" s="849">
        <v>1</v>
      </c>
      <c r="J278" s="849">
        <v>176.32</v>
      </c>
      <c r="K278" s="837">
        <v>1</v>
      </c>
      <c r="L278" s="849">
        <v>1</v>
      </c>
      <c r="M278" s="850">
        <v>176.32</v>
      </c>
    </row>
    <row r="279" spans="1:13" ht="14.4" customHeight="1" x14ac:dyDescent="0.3">
      <c r="A279" s="831" t="s">
        <v>2184</v>
      </c>
      <c r="B279" s="832" t="s">
        <v>1838</v>
      </c>
      <c r="C279" s="832" t="s">
        <v>2271</v>
      </c>
      <c r="D279" s="832" t="s">
        <v>2272</v>
      </c>
      <c r="E279" s="832" t="s">
        <v>2273</v>
      </c>
      <c r="F279" s="849">
        <v>1</v>
      </c>
      <c r="G279" s="849">
        <v>10252.75</v>
      </c>
      <c r="H279" s="837">
        <v>1</v>
      </c>
      <c r="I279" s="849"/>
      <c r="J279" s="849"/>
      <c r="K279" s="837">
        <v>0</v>
      </c>
      <c r="L279" s="849">
        <v>1</v>
      </c>
      <c r="M279" s="850">
        <v>10252.75</v>
      </c>
    </row>
    <row r="280" spans="1:13" ht="14.4" customHeight="1" x14ac:dyDescent="0.3">
      <c r="A280" s="831" t="s">
        <v>2184</v>
      </c>
      <c r="B280" s="832" t="s">
        <v>1785</v>
      </c>
      <c r="C280" s="832" t="s">
        <v>2782</v>
      </c>
      <c r="D280" s="832" t="s">
        <v>1787</v>
      </c>
      <c r="E280" s="832" t="s">
        <v>2783</v>
      </c>
      <c r="F280" s="849"/>
      <c r="G280" s="849"/>
      <c r="H280" s="837">
        <v>0</v>
      </c>
      <c r="I280" s="849">
        <v>2</v>
      </c>
      <c r="J280" s="849">
        <v>654.98</v>
      </c>
      <c r="K280" s="837">
        <v>1</v>
      </c>
      <c r="L280" s="849">
        <v>2</v>
      </c>
      <c r="M280" s="850">
        <v>654.98</v>
      </c>
    </row>
    <row r="281" spans="1:13" ht="14.4" customHeight="1" x14ac:dyDescent="0.3">
      <c r="A281" s="831" t="s">
        <v>2184</v>
      </c>
      <c r="B281" s="832" t="s">
        <v>1785</v>
      </c>
      <c r="C281" s="832" t="s">
        <v>3059</v>
      </c>
      <c r="D281" s="832" t="s">
        <v>1787</v>
      </c>
      <c r="E281" s="832" t="s">
        <v>3060</v>
      </c>
      <c r="F281" s="849"/>
      <c r="G281" s="849"/>
      <c r="H281" s="837">
        <v>0</v>
      </c>
      <c r="I281" s="849">
        <v>1</v>
      </c>
      <c r="J281" s="849">
        <v>438.06</v>
      </c>
      <c r="K281" s="837">
        <v>1</v>
      </c>
      <c r="L281" s="849">
        <v>1</v>
      </c>
      <c r="M281" s="850">
        <v>438.06</v>
      </c>
    </row>
    <row r="282" spans="1:13" ht="14.4" customHeight="1" x14ac:dyDescent="0.3">
      <c r="A282" s="831" t="s">
        <v>2184</v>
      </c>
      <c r="B282" s="832" t="s">
        <v>2061</v>
      </c>
      <c r="C282" s="832" t="s">
        <v>2834</v>
      </c>
      <c r="D282" s="832" t="s">
        <v>2063</v>
      </c>
      <c r="E282" s="832" t="s">
        <v>2835</v>
      </c>
      <c r="F282" s="849"/>
      <c r="G282" s="849"/>
      <c r="H282" s="837">
        <v>0</v>
      </c>
      <c r="I282" s="849">
        <v>3</v>
      </c>
      <c r="J282" s="849">
        <v>1242.21</v>
      </c>
      <c r="K282" s="837">
        <v>1</v>
      </c>
      <c r="L282" s="849">
        <v>3</v>
      </c>
      <c r="M282" s="850">
        <v>1242.21</v>
      </c>
    </row>
    <row r="283" spans="1:13" ht="14.4" customHeight="1" x14ac:dyDescent="0.3">
      <c r="A283" s="831" t="s">
        <v>2185</v>
      </c>
      <c r="B283" s="832" t="s">
        <v>1778</v>
      </c>
      <c r="C283" s="832" t="s">
        <v>1779</v>
      </c>
      <c r="D283" s="832" t="s">
        <v>989</v>
      </c>
      <c r="E283" s="832" t="s">
        <v>1780</v>
      </c>
      <c r="F283" s="849"/>
      <c r="G283" s="849"/>
      <c r="H283" s="837">
        <v>0</v>
      </c>
      <c r="I283" s="849">
        <v>1</v>
      </c>
      <c r="J283" s="849">
        <v>47.7</v>
      </c>
      <c r="K283" s="837">
        <v>1</v>
      </c>
      <c r="L283" s="849">
        <v>1</v>
      </c>
      <c r="M283" s="850">
        <v>47.7</v>
      </c>
    </row>
    <row r="284" spans="1:13" ht="14.4" customHeight="1" x14ac:dyDescent="0.3">
      <c r="A284" s="831" t="s">
        <v>2186</v>
      </c>
      <c r="B284" s="832" t="s">
        <v>1721</v>
      </c>
      <c r="C284" s="832" t="s">
        <v>2056</v>
      </c>
      <c r="D284" s="832" t="s">
        <v>2057</v>
      </c>
      <c r="E284" s="832" t="s">
        <v>2058</v>
      </c>
      <c r="F284" s="849"/>
      <c r="G284" s="849"/>
      <c r="H284" s="837">
        <v>0</v>
      </c>
      <c r="I284" s="849">
        <v>1</v>
      </c>
      <c r="J284" s="849">
        <v>32.25</v>
      </c>
      <c r="K284" s="837">
        <v>1</v>
      </c>
      <c r="L284" s="849">
        <v>1</v>
      </c>
      <c r="M284" s="850">
        <v>32.25</v>
      </c>
    </row>
    <row r="285" spans="1:13" ht="14.4" customHeight="1" x14ac:dyDescent="0.3">
      <c r="A285" s="831" t="s">
        <v>2186</v>
      </c>
      <c r="B285" s="832" t="s">
        <v>1721</v>
      </c>
      <c r="C285" s="832" t="s">
        <v>2258</v>
      </c>
      <c r="D285" s="832" t="s">
        <v>2057</v>
      </c>
      <c r="E285" s="832" t="s">
        <v>2259</v>
      </c>
      <c r="F285" s="849"/>
      <c r="G285" s="849"/>
      <c r="H285" s="837">
        <v>0</v>
      </c>
      <c r="I285" s="849">
        <v>2</v>
      </c>
      <c r="J285" s="849">
        <v>115.2</v>
      </c>
      <c r="K285" s="837">
        <v>1</v>
      </c>
      <c r="L285" s="849">
        <v>2</v>
      </c>
      <c r="M285" s="850">
        <v>115.2</v>
      </c>
    </row>
    <row r="286" spans="1:13" ht="14.4" customHeight="1" x14ac:dyDescent="0.3">
      <c r="A286" s="831" t="s">
        <v>2186</v>
      </c>
      <c r="B286" s="832" t="s">
        <v>1721</v>
      </c>
      <c r="C286" s="832" t="s">
        <v>2203</v>
      </c>
      <c r="D286" s="832" t="s">
        <v>2057</v>
      </c>
      <c r="E286" s="832" t="s">
        <v>2204</v>
      </c>
      <c r="F286" s="849"/>
      <c r="G286" s="849"/>
      <c r="H286" s="837">
        <v>0</v>
      </c>
      <c r="I286" s="849">
        <v>6</v>
      </c>
      <c r="J286" s="849">
        <v>96.72</v>
      </c>
      <c r="K286" s="837">
        <v>1</v>
      </c>
      <c r="L286" s="849">
        <v>6</v>
      </c>
      <c r="M286" s="850">
        <v>96.72</v>
      </c>
    </row>
    <row r="287" spans="1:13" ht="14.4" customHeight="1" x14ac:dyDescent="0.3">
      <c r="A287" s="831" t="s">
        <v>2186</v>
      </c>
      <c r="B287" s="832" t="s">
        <v>1735</v>
      </c>
      <c r="C287" s="832" t="s">
        <v>1738</v>
      </c>
      <c r="D287" s="832" t="s">
        <v>827</v>
      </c>
      <c r="E287" s="832" t="s">
        <v>1739</v>
      </c>
      <c r="F287" s="849"/>
      <c r="G287" s="849"/>
      <c r="H287" s="837">
        <v>0</v>
      </c>
      <c r="I287" s="849">
        <v>1</v>
      </c>
      <c r="J287" s="849">
        <v>1385.62</v>
      </c>
      <c r="K287" s="837">
        <v>1</v>
      </c>
      <c r="L287" s="849">
        <v>1</v>
      </c>
      <c r="M287" s="850">
        <v>1385.62</v>
      </c>
    </row>
    <row r="288" spans="1:13" ht="14.4" customHeight="1" x14ac:dyDescent="0.3">
      <c r="A288" s="831" t="s">
        <v>2186</v>
      </c>
      <c r="B288" s="832" t="s">
        <v>1735</v>
      </c>
      <c r="C288" s="832" t="s">
        <v>1744</v>
      </c>
      <c r="D288" s="832" t="s">
        <v>822</v>
      </c>
      <c r="E288" s="832" t="s">
        <v>1745</v>
      </c>
      <c r="F288" s="849"/>
      <c r="G288" s="849"/>
      <c r="H288" s="837">
        <v>0</v>
      </c>
      <c r="I288" s="849">
        <v>2</v>
      </c>
      <c r="J288" s="849">
        <v>736.32</v>
      </c>
      <c r="K288" s="837">
        <v>1</v>
      </c>
      <c r="L288" s="849">
        <v>2</v>
      </c>
      <c r="M288" s="850">
        <v>736.32</v>
      </c>
    </row>
    <row r="289" spans="1:13" ht="14.4" customHeight="1" x14ac:dyDescent="0.3">
      <c r="A289" s="831" t="s">
        <v>2186</v>
      </c>
      <c r="B289" s="832" t="s">
        <v>1735</v>
      </c>
      <c r="C289" s="832" t="s">
        <v>1746</v>
      </c>
      <c r="D289" s="832" t="s">
        <v>822</v>
      </c>
      <c r="E289" s="832" t="s">
        <v>1747</v>
      </c>
      <c r="F289" s="849"/>
      <c r="G289" s="849"/>
      <c r="H289" s="837">
        <v>0</v>
      </c>
      <c r="I289" s="849">
        <v>2</v>
      </c>
      <c r="J289" s="849">
        <v>1472.66</v>
      </c>
      <c r="K289" s="837">
        <v>1</v>
      </c>
      <c r="L289" s="849">
        <v>2</v>
      </c>
      <c r="M289" s="850">
        <v>1472.66</v>
      </c>
    </row>
    <row r="290" spans="1:13" ht="14.4" customHeight="1" x14ac:dyDescent="0.3">
      <c r="A290" s="831" t="s">
        <v>2186</v>
      </c>
      <c r="B290" s="832" t="s">
        <v>1757</v>
      </c>
      <c r="C290" s="832" t="s">
        <v>1759</v>
      </c>
      <c r="D290" s="832" t="s">
        <v>829</v>
      </c>
      <c r="E290" s="832" t="s">
        <v>1760</v>
      </c>
      <c r="F290" s="849"/>
      <c r="G290" s="849"/>
      <c r="H290" s="837">
        <v>0</v>
      </c>
      <c r="I290" s="849">
        <v>1</v>
      </c>
      <c r="J290" s="849">
        <v>42.51</v>
      </c>
      <c r="K290" s="837">
        <v>1</v>
      </c>
      <c r="L290" s="849">
        <v>1</v>
      </c>
      <c r="M290" s="850">
        <v>42.51</v>
      </c>
    </row>
    <row r="291" spans="1:13" ht="14.4" customHeight="1" x14ac:dyDescent="0.3">
      <c r="A291" s="831" t="s">
        <v>2186</v>
      </c>
      <c r="B291" s="832" t="s">
        <v>1811</v>
      </c>
      <c r="C291" s="832" t="s">
        <v>1814</v>
      </c>
      <c r="D291" s="832" t="s">
        <v>1119</v>
      </c>
      <c r="E291" s="832" t="s">
        <v>1815</v>
      </c>
      <c r="F291" s="849"/>
      <c r="G291" s="849"/>
      <c r="H291" s="837">
        <v>0</v>
      </c>
      <c r="I291" s="849">
        <v>4</v>
      </c>
      <c r="J291" s="849">
        <v>617.44000000000005</v>
      </c>
      <c r="K291" s="837">
        <v>1</v>
      </c>
      <c r="L291" s="849">
        <v>4</v>
      </c>
      <c r="M291" s="850">
        <v>617.44000000000005</v>
      </c>
    </row>
    <row r="292" spans="1:13" ht="14.4" customHeight="1" x14ac:dyDescent="0.3">
      <c r="A292" s="831" t="s">
        <v>2186</v>
      </c>
      <c r="B292" s="832" t="s">
        <v>1820</v>
      </c>
      <c r="C292" s="832" t="s">
        <v>1821</v>
      </c>
      <c r="D292" s="832" t="s">
        <v>1822</v>
      </c>
      <c r="E292" s="832" t="s">
        <v>1467</v>
      </c>
      <c r="F292" s="849"/>
      <c r="G292" s="849"/>
      <c r="H292" s="837">
        <v>0</v>
      </c>
      <c r="I292" s="849">
        <v>2</v>
      </c>
      <c r="J292" s="849">
        <v>341.04</v>
      </c>
      <c r="K292" s="837">
        <v>1</v>
      </c>
      <c r="L292" s="849">
        <v>2</v>
      </c>
      <c r="M292" s="850">
        <v>341.04</v>
      </c>
    </row>
    <row r="293" spans="1:13" ht="14.4" customHeight="1" x14ac:dyDescent="0.3">
      <c r="A293" s="831" t="s">
        <v>2186</v>
      </c>
      <c r="B293" s="832" t="s">
        <v>1820</v>
      </c>
      <c r="C293" s="832" t="s">
        <v>2251</v>
      </c>
      <c r="D293" s="832" t="s">
        <v>1822</v>
      </c>
      <c r="E293" s="832" t="s">
        <v>2252</v>
      </c>
      <c r="F293" s="849"/>
      <c r="G293" s="849"/>
      <c r="H293" s="837">
        <v>0</v>
      </c>
      <c r="I293" s="849">
        <v>4</v>
      </c>
      <c r="J293" s="849">
        <v>1091.32</v>
      </c>
      <c r="K293" s="837">
        <v>1</v>
      </c>
      <c r="L293" s="849">
        <v>4</v>
      </c>
      <c r="M293" s="850">
        <v>1091.32</v>
      </c>
    </row>
    <row r="294" spans="1:13" ht="14.4" customHeight="1" x14ac:dyDescent="0.3">
      <c r="A294" s="831" t="s">
        <v>2186</v>
      </c>
      <c r="B294" s="832" t="s">
        <v>2003</v>
      </c>
      <c r="C294" s="832" t="s">
        <v>2860</v>
      </c>
      <c r="D294" s="832" t="s">
        <v>2005</v>
      </c>
      <c r="E294" s="832" t="s">
        <v>2861</v>
      </c>
      <c r="F294" s="849"/>
      <c r="G294" s="849"/>
      <c r="H294" s="837">
        <v>0</v>
      </c>
      <c r="I294" s="849">
        <v>1</v>
      </c>
      <c r="J294" s="849">
        <v>425.17</v>
      </c>
      <c r="K294" s="837">
        <v>1</v>
      </c>
      <c r="L294" s="849">
        <v>1</v>
      </c>
      <c r="M294" s="850">
        <v>425.17</v>
      </c>
    </row>
    <row r="295" spans="1:13" ht="14.4" customHeight="1" x14ac:dyDescent="0.3">
      <c r="A295" s="831" t="s">
        <v>2186</v>
      </c>
      <c r="B295" s="832" t="s">
        <v>1831</v>
      </c>
      <c r="C295" s="832" t="s">
        <v>1835</v>
      </c>
      <c r="D295" s="832" t="s">
        <v>1836</v>
      </c>
      <c r="E295" s="832" t="s">
        <v>1837</v>
      </c>
      <c r="F295" s="849"/>
      <c r="G295" s="849"/>
      <c r="H295" s="837">
        <v>0</v>
      </c>
      <c r="I295" s="849">
        <v>6</v>
      </c>
      <c r="J295" s="849">
        <v>19390.86</v>
      </c>
      <c r="K295" s="837">
        <v>1</v>
      </c>
      <c r="L295" s="849">
        <v>6</v>
      </c>
      <c r="M295" s="850">
        <v>19390.86</v>
      </c>
    </row>
    <row r="296" spans="1:13" ht="14.4" customHeight="1" x14ac:dyDescent="0.3">
      <c r="A296" s="831" t="s">
        <v>2186</v>
      </c>
      <c r="B296" s="832" t="s">
        <v>1873</v>
      </c>
      <c r="C296" s="832" t="s">
        <v>1875</v>
      </c>
      <c r="D296" s="832" t="s">
        <v>675</v>
      </c>
      <c r="E296" s="832" t="s">
        <v>677</v>
      </c>
      <c r="F296" s="849"/>
      <c r="G296" s="849"/>
      <c r="H296" s="837">
        <v>0</v>
      </c>
      <c r="I296" s="849">
        <v>4</v>
      </c>
      <c r="J296" s="849">
        <v>261.12</v>
      </c>
      <c r="K296" s="837">
        <v>1</v>
      </c>
      <c r="L296" s="849">
        <v>4</v>
      </c>
      <c r="M296" s="850">
        <v>261.12</v>
      </c>
    </row>
    <row r="297" spans="1:13" ht="14.4" customHeight="1" x14ac:dyDescent="0.3">
      <c r="A297" s="831" t="s">
        <v>2186</v>
      </c>
      <c r="B297" s="832" t="s">
        <v>1873</v>
      </c>
      <c r="C297" s="832" t="s">
        <v>2466</v>
      </c>
      <c r="D297" s="832" t="s">
        <v>675</v>
      </c>
      <c r="E297" s="832" t="s">
        <v>2467</v>
      </c>
      <c r="F297" s="849"/>
      <c r="G297" s="849"/>
      <c r="H297" s="837">
        <v>0</v>
      </c>
      <c r="I297" s="849">
        <v>1</v>
      </c>
      <c r="J297" s="849">
        <v>21.76</v>
      </c>
      <c r="K297" s="837">
        <v>1</v>
      </c>
      <c r="L297" s="849">
        <v>1</v>
      </c>
      <c r="M297" s="850">
        <v>21.76</v>
      </c>
    </row>
    <row r="298" spans="1:13" ht="14.4" customHeight="1" x14ac:dyDescent="0.3">
      <c r="A298" s="831" t="s">
        <v>2186</v>
      </c>
      <c r="B298" s="832" t="s">
        <v>1898</v>
      </c>
      <c r="C298" s="832" t="s">
        <v>1899</v>
      </c>
      <c r="D298" s="832" t="s">
        <v>1900</v>
      </c>
      <c r="E298" s="832" t="s">
        <v>1901</v>
      </c>
      <c r="F298" s="849"/>
      <c r="G298" s="849"/>
      <c r="H298" s="837">
        <v>0</v>
      </c>
      <c r="I298" s="849">
        <v>1</v>
      </c>
      <c r="J298" s="849">
        <v>141.25</v>
      </c>
      <c r="K298" s="837">
        <v>1</v>
      </c>
      <c r="L298" s="849">
        <v>1</v>
      </c>
      <c r="M298" s="850">
        <v>141.25</v>
      </c>
    </row>
    <row r="299" spans="1:13" ht="14.4" customHeight="1" x14ac:dyDescent="0.3">
      <c r="A299" s="831" t="s">
        <v>2186</v>
      </c>
      <c r="B299" s="832" t="s">
        <v>3837</v>
      </c>
      <c r="C299" s="832" t="s">
        <v>3101</v>
      </c>
      <c r="D299" s="832" t="s">
        <v>3102</v>
      </c>
      <c r="E299" s="832" t="s">
        <v>3103</v>
      </c>
      <c r="F299" s="849"/>
      <c r="G299" s="849"/>
      <c r="H299" s="837">
        <v>0</v>
      </c>
      <c r="I299" s="849">
        <v>1</v>
      </c>
      <c r="J299" s="849">
        <v>802.48</v>
      </c>
      <c r="K299" s="837">
        <v>1</v>
      </c>
      <c r="L299" s="849">
        <v>1</v>
      </c>
      <c r="M299" s="850">
        <v>802.48</v>
      </c>
    </row>
    <row r="300" spans="1:13" ht="14.4" customHeight="1" x14ac:dyDescent="0.3">
      <c r="A300" s="831" t="s">
        <v>2186</v>
      </c>
      <c r="B300" s="832" t="s">
        <v>1945</v>
      </c>
      <c r="C300" s="832" t="s">
        <v>2041</v>
      </c>
      <c r="D300" s="832" t="s">
        <v>1221</v>
      </c>
      <c r="E300" s="832" t="s">
        <v>2042</v>
      </c>
      <c r="F300" s="849"/>
      <c r="G300" s="849"/>
      <c r="H300" s="837">
        <v>0</v>
      </c>
      <c r="I300" s="849">
        <v>1</v>
      </c>
      <c r="J300" s="849">
        <v>176.32</v>
      </c>
      <c r="K300" s="837">
        <v>1</v>
      </c>
      <c r="L300" s="849">
        <v>1</v>
      </c>
      <c r="M300" s="850">
        <v>176.32</v>
      </c>
    </row>
    <row r="301" spans="1:13" ht="14.4" customHeight="1" x14ac:dyDescent="0.3">
      <c r="A301" s="831" t="s">
        <v>2187</v>
      </c>
      <c r="B301" s="832" t="s">
        <v>1721</v>
      </c>
      <c r="C301" s="832" t="s">
        <v>2258</v>
      </c>
      <c r="D301" s="832" t="s">
        <v>2057</v>
      </c>
      <c r="E301" s="832" t="s">
        <v>2259</v>
      </c>
      <c r="F301" s="849"/>
      <c r="G301" s="849"/>
      <c r="H301" s="837">
        <v>0</v>
      </c>
      <c r="I301" s="849">
        <v>8</v>
      </c>
      <c r="J301" s="849">
        <v>460.8</v>
      </c>
      <c r="K301" s="837">
        <v>1</v>
      </c>
      <c r="L301" s="849">
        <v>8</v>
      </c>
      <c r="M301" s="850">
        <v>460.8</v>
      </c>
    </row>
    <row r="302" spans="1:13" ht="14.4" customHeight="1" x14ac:dyDescent="0.3">
      <c r="A302" s="831" t="s">
        <v>2187</v>
      </c>
      <c r="B302" s="832" t="s">
        <v>1721</v>
      </c>
      <c r="C302" s="832" t="s">
        <v>2059</v>
      </c>
      <c r="D302" s="832" t="s">
        <v>2057</v>
      </c>
      <c r="E302" s="832" t="s">
        <v>2060</v>
      </c>
      <c r="F302" s="849"/>
      <c r="G302" s="849"/>
      <c r="H302" s="837">
        <v>0</v>
      </c>
      <c r="I302" s="849">
        <v>5</v>
      </c>
      <c r="J302" s="849">
        <v>575.90000000000009</v>
      </c>
      <c r="K302" s="837">
        <v>1</v>
      </c>
      <c r="L302" s="849">
        <v>5</v>
      </c>
      <c r="M302" s="850">
        <v>575.90000000000009</v>
      </c>
    </row>
    <row r="303" spans="1:13" ht="14.4" customHeight="1" x14ac:dyDescent="0.3">
      <c r="A303" s="831" t="s">
        <v>2187</v>
      </c>
      <c r="B303" s="832" t="s">
        <v>3819</v>
      </c>
      <c r="C303" s="832" t="s">
        <v>2889</v>
      </c>
      <c r="D303" s="832" t="s">
        <v>2890</v>
      </c>
      <c r="E303" s="832" t="s">
        <v>2891</v>
      </c>
      <c r="F303" s="849"/>
      <c r="G303" s="849"/>
      <c r="H303" s="837">
        <v>0</v>
      </c>
      <c r="I303" s="849">
        <v>1</v>
      </c>
      <c r="J303" s="849">
        <v>64.5</v>
      </c>
      <c r="K303" s="837">
        <v>1</v>
      </c>
      <c r="L303" s="849">
        <v>1</v>
      </c>
      <c r="M303" s="850">
        <v>64.5</v>
      </c>
    </row>
    <row r="304" spans="1:13" ht="14.4" customHeight="1" x14ac:dyDescent="0.3">
      <c r="A304" s="831" t="s">
        <v>2187</v>
      </c>
      <c r="B304" s="832" t="s">
        <v>1724</v>
      </c>
      <c r="C304" s="832" t="s">
        <v>1725</v>
      </c>
      <c r="D304" s="832" t="s">
        <v>1726</v>
      </c>
      <c r="E304" s="832" t="s">
        <v>1727</v>
      </c>
      <c r="F304" s="849"/>
      <c r="G304" s="849"/>
      <c r="H304" s="837">
        <v>0</v>
      </c>
      <c r="I304" s="849">
        <v>1</v>
      </c>
      <c r="J304" s="849">
        <v>453.18</v>
      </c>
      <c r="K304" s="837">
        <v>1</v>
      </c>
      <c r="L304" s="849">
        <v>1</v>
      </c>
      <c r="M304" s="850">
        <v>453.18</v>
      </c>
    </row>
    <row r="305" spans="1:13" ht="14.4" customHeight="1" x14ac:dyDescent="0.3">
      <c r="A305" s="831" t="s">
        <v>2187</v>
      </c>
      <c r="B305" s="832" t="s">
        <v>3814</v>
      </c>
      <c r="C305" s="832" t="s">
        <v>2595</v>
      </c>
      <c r="D305" s="832" t="s">
        <v>2596</v>
      </c>
      <c r="E305" s="832" t="s">
        <v>2597</v>
      </c>
      <c r="F305" s="849"/>
      <c r="G305" s="849"/>
      <c r="H305" s="837">
        <v>0</v>
      </c>
      <c r="I305" s="849">
        <v>2</v>
      </c>
      <c r="J305" s="849">
        <v>369.48</v>
      </c>
      <c r="K305" s="837">
        <v>1</v>
      </c>
      <c r="L305" s="849">
        <v>2</v>
      </c>
      <c r="M305" s="850">
        <v>369.48</v>
      </c>
    </row>
    <row r="306" spans="1:13" ht="14.4" customHeight="1" x14ac:dyDescent="0.3">
      <c r="A306" s="831" t="s">
        <v>2187</v>
      </c>
      <c r="B306" s="832" t="s">
        <v>1735</v>
      </c>
      <c r="C306" s="832" t="s">
        <v>1738</v>
      </c>
      <c r="D306" s="832" t="s">
        <v>827</v>
      </c>
      <c r="E306" s="832" t="s">
        <v>1739</v>
      </c>
      <c r="F306" s="849"/>
      <c r="G306" s="849"/>
      <c r="H306" s="837">
        <v>0</v>
      </c>
      <c r="I306" s="849">
        <v>5</v>
      </c>
      <c r="J306" s="849">
        <v>6928.0999999999995</v>
      </c>
      <c r="K306" s="837">
        <v>1</v>
      </c>
      <c r="L306" s="849">
        <v>5</v>
      </c>
      <c r="M306" s="850">
        <v>6928.0999999999995</v>
      </c>
    </row>
    <row r="307" spans="1:13" ht="14.4" customHeight="1" x14ac:dyDescent="0.3">
      <c r="A307" s="831" t="s">
        <v>2187</v>
      </c>
      <c r="B307" s="832" t="s">
        <v>1735</v>
      </c>
      <c r="C307" s="832" t="s">
        <v>1746</v>
      </c>
      <c r="D307" s="832" t="s">
        <v>822</v>
      </c>
      <c r="E307" s="832" t="s">
        <v>1747</v>
      </c>
      <c r="F307" s="849"/>
      <c r="G307" s="849"/>
      <c r="H307" s="837">
        <v>0</v>
      </c>
      <c r="I307" s="849">
        <v>2</v>
      </c>
      <c r="J307" s="849">
        <v>1472.66</v>
      </c>
      <c r="K307" s="837">
        <v>1</v>
      </c>
      <c r="L307" s="849">
        <v>2</v>
      </c>
      <c r="M307" s="850">
        <v>1472.66</v>
      </c>
    </row>
    <row r="308" spans="1:13" ht="14.4" customHeight="1" x14ac:dyDescent="0.3">
      <c r="A308" s="831" t="s">
        <v>2187</v>
      </c>
      <c r="B308" s="832" t="s">
        <v>1735</v>
      </c>
      <c r="C308" s="832" t="s">
        <v>1748</v>
      </c>
      <c r="D308" s="832" t="s">
        <v>822</v>
      </c>
      <c r="E308" s="832" t="s">
        <v>1749</v>
      </c>
      <c r="F308" s="849"/>
      <c r="G308" s="849"/>
      <c r="H308" s="837">
        <v>0</v>
      </c>
      <c r="I308" s="849">
        <v>22</v>
      </c>
      <c r="J308" s="849">
        <v>10799.580000000002</v>
      </c>
      <c r="K308" s="837">
        <v>1</v>
      </c>
      <c r="L308" s="849">
        <v>22</v>
      </c>
      <c r="M308" s="850">
        <v>10799.580000000002</v>
      </c>
    </row>
    <row r="309" spans="1:13" ht="14.4" customHeight="1" x14ac:dyDescent="0.3">
      <c r="A309" s="831" t="s">
        <v>2187</v>
      </c>
      <c r="B309" s="832" t="s">
        <v>1735</v>
      </c>
      <c r="C309" s="832" t="s">
        <v>1740</v>
      </c>
      <c r="D309" s="832" t="s">
        <v>827</v>
      </c>
      <c r="E309" s="832" t="s">
        <v>1741</v>
      </c>
      <c r="F309" s="849"/>
      <c r="G309" s="849"/>
      <c r="H309" s="837">
        <v>0</v>
      </c>
      <c r="I309" s="849">
        <v>4</v>
      </c>
      <c r="J309" s="849">
        <v>7389.96</v>
      </c>
      <c r="K309" s="837">
        <v>1</v>
      </c>
      <c r="L309" s="849">
        <v>4</v>
      </c>
      <c r="M309" s="850">
        <v>7389.96</v>
      </c>
    </row>
    <row r="310" spans="1:13" ht="14.4" customHeight="1" x14ac:dyDescent="0.3">
      <c r="A310" s="831" t="s">
        <v>2187</v>
      </c>
      <c r="B310" s="832" t="s">
        <v>1735</v>
      </c>
      <c r="C310" s="832" t="s">
        <v>3030</v>
      </c>
      <c r="D310" s="832" t="s">
        <v>822</v>
      </c>
      <c r="E310" s="832" t="s">
        <v>3031</v>
      </c>
      <c r="F310" s="849"/>
      <c r="G310" s="849"/>
      <c r="H310" s="837">
        <v>0</v>
      </c>
      <c r="I310" s="849">
        <v>3</v>
      </c>
      <c r="J310" s="849">
        <v>3464.04</v>
      </c>
      <c r="K310" s="837">
        <v>1</v>
      </c>
      <c r="L310" s="849">
        <v>3</v>
      </c>
      <c r="M310" s="850">
        <v>3464.04</v>
      </c>
    </row>
    <row r="311" spans="1:13" ht="14.4" customHeight="1" x14ac:dyDescent="0.3">
      <c r="A311" s="831" t="s">
        <v>2187</v>
      </c>
      <c r="B311" s="832" t="s">
        <v>1735</v>
      </c>
      <c r="C311" s="832" t="s">
        <v>1742</v>
      </c>
      <c r="D311" s="832" t="s">
        <v>822</v>
      </c>
      <c r="E311" s="832" t="s">
        <v>1743</v>
      </c>
      <c r="F311" s="849"/>
      <c r="G311" s="849"/>
      <c r="H311" s="837">
        <v>0</v>
      </c>
      <c r="I311" s="849">
        <v>2</v>
      </c>
      <c r="J311" s="849">
        <v>1847.48</v>
      </c>
      <c r="K311" s="837">
        <v>1</v>
      </c>
      <c r="L311" s="849">
        <v>2</v>
      </c>
      <c r="M311" s="850">
        <v>1847.48</v>
      </c>
    </row>
    <row r="312" spans="1:13" ht="14.4" customHeight="1" x14ac:dyDescent="0.3">
      <c r="A312" s="831" t="s">
        <v>2187</v>
      </c>
      <c r="B312" s="832" t="s">
        <v>1750</v>
      </c>
      <c r="C312" s="832" t="s">
        <v>2629</v>
      </c>
      <c r="D312" s="832" t="s">
        <v>1752</v>
      </c>
      <c r="E312" s="832" t="s">
        <v>2630</v>
      </c>
      <c r="F312" s="849"/>
      <c r="G312" s="849"/>
      <c r="H312" s="837">
        <v>0</v>
      </c>
      <c r="I312" s="849">
        <v>1</v>
      </c>
      <c r="J312" s="849">
        <v>186.87</v>
      </c>
      <c r="K312" s="837">
        <v>1</v>
      </c>
      <c r="L312" s="849">
        <v>1</v>
      </c>
      <c r="M312" s="850">
        <v>186.87</v>
      </c>
    </row>
    <row r="313" spans="1:13" ht="14.4" customHeight="1" x14ac:dyDescent="0.3">
      <c r="A313" s="831" t="s">
        <v>2187</v>
      </c>
      <c r="B313" s="832" t="s">
        <v>1957</v>
      </c>
      <c r="C313" s="832" t="s">
        <v>2706</v>
      </c>
      <c r="D313" s="832" t="s">
        <v>1482</v>
      </c>
      <c r="E313" s="832" t="s">
        <v>2707</v>
      </c>
      <c r="F313" s="849"/>
      <c r="G313" s="849"/>
      <c r="H313" s="837">
        <v>0</v>
      </c>
      <c r="I313" s="849">
        <v>1</v>
      </c>
      <c r="J313" s="849">
        <v>17.559999999999999</v>
      </c>
      <c r="K313" s="837">
        <v>1</v>
      </c>
      <c r="L313" s="849">
        <v>1</v>
      </c>
      <c r="M313" s="850">
        <v>17.559999999999999</v>
      </c>
    </row>
    <row r="314" spans="1:13" ht="14.4" customHeight="1" x14ac:dyDescent="0.3">
      <c r="A314" s="831" t="s">
        <v>2187</v>
      </c>
      <c r="B314" s="832" t="s">
        <v>3821</v>
      </c>
      <c r="C314" s="832" t="s">
        <v>3113</v>
      </c>
      <c r="D314" s="832" t="s">
        <v>2528</v>
      </c>
      <c r="E314" s="832" t="s">
        <v>3114</v>
      </c>
      <c r="F314" s="849"/>
      <c r="G314" s="849"/>
      <c r="H314" s="837">
        <v>0</v>
      </c>
      <c r="I314" s="849">
        <v>1</v>
      </c>
      <c r="J314" s="849">
        <v>8.7899999999999991</v>
      </c>
      <c r="K314" s="837">
        <v>1</v>
      </c>
      <c r="L314" s="849">
        <v>1</v>
      </c>
      <c r="M314" s="850">
        <v>8.7899999999999991</v>
      </c>
    </row>
    <row r="315" spans="1:13" ht="14.4" customHeight="1" x14ac:dyDescent="0.3">
      <c r="A315" s="831" t="s">
        <v>2187</v>
      </c>
      <c r="B315" s="832" t="s">
        <v>3821</v>
      </c>
      <c r="C315" s="832" t="s">
        <v>2527</v>
      </c>
      <c r="D315" s="832" t="s">
        <v>2528</v>
      </c>
      <c r="E315" s="832" t="s">
        <v>2529</v>
      </c>
      <c r="F315" s="849"/>
      <c r="G315" s="849"/>
      <c r="H315" s="837">
        <v>0</v>
      </c>
      <c r="I315" s="849">
        <v>1</v>
      </c>
      <c r="J315" s="849">
        <v>29.27</v>
      </c>
      <c r="K315" s="837">
        <v>1</v>
      </c>
      <c r="L315" s="849">
        <v>1</v>
      </c>
      <c r="M315" s="850">
        <v>29.27</v>
      </c>
    </row>
    <row r="316" spans="1:13" ht="14.4" customHeight="1" x14ac:dyDescent="0.3">
      <c r="A316" s="831" t="s">
        <v>2187</v>
      </c>
      <c r="B316" s="832" t="s">
        <v>1811</v>
      </c>
      <c r="C316" s="832" t="s">
        <v>1814</v>
      </c>
      <c r="D316" s="832" t="s">
        <v>1119</v>
      </c>
      <c r="E316" s="832" t="s">
        <v>1815</v>
      </c>
      <c r="F316" s="849"/>
      <c r="G316" s="849"/>
      <c r="H316" s="837">
        <v>0</v>
      </c>
      <c r="I316" s="849">
        <v>1</v>
      </c>
      <c r="J316" s="849">
        <v>154.36000000000001</v>
      </c>
      <c r="K316" s="837">
        <v>1</v>
      </c>
      <c r="L316" s="849">
        <v>1</v>
      </c>
      <c r="M316" s="850">
        <v>154.36000000000001</v>
      </c>
    </row>
    <row r="317" spans="1:13" ht="14.4" customHeight="1" x14ac:dyDescent="0.3">
      <c r="A317" s="831" t="s">
        <v>2187</v>
      </c>
      <c r="B317" s="832" t="s">
        <v>1820</v>
      </c>
      <c r="C317" s="832" t="s">
        <v>1821</v>
      </c>
      <c r="D317" s="832" t="s">
        <v>1822</v>
      </c>
      <c r="E317" s="832" t="s">
        <v>1467</v>
      </c>
      <c r="F317" s="849"/>
      <c r="G317" s="849"/>
      <c r="H317" s="837">
        <v>0</v>
      </c>
      <c r="I317" s="849">
        <v>1</v>
      </c>
      <c r="J317" s="849">
        <v>170.52</v>
      </c>
      <c r="K317" s="837">
        <v>1</v>
      </c>
      <c r="L317" s="849">
        <v>1</v>
      </c>
      <c r="M317" s="850">
        <v>170.52</v>
      </c>
    </row>
    <row r="318" spans="1:13" ht="14.4" customHeight="1" x14ac:dyDescent="0.3">
      <c r="A318" s="831" t="s">
        <v>2187</v>
      </c>
      <c r="B318" s="832" t="s">
        <v>1831</v>
      </c>
      <c r="C318" s="832" t="s">
        <v>1835</v>
      </c>
      <c r="D318" s="832" t="s">
        <v>1836</v>
      </c>
      <c r="E318" s="832" t="s">
        <v>1837</v>
      </c>
      <c r="F318" s="849"/>
      <c r="G318" s="849"/>
      <c r="H318" s="837">
        <v>0</v>
      </c>
      <c r="I318" s="849">
        <v>8</v>
      </c>
      <c r="J318" s="849">
        <v>25854.48</v>
      </c>
      <c r="K318" s="837">
        <v>1</v>
      </c>
      <c r="L318" s="849">
        <v>8</v>
      </c>
      <c r="M318" s="850">
        <v>25854.48</v>
      </c>
    </row>
    <row r="319" spans="1:13" ht="14.4" customHeight="1" x14ac:dyDescent="0.3">
      <c r="A319" s="831" t="s">
        <v>2187</v>
      </c>
      <c r="B319" s="832" t="s">
        <v>2015</v>
      </c>
      <c r="C319" s="832" t="s">
        <v>2016</v>
      </c>
      <c r="D319" s="832" t="s">
        <v>2017</v>
      </c>
      <c r="E319" s="832" t="s">
        <v>2018</v>
      </c>
      <c r="F319" s="849"/>
      <c r="G319" s="849"/>
      <c r="H319" s="837">
        <v>0</v>
      </c>
      <c r="I319" s="849">
        <v>3</v>
      </c>
      <c r="J319" s="849">
        <v>2707.71</v>
      </c>
      <c r="K319" s="837">
        <v>1</v>
      </c>
      <c r="L319" s="849">
        <v>3</v>
      </c>
      <c r="M319" s="850">
        <v>2707.71</v>
      </c>
    </row>
    <row r="320" spans="1:13" ht="14.4" customHeight="1" x14ac:dyDescent="0.3">
      <c r="A320" s="831" t="s">
        <v>2187</v>
      </c>
      <c r="B320" s="832" t="s">
        <v>2015</v>
      </c>
      <c r="C320" s="832" t="s">
        <v>2771</v>
      </c>
      <c r="D320" s="832" t="s">
        <v>2594</v>
      </c>
      <c r="E320" s="832" t="s">
        <v>1467</v>
      </c>
      <c r="F320" s="849"/>
      <c r="G320" s="849"/>
      <c r="H320" s="837">
        <v>0</v>
      </c>
      <c r="I320" s="849">
        <v>3</v>
      </c>
      <c r="J320" s="849">
        <v>1019.4000000000001</v>
      </c>
      <c r="K320" s="837">
        <v>1</v>
      </c>
      <c r="L320" s="849">
        <v>3</v>
      </c>
      <c r="M320" s="850">
        <v>1019.4000000000001</v>
      </c>
    </row>
    <row r="321" spans="1:13" ht="14.4" customHeight="1" x14ac:dyDescent="0.3">
      <c r="A321" s="831" t="s">
        <v>2187</v>
      </c>
      <c r="B321" s="832" t="s">
        <v>3816</v>
      </c>
      <c r="C321" s="832" t="s">
        <v>2474</v>
      </c>
      <c r="D321" s="832" t="s">
        <v>2475</v>
      </c>
      <c r="E321" s="832" t="s">
        <v>2308</v>
      </c>
      <c r="F321" s="849"/>
      <c r="G321" s="849"/>
      <c r="H321" s="837">
        <v>0</v>
      </c>
      <c r="I321" s="849">
        <v>6</v>
      </c>
      <c r="J321" s="849">
        <v>40179.06</v>
      </c>
      <c r="K321" s="837">
        <v>1</v>
      </c>
      <c r="L321" s="849">
        <v>6</v>
      </c>
      <c r="M321" s="850">
        <v>40179.06</v>
      </c>
    </row>
    <row r="322" spans="1:13" ht="14.4" customHeight="1" x14ac:dyDescent="0.3">
      <c r="A322" s="831" t="s">
        <v>2187</v>
      </c>
      <c r="B322" s="832" t="s">
        <v>3816</v>
      </c>
      <c r="C322" s="832" t="s">
        <v>2306</v>
      </c>
      <c r="D322" s="832" t="s">
        <v>2307</v>
      </c>
      <c r="E322" s="832" t="s">
        <v>2308</v>
      </c>
      <c r="F322" s="849"/>
      <c r="G322" s="849"/>
      <c r="H322" s="837">
        <v>0</v>
      </c>
      <c r="I322" s="849">
        <v>1</v>
      </c>
      <c r="J322" s="849">
        <v>6696.51</v>
      </c>
      <c r="K322" s="837">
        <v>1</v>
      </c>
      <c r="L322" s="849">
        <v>1</v>
      </c>
      <c r="M322" s="850">
        <v>6696.51</v>
      </c>
    </row>
    <row r="323" spans="1:13" ht="14.4" customHeight="1" x14ac:dyDescent="0.3">
      <c r="A323" s="831" t="s">
        <v>2187</v>
      </c>
      <c r="B323" s="832" t="s">
        <v>1873</v>
      </c>
      <c r="C323" s="832" t="s">
        <v>1874</v>
      </c>
      <c r="D323" s="832" t="s">
        <v>675</v>
      </c>
      <c r="E323" s="832" t="s">
        <v>676</v>
      </c>
      <c r="F323" s="849"/>
      <c r="G323" s="849"/>
      <c r="H323" s="837">
        <v>0</v>
      </c>
      <c r="I323" s="849">
        <v>2</v>
      </c>
      <c r="J323" s="849">
        <v>145.1</v>
      </c>
      <c r="K323" s="837">
        <v>1</v>
      </c>
      <c r="L323" s="849">
        <v>2</v>
      </c>
      <c r="M323" s="850">
        <v>145.1</v>
      </c>
    </row>
    <row r="324" spans="1:13" ht="14.4" customHeight="1" x14ac:dyDescent="0.3">
      <c r="A324" s="831" t="s">
        <v>2187</v>
      </c>
      <c r="B324" s="832" t="s">
        <v>1873</v>
      </c>
      <c r="C324" s="832" t="s">
        <v>1875</v>
      </c>
      <c r="D324" s="832" t="s">
        <v>675</v>
      </c>
      <c r="E324" s="832" t="s">
        <v>677</v>
      </c>
      <c r="F324" s="849"/>
      <c r="G324" s="849"/>
      <c r="H324" s="837">
        <v>0</v>
      </c>
      <c r="I324" s="849">
        <v>13</v>
      </c>
      <c r="J324" s="849">
        <v>848.63999999999987</v>
      </c>
      <c r="K324" s="837">
        <v>1</v>
      </c>
      <c r="L324" s="849">
        <v>13</v>
      </c>
      <c r="M324" s="850">
        <v>848.63999999999987</v>
      </c>
    </row>
    <row r="325" spans="1:13" ht="14.4" customHeight="1" x14ac:dyDescent="0.3">
      <c r="A325" s="831" t="s">
        <v>2187</v>
      </c>
      <c r="B325" s="832" t="s">
        <v>2028</v>
      </c>
      <c r="C325" s="832" t="s">
        <v>3116</v>
      </c>
      <c r="D325" s="832" t="s">
        <v>3117</v>
      </c>
      <c r="E325" s="832" t="s">
        <v>3118</v>
      </c>
      <c r="F325" s="849"/>
      <c r="G325" s="849"/>
      <c r="H325" s="837">
        <v>0</v>
      </c>
      <c r="I325" s="849">
        <v>1</v>
      </c>
      <c r="J325" s="849">
        <v>366.31</v>
      </c>
      <c r="K325" s="837">
        <v>1</v>
      </c>
      <c r="L325" s="849">
        <v>1</v>
      </c>
      <c r="M325" s="850">
        <v>366.31</v>
      </c>
    </row>
    <row r="326" spans="1:13" ht="14.4" customHeight="1" x14ac:dyDescent="0.3">
      <c r="A326" s="831" t="s">
        <v>2187</v>
      </c>
      <c r="B326" s="832" t="s">
        <v>1894</v>
      </c>
      <c r="C326" s="832" t="s">
        <v>2299</v>
      </c>
      <c r="D326" s="832" t="s">
        <v>1896</v>
      </c>
      <c r="E326" s="832" t="s">
        <v>2300</v>
      </c>
      <c r="F326" s="849"/>
      <c r="G326" s="849"/>
      <c r="H326" s="837">
        <v>0</v>
      </c>
      <c r="I326" s="849">
        <v>1</v>
      </c>
      <c r="J326" s="849">
        <v>4.7</v>
      </c>
      <c r="K326" s="837">
        <v>1</v>
      </c>
      <c r="L326" s="849">
        <v>1</v>
      </c>
      <c r="M326" s="850">
        <v>4.7</v>
      </c>
    </row>
    <row r="327" spans="1:13" ht="14.4" customHeight="1" x14ac:dyDescent="0.3">
      <c r="A327" s="831" t="s">
        <v>2187</v>
      </c>
      <c r="B327" s="832" t="s">
        <v>3818</v>
      </c>
      <c r="C327" s="832" t="s">
        <v>2976</v>
      </c>
      <c r="D327" s="832" t="s">
        <v>2680</v>
      </c>
      <c r="E327" s="832" t="s">
        <v>2117</v>
      </c>
      <c r="F327" s="849"/>
      <c r="G327" s="849"/>
      <c r="H327" s="837">
        <v>0</v>
      </c>
      <c r="I327" s="849">
        <v>1</v>
      </c>
      <c r="J327" s="849">
        <v>264</v>
      </c>
      <c r="K327" s="837">
        <v>1</v>
      </c>
      <c r="L327" s="849">
        <v>1</v>
      </c>
      <c r="M327" s="850">
        <v>264</v>
      </c>
    </row>
    <row r="328" spans="1:13" ht="14.4" customHeight="1" x14ac:dyDescent="0.3">
      <c r="A328" s="831" t="s">
        <v>2187</v>
      </c>
      <c r="B328" s="832" t="s">
        <v>3818</v>
      </c>
      <c r="C328" s="832" t="s">
        <v>2311</v>
      </c>
      <c r="D328" s="832" t="s">
        <v>2312</v>
      </c>
      <c r="E328" s="832" t="s">
        <v>1483</v>
      </c>
      <c r="F328" s="849"/>
      <c r="G328" s="849"/>
      <c r="H328" s="837">
        <v>0</v>
      </c>
      <c r="I328" s="849">
        <v>1</v>
      </c>
      <c r="J328" s="849">
        <v>65.989999999999995</v>
      </c>
      <c r="K328" s="837">
        <v>1</v>
      </c>
      <c r="L328" s="849">
        <v>1</v>
      </c>
      <c r="M328" s="850">
        <v>65.989999999999995</v>
      </c>
    </row>
    <row r="329" spans="1:13" ht="14.4" customHeight="1" x14ac:dyDescent="0.3">
      <c r="A329" s="831" t="s">
        <v>2187</v>
      </c>
      <c r="B329" s="832" t="s">
        <v>1913</v>
      </c>
      <c r="C329" s="832" t="s">
        <v>1918</v>
      </c>
      <c r="D329" s="832" t="s">
        <v>1086</v>
      </c>
      <c r="E329" s="832" t="s">
        <v>1083</v>
      </c>
      <c r="F329" s="849"/>
      <c r="G329" s="849"/>
      <c r="H329" s="837">
        <v>0</v>
      </c>
      <c r="I329" s="849">
        <v>1</v>
      </c>
      <c r="J329" s="849">
        <v>127.34</v>
      </c>
      <c r="K329" s="837">
        <v>1</v>
      </c>
      <c r="L329" s="849">
        <v>1</v>
      </c>
      <c r="M329" s="850">
        <v>127.34</v>
      </c>
    </row>
    <row r="330" spans="1:13" ht="14.4" customHeight="1" x14ac:dyDescent="0.3">
      <c r="A330" s="831" t="s">
        <v>2187</v>
      </c>
      <c r="B330" s="832" t="s">
        <v>1913</v>
      </c>
      <c r="C330" s="832" t="s">
        <v>1921</v>
      </c>
      <c r="D330" s="832" t="s">
        <v>1084</v>
      </c>
      <c r="E330" s="832" t="s">
        <v>1083</v>
      </c>
      <c r="F330" s="849"/>
      <c r="G330" s="849"/>
      <c r="H330" s="837">
        <v>0</v>
      </c>
      <c r="I330" s="849">
        <v>1</v>
      </c>
      <c r="J330" s="849">
        <v>127.34</v>
      </c>
      <c r="K330" s="837">
        <v>1</v>
      </c>
      <c r="L330" s="849">
        <v>1</v>
      </c>
      <c r="M330" s="850">
        <v>127.34</v>
      </c>
    </row>
    <row r="331" spans="1:13" ht="14.4" customHeight="1" x14ac:dyDescent="0.3">
      <c r="A331" s="831" t="s">
        <v>2188</v>
      </c>
      <c r="B331" s="832" t="s">
        <v>1721</v>
      </c>
      <c r="C331" s="832" t="s">
        <v>2056</v>
      </c>
      <c r="D331" s="832" t="s">
        <v>2057</v>
      </c>
      <c r="E331" s="832" t="s">
        <v>2058</v>
      </c>
      <c r="F331" s="849"/>
      <c r="G331" s="849"/>
      <c r="H331" s="837">
        <v>0</v>
      </c>
      <c r="I331" s="849">
        <v>1</v>
      </c>
      <c r="J331" s="849">
        <v>32.25</v>
      </c>
      <c r="K331" s="837">
        <v>1</v>
      </c>
      <c r="L331" s="849">
        <v>1</v>
      </c>
      <c r="M331" s="850">
        <v>32.25</v>
      </c>
    </row>
    <row r="332" spans="1:13" ht="14.4" customHeight="1" x14ac:dyDescent="0.3">
      <c r="A332" s="831" t="s">
        <v>2188</v>
      </c>
      <c r="B332" s="832" t="s">
        <v>1721</v>
      </c>
      <c r="C332" s="832" t="s">
        <v>2258</v>
      </c>
      <c r="D332" s="832" t="s">
        <v>2057</v>
      </c>
      <c r="E332" s="832" t="s">
        <v>2259</v>
      </c>
      <c r="F332" s="849"/>
      <c r="G332" s="849"/>
      <c r="H332" s="837">
        <v>0</v>
      </c>
      <c r="I332" s="849">
        <v>1</v>
      </c>
      <c r="J332" s="849">
        <v>57.6</v>
      </c>
      <c r="K332" s="837">
        <v>1</v>
      </c>
      <c r="L332" s="849">
        <v>1</v>
      </c>
      <c r="M332" s="850">
        <v>57.6</v>
      </c>
    </row>
    <row r="333" spans="1:13" ht="14.4" customHeight="1" x14ac:dyDescent="0.3">
      <c r="A333" s="831" t="s">
        <v>2188</v>
      </c>
      <c r="B333" s="832" t="s">
        <v>1721</v>
      </c>
      <c r="C333" s="832" t="s">
        <v>2203</v>
      </c>
      <c r="D333" s="832" t="s">
        <v>2057</v>
      </c>
      <c r="E333" s="832" t="s">
        <v>2204</v>
      </c>
      <c r="F333" s="849"/>
      <c r="G333" s="849"/>
      <c r="H333" s="837">
        <v>0</v>
      </c>
      <c r="I333" s="849">
        <v>5</v>
      </c>
      <c r="J333" s="849">
        <v>80.599999999999994</v>
      </c>
      <c r="K333" s="837">
        <v>1</v>
      </c>
      <c r="L333" s="849">
        <v>5</v>
      </c>
      <c r="M333" s="850">
        <v>80.599999999999994</v>
      </c>
    </row>
    <row r="334" spans="1:13" ht="14.4" customHeight="1" x14ac:dyDescent="0.3">
      <c r="A334" s="831" t="s">
        <v>2188</v>
      </c>
      <c r="B334" s="832" t="s">
        <v>1735</v>
      </c>
      <c r="C334" s="832" t="s">
        <v>1738</v>
      </c>
      <c r="D334" s="832" t="s">
        <v>827</v>
      </c>
      <c r="E334" s="832" t="s">
        <v>1739</v>
      </c>
      <c r="F334" s="849"/>
      <c r="G334" s="849"/>
      <c r="H334" s="837">
        <v>0</v>
      </c>
      <c r="I334" s="849">
        <v>4</v>
      </c>
      <c r="J334" s="849">
        <v>5542.48</v>
      </c>
      <c r="K334" s="837">
        <v>1</v>
      </c>
      <c r="L334" s="849">
        <v>4</v>
      </c>
      <c r="M334" s="850">
        <v>5542.48</v>
      </c>
    </row>
    <row r="335" spans="1:13" ht="14.4" customHeight="1" x14ac:dyDescent="0.3">
      <c r="A335" s="831" t="s">
        <v>2188</v>
      </c>
      <c r="B335" s="832" t="s">
        <v>1735</v>
      </c>
      <c r="C335" s="832" t="s">
        <v>1744</v>
      </c>
      <c r="D335" s="832" t="s">
        <v>822</v>
      </c>
      <c r="E335" s="832" t="s">
        <v>1745</v>
      </c>
      <c r="F335" s="849"/>
      <c r="G335" s="849"/>
      <c r="H335" s="837">
        <v>0</v>
      </c>
      <c r="I335" s="849">
        <v>2</v>
      </c>
      <c r="J335" s="849">
        <v>736.32</v>
      </c>
      <c r="K335" s="837">
        <v>1</v>
      </c>
      <c r="L335" s="849">
        <v>2</v>
      </c>
      <c r="M335" s="850">
        <v>736.32</v>
      </c>
    </row>
    <row r="336" spans="1:13" ht="14.4" customHeight="1" x14ac:dyDescent="0.3">
      <c r="A336" s="831" t="s">
        <v>2188</v>
      </c>
      <c r="B336" s="832" t="s">
        <v>1735</v>
      </c>
      <c r="C336" s="832" t="s">
        <v>1746</v>
      </c>
      <c r="D336" s="832" t="s">
        <v>822</v>
      </c>
      <c r="E336" s="832" t="s">
        <v>1747</v>
      </c>
      <c r="F336" s="849"/>
      <c r="G336" s="849"/>
      <c r="H336" s="837">
        <v>0</v>
      </c>
      <c r="I336" s="849">
        <v>7</v>
      </c>
      <c r="J336" s="849">
        <v>5154.3100000000004</v>
      </c>
      <c r="K336" s="837">
        <v>1</v>
      </c>
      <c r="L336" s="849">
        <v>7</v>
      </c>
      <c r="M336" s="850">
        <v>5154.3100000000004</v>
      </c>
    </row>
    <row r="337" spans="1:13" ht="14.4" customHeight="1" x14ac:dyDescent="0.3">
      <c r="A337" s="831" t="s">
        <v>2188</v>
      </c>
      <c r="B337" s="832" t="s">
        <v>1735</v>
      </c>
      <c r="C337" s="832" t="s">
        <v>1748</v>
      </c>
      <c r="D337" s="832" t="s">
        <v>822</v>
      </c>
      <c r="E337" s="832" t="s">
        <v>1749</v>
      </c>
      <c r="F337" s="849"/>
      <c r="G337" s="849"/>
      <c r="H337" s="837">
        <v>0</v>
      </c>
      <c r="I337" s="849">
        <v>1</v>
      </c>
      <c r="J337" s="849">
        <v>490.89</v>
      </c>
      <c r="K337" s="837">
        <v>1</v>
      </c>
      <c r="L337" s="849">
        <v>1</v>
      </c>
      <c r="M337" s="850">
        <v>490.89</v>
      </c>
    </row>
    <row r="338" spans="1:13" ht="14.4" customHeight="1" x14ac:dyDescent="0.3">
      <c r="A338" s="831" t="s">
        <v>2188</v>
      </c>
      <c r="B338" s="832" t="s">
        <v>3833</v>
      </c>
      <c r="C338" s="832" t="s">
        <v>3040</v>
      </c>
      <c r="D338" s="832" t="s">
        <v>3041</v>
      </c>
      <c r="E338" s="832" t="s">
        <v>3042</v>
      </c>
      <c r="F338" s="849"/>
      <c r="G338" s="849"/>
      <c r="H338" s="837">
        <v>0</v>
      </c>
      <c r="I338" s="849">
        <v>1</v>
      </c>
      <c r="J338" s="849">
        <v>320.20999999999998</v>
      </c>
      <c r="K338" s="837">
        <v>1</v>
      </c>
      <c r="L338" s="849">
        <v>1</v>
      </c>
      <c r="M338" s="850">
        <v>320.20999999999998</v>
      </c>
    </row>
    <row r="339" spans="1:13" ht="14.4" customHeight="1" x14ac:dyDescent="0.3">
      <c r="A339" s="831" t="s">
        <v>2188</v>
      </c>
      <c r="B339" s="832" t="s">
        <v>1757</v>
      </c>
      <c r="C339" s="832" t="s">
        <v>1759</v>
      </c>
      <c r="D339" s="832" t="s">
        <v>829</v>
      </c>
      <c r="E339" s="832" t="s">
        <v>1760</v>
      </c>
      <c r="F339" s="849"/>
      <c r="G339" s="849"/>
      <c r="H339" s="837">
        <v>0</v>
      </c>
      <c r="I339" s="849">
        <v>1</v>
      </c>
      <c r="J339" s="849">
        <v>42.51</v>
      </c>
      <c r="K339" s="837">
        <v>1</v>
      </c>
      <c r="L339" s="849">
        <v>1</v>
      </c>
      <c r="M339" s="850">
        <v>42.51</v>
      </c>
    </row>
    <row r="340" spans="1:13" ht="14.4" customHeight="1" x14ac:dyDescent="0.3">
      <c r="A340" s="831" t="s">
        <v>2188</v>
      </c>
      <c r="B340" s="832" t="s">
        <v>1955</v>
      </c>
      <c r="C340" s="832" t="s">
        <v>3018</v>
      </c>
      <c r="D340" s="832" t="s">
        <v>3019</v>
      </c>
      <c r="E340" s="832" t="s">
        <v>3020</v>
      </c>
      <c r="F340" s="849"/>
      <c r="G340" s="849"/>
      <c r="H340" s="837">
        <v>0</v>
      </c>
      <c r="I340" s="849">
        <v>1</v>
      </c>
      <c r="J340" s="849">
        <v>41.32</v>
      </c>
      <c r="K340" s="837">
        <v>1</v>
      </c>
      <c r="L340" s="849">
        <v>1</v>
      </c>
      <c r="M340" s="850">
        <v>41.32</v>
      </c>
    </row>
    <row r="341" spans="1:13" ht="14.4" customHeight="1" x14ac:dyDescent="0.3">
      <c r="A341" s="831" t="s">
        <v>2188</v>
      </c>
      <c r="B341" s="832" t="s">
        <v>1957</v>
      </c>
      <c r="C341" s="832" t="s">
        <v>1959</v>
      </c>
      <c r="D341" s="832" t="s">
        <v>1482</v>
      </c>
      <c r="E341" s="832" t="s">
        <v>1960</v>
      </c>
      <c r="F341" s="849"/>
      <c r="G341" s="849"/>
      <c r="H341" s="837">
        <v>0</v>
      </c>
      <c r="I341" s="849">
        <v>1</v>
      </c>
      <c r="J341" s="849">
        <v>234.07</v>
      </c>
      <c r="K341" s="837">
        <v>1</v>
      </c>
      <c r="L341" s="849">
        <v>1</v>
      </c>
      <c r="M341" s="850">
        <v>234.07</v>
      </c>
    </row>
    <row r="342" spans="1:13" ht="14.4" customHeight="1" x14ac:dyDescent="0.3">
      <c r="A342" s="831" t="s">
        <v>2188</v>
      </c>
      <c r="B342" s="832" t="s">
        <v>1957</v>
      </c>
      <c r="C342" s="832" t="s">
        <v>3142</v>
      </c>
      <c r="D342" s="832" t="s">
        <v>3143</v>
      </c>
      <c r="E342" s="832" t="s">
        <v>3144</v>
      </c>
      <c r="F342" s="849">
        <v>1</v>
      </c>
      <c r="G342" s="849">
        <v>105.32</v>
      </c>
      <c r="H342" s="837">
        <v>1</v>
      </c>
      <c r="I342" s="849"/>
      <c r="J342" s="849"/>
      <c r="K342" s="837">
        <v>0</v>
      </c>
      <c r="L342" s="849">
        <v>1</v>
      </c>
      <c r="M342" s="850">
        <v>105.32</v>
      </c>
    </row>
    <row r="343" spans="1:13" ht="14.4" customHeight="1" x14ac:dyDescent="0.3">
      <c r="A343" s="831" t="s">
        <v>2188</v>
      </c>
      <c r="B343" s="832" t="s">
        <v>1768</v>
      </c>
      <c r="C343" s="832" t="s">
        <v>3141</v>
      </c>
      <c r="D343" s="832" t="s">
        <v>2472</v>
      </c>
      <c r="E343" s="832" t="s">
        <v>1773</v>
      </c>
      <c r="F343" s="849">
        <v>2</v>
      </c>
      <c r="G343" s="849">
        <v>124.36</v>
      </c>
      <c r="H343" s="837">
        <v>1</v>
      </c>
      <c r="I343" s="849"/>
      <c r="J343" s="849"/>
      <c r="K343" s="837">
        <v>0</v>
      </c>
      <c r="L343" s="849">
        <v>2</v>
      </c>
      <c r="M343" s="850">
        <v>124.36</v>
      </c>
    </row>
    <row r="344" spans="1:13" ht="14.4" customHeight="1" x14ac:dyDescent="0.3">
      <c r="A344" s="831" t="s">
        <v>2188</v>
      </c>
      <c r="B344" s="832" t="s">
        <v>1768</v>
      </c>
      <c r="C344" s="832" t="s">
        <v>1769</v>
      </c>
      <c r="D344" s="832" t="s">
        <v>1770</v>
      </c>
      <c r="E344" s="832" t="s">
        <v>1771</v>
      </c>
      <c r="F344" s="849"/>
      <c r="G344" s="849"/>
      <c r="H344" s="837">
        <v>0</v>
      </c>
      <c r="I344" s="849">
        <v>1</v>
      </c>
      <c r="J344" s="849">
        <v>31.09</v>
      </c>
      <c r="K344" s="837">
        <v>1</v>
      </c>
      <c r="L344" s="849">
        <v>1</v>
      </c>
      <c r="M344" s="850">
        <v>31.09</v>
      </c>
    </row>
    <row r="345" spans="1:13" ht="14.4" customHeight="1" x14ac:dyDescent="0.3">
      <c r="A345" s="831" t="s">
        <v>2188</v>
      </c>
      <c r="B345" s="832" t="s">
        <v>1778</v>
      </c>
      <c r="C345" s="832" t="s">
        <v>1965</v>
      </c>
      <c r="D345" s="832" t="s">
        <v>989</v>
      </c>
      <c r="E345" s="832" t="s">
        <v>1966</v>
      </c>
      <c r="F345" s="849"/>
      <c r="G345" s="849"/>
      <c r="H345" s="837">
        <v>0</v>
      </c>
      <c r="I345" s="849">
        <v>1</v>
      </c>
      <c r="J345" s="849">
        <v>143.09</v>
      </c>
      <c r="K345" s="837">
        <v>1</v>
      </c>
      <c r="L345" s="849">
        <v>1</v>
      </c>
      <c r="M345" s="850">
        <v>143.09</v>
      </c>
    </row>
    <row r="346" spans="1:13" ht="14.4" customHeight="1" x14ac:dyDescent="0.3">
      <c r="A346" s="831" t="s">
        <v>2188</v>
      </c>
      <c r="B346" s="832" t="s">
        <v>3838</v>
      </c>
      <c r="C346" s="832" t="s">
        <v>3201</v>
      </c>
      <c r="D346" s="832" t="s">
        <v>3202</v>
      </c>
      <c r="E346" s="832" t="s">
        <v>3203</v>
      </c>
      <c r="F346" s="849">
        <v>2</v>
      </c>
      <c r="G346" s="849">
        <v>193.6</v>
      </c>
      <c r="H346" s="837">
        <v>1</v>
      </c>
      <c r="I346" s="849"/>
      <c r="J346" s="849"/>
      <c r="K346" s="837">
        <v>0</v>
      </c>
      <c r="L346" s="849">
        <v>2</v>
      </c>
      <c r="M346" s="850">
        <v>193.6</v>
      </c>
    </row>
    <row r="347" spans="1:13" ht="14.4" customHeight="1" x14ac:dyDescent="0.3">
      <c r="A347" s="831" t="s">
        <v>2188</v>
      </c>
      <c r="B347" s="832" t="s">
        <v>1807</v>
      </c>
      <c r="C347" s="832" t="s">
        <v>1808</v>
      </c>
      <c r="D347" s="832" t="s">
        <v>1809</v>
      </c>
      <c r="E347" s="832" t="s">
        <v>1810</v>
      </c>
      <c r="F347" s="849"/>
      <c r="G347" s="849"/>
      <c r="H347" s="837">
        <v>0</v>
      </c>
      <c r="I347" s="849">
        <v>1</v>
      </c>
      <c r="J347" s="849">
        <v>63.14</v>
      </c>
      <c r="K347" s="837">
        <v>1</v>
      </c>
      <c r="L347" s="849">
        <v>1</v>
      </c>
      <c r="M347" s="850">
        <v>63.14</v>
      </c>
    </row>
    <row r="348" spans="1:13" ht="14.4" customHeight="1" x14ac:dyDescent="0.3">
      <c r="A348" s="831" t="s">
        <v>2188</v>
      </c>
      <c r="B348" s="832" t="s">
        <v>1807</v>
      </c>
      <c r="C348" s="832" t="s">
        <v>3214</v>
      </c>
      <c r="D348" s="832" t="s">
        <v>1809</v>
      </c>
      <c r="E348" s="832" t="s">
        <v>3215</v>
      </c>
      <c r="F348" s="849"/>
      <c r="G348" s="849"/>
      <c r="H348" s="837">
        <v>0</v>
      </c>
      <c r="I348" s="849">
        <v>1</v>
      </c>
      <c r="J348" s="849">
        <v>126.27</v>
      </c>
      <c r="K348" s="837">
        <v>1</v>
      </c>
      <c r="L348" s="849">
        <v>1</v>
      </c>
      <c r="M348" s="850">
        <v>126.27</v>
      </c>
    </row>
    <row r="349" spans="1:13" ht="14.4" customHeight="1" x14ac:dyDescent="0.3">
      <c r="A349" s="831" t="s">
        <v>2188</v>
      </c>
      <c r="B349" s="832" t="s">
        <v>1807</v>
      </c>
      <c r="C349" s="832" t="s">
        <v>3216</v>
      </c>
      <c r="D349" s="832" t="s">
        <v>1809</v>
      </c>
      <c r="E349" s="832" t="s">
        <v>3217</v>
      </c>
      <c r="F349" s="849">
        <v>1</v>
      </c>
      <c r="G349" s="849">
        <v>84.18</v>
      </c>
      <c r="H349" s="837">
        <v>1</v>
      </c>
      <c r="I349" s="849"/>
      <c r="J349" s="849"/>
      <c r="K349" s="837">
        <v>0</v>
      </c>
      <c r="L349" s="849">
        <v>1</v>
      </c>
      <c r="M349" s="850">
        <v>84.18</v>
      </c>
    </row>
    <row r="350" spans="1:13" ht="14.4" customHeight="1" x14ac:dyDescent="0.3">
      <c r="A350" s="831" t="s">
        <v>2188</v>
      </c>
      <c r="B350" s="832" t="s">
        <v>1820</v>
      </c>
      <c r="C350" s="832" t="s">
        <v>1821</v>
      </c>
      <c r="D350" s="832" t="s">
        <v>1822</v>
      </c>
      <c r="E350" s="832" t="s">
        <v>1467</v>
      </c>
      <c r="F350" s="849"/>
      <c r="G350" s="849"/>
      <c r="H350" s="837">
        <v>0</v>
      </c>
      <c r="I350" s="849">
        <v>2</v>
      </c>
      <c r="J350" s="849">
        <v>341.04</v>
      </c>
      <c r="K350" s="837">
        <v>1</v>
      </c>
      <c r="L350" s="849">
        <v>2</v>
      </c>
      <c r="M350" s="850">
        <v>341.04</v>
      </c>
    </row>
    <row r="351" spans="1:13" ht="14.4" customHeight="1" x14ac:dyDescent="0.3">
      <c r="A351" s="831" t="s">
        <v>2188</v>
      </c>
      <c r="B351" s="832" t="s">
        <v>1820</v>
      </c>
      <c r="C351" s="832" t="s">
        <v>2251</v>
      </c>
      <c r="D351" s="832" t="s">
        <v>1822</v>
      </c>
      <c r="E351" s="832" t="s">
        <v>2252</v>
      </c>
      <c r="F351" s="849"/>
      <c r="G351" s="849"/>
      <c r="H351" s="837">
        <v>0</v>
      </c>
      <c r="I351" s="849">
        <v>1</v>
      </c>
      <c r="J351" s="849">
        <v>272.83</v>
      </c>
      <c r="K351" s="837">
        <v>1</v>
      </c>
      <c r="L351" s="849">
        <v>1</v>
      </c>
      <c r="M351" s="850">
        <v>272.83</v>
      </c>
    </row>
    <row r="352" spans="1:13" ht="14.4" customHeight="1" x14ac:dyDescent="0.3">
      <c r="A352" s="831" t="s">
        <v>2188</v>
      </c>
      <c r="B352" s="832" t="s">
        <v>2003</v>
      </c>
      <c r="C352" s="832" t="s">
        <v>2077</v>
      </c>
      <c r="D352" s="832" t="s">
        <v>2005</v>
      </c>
      <c r="E352" s="832" t="s">
        <v>2078</v>
      </c>
      <c r="F352" s="849"/>
      <c r="G352" s="849"/>
      <c r="H352" s="837">
        <v>0</v>
      </c>
      <c r="I352" s="849">
        <v>1</v>
      </c>
      <c r="J352" s="849">
        <v>119.7</v>
      </c>
      <c r="K352" s="837">
        <v>1</v>
      </c>
      <c r="L352" s="849">
        <v>1</v>
      </c>
      <c r="M352" s="850">
        <v>119.7</v>
      </c>
    </row>
    <row r="353" spans="1:13" ht="14.4" customHeight="1" x14ac:dyDescent="0.3">
      <c r="A353" s="831" t="s">
        <v>2188</v>
      </c>
      <c r="B353" s="832" t="s">
        <v>1831</v>
      </c>
      <c r="C353" s="832" t="s">
        <v>1835</v>
      </c>
      <c r="D353" s="832" t="s">
        <v>1836</v>
      </c>
      <c r="E353" s="832" t="s">
        <v>1837</v>
      </c>
      <c r="F353" s="849"/>
      <c r="G353" s="849"/>
      <c r="H353" s="837">
        <v>0</v>
      </c>
      <c r="I353" s="849">
        <v>9</v>
      </c>
      <c r="J353" s="849">
        <v>29086.29</v>
      </c>
      <c r="K353" s="837">
        <v>1</v>
      </c>
      <c r="L353" s="849">
        <v>9</v>
      </c>
      <c r="M353" s="850">
        <v>29086.29</v>
      </c>
    </row>
    <row r="354" spans="1:13" ht="14.4" customHeight="1" x14ac:dyDescent="0.3">
      <c r="A354" s="831" t="s">
        <v>2188</v>
      </c>
      <c r="B354" s="832" t="s">
        <v>2015</v>
      </c>
      <c r="C354" s="832" t="s">
        <v>2016</v>
      </c>
      <c r="D354" s="832" t="s">
        <v>2017</v>
      </c>
      <c r="E354" s="832" t="s">
        <v>2018</v>
      </c>
      <c r="F354" s="849"/>
      <c r="G354" s="849"/>
      <c r="H354" s="837">
        <v>0</v>
      </c>
      <c r="I354" s="849">
        <v>8</v>
      </c>
      <c r="J354" s="849">
        <v>7220.56</v>
      </c>
      <c r="K354" s="837">
        <v>1</v>
      </c>
      <c r="L354" s="849">
        <v>8</v>
      </c>
      <c r="M354" s="850">
        <v>7220.56</v>
      </c>
    </row>
    <row r="355" spans="1:13" ht="14.4" customHeight="1" x14ac:dyDescent="0.3">
      <c r="A355" s="831" t="s">
        <v>2188</v>
      </c>
      <c r="B355" s="832" t="s">
        <v>1873</v>
      </c>
      <c r="C355" s="832" t="s">
        <v>3138</v>
      </c>
      <c r="D355" s="832" t="s">
        <v>2954</v>
      </c>
      <c r="E355" s="832" t="s">
        <v>1878</v>
      </c>
      <c r="F355" s="849">
        <v>1</v>
      </c>
      <c r="G355" s="849">
        <v>36.270000000000003</v>
      </c>
      <c r="H355" s="837">
        <v>1</v>
      </c>
      <c r="I355" s="849"/>
      <c r="J355" s="849"/>
      <c r="K355" s="837">
        <v>0</v>
      </c>
      <c r="L355" s="849">
        <v>1</v>
      </c>
      <c r="M355" s="850">
        <v>36.270000000000003</v>
      </c>
    </row>
    <row r="356" spans="1:13" ht="14.4" customHeight="1" x14ac:dyDescent="0.3">
      <c r="A356" s="831" t="s">
        <v>2188</v>
      </c>
      <c r="B356" s="832" t="s">
        <v>1873</v>
      </c>
      <c r="C356" s="832" t="s">
        <v>2953</v>
      </c>
      <c r="D356" s="832" t="s">
        <v>2954</v>
      </c>
      <c r="E356" s="832" t="s">
        <v>2955</v>
      </c>
      <c r="F356" s="849">
        <v>1</v>
      </c>
      <c r="G356" s="849">
        <v>121.75</v>
      </c>
      <c r="H356" s="837">
        <v>1</v>
      </c>
      <c r="I356" s="849"/>
      <c r="J356" s="849"/>
      <c r="K356" s="837">
        <v>0</v>
      </c>
      <c r="L356" s="849">
        <v>1</v>
      </c>
      <c r="M356" s="850">
        <v>121.75</v>
      </c>
    </row>
    <row r="357" spans="1:13" ht="14.4" customHeight="1" x14ac:dyDescent="0.3">
      <c r="A357" s="831" t="s">
        <v>2188</v>
      </c>
      <c r="B357" s="832" t="s">
        <v>1873</v>
      </c>
      <c r="C357" s="832" t="s">
        <v>1874</v>
      </c>
      <c r="D357" s="832" t="s">
        <v>675</v>
      </c>
      <c r="E357" s="832" t="s">
        <v>676</v>
      </c>
      <c r="F357" s="849"/>
      <c r="G357" s="849"/>
      <c r="H357" s="837">
        <v>0</v>
      </c>
      <c r="I357" s="849">
        <v>1</v>
      </c>
      <c r="J357" s="849">
        <v>72.55</v>
      </c>
      <c r="K357" s="837">
        <v>1</v>
      </c>
      <c r="L357" s="849">
        <v>1</v>
      </c>
      <c r="M357" s="850">
        <v>72.55</v>
      </c>
    </row>
    <row r="358" spans="1:13" ht="14.4" customHeight="1" x14ac:dyDescent="0.3">
      <c r="A358" s="831" t="s">
        <v>2188</v>
      </c>
      <c r="B358" s="832" t="s">
        <v>1873</v>
      </c>
      <c r="C358" s="832" t="s">
        <v>1875</v>
      </c>
      <c r="D358" s="832" t="s">
        <v>675</v>
      </c>
      <c r="E358" s="832" t="s">
        <v>677</v>
      </c>
      <c r="F358" s="849"/>
      <c r="G358" s="849"/>
      <c r="H358" s="837">
        <v>0</v>
      </c>
      <c r="I358" s="849">
        <v>8</v>
      </c>
      <c r="J358" s="849">
        <v>522.24</v>
      </c>
      <c r="K358" s="837">
        <v>1</v>
      </c>
      <c r="L358" s="849">
        <v>8</v>
      </c>
      <c r="M358" s="850">
        <v>522.24</v>
      </c>
    </row>
    <row r="359" spans="1:13" ht="14.4" customHeight="1" x14ac:dyDescent="0.3">
      <c r="A359" s="831" t="s">
        <v>2188</v>
      </c>
      <c r="B359" s="832" t="s">
        <v>1873</v>
      </c>
      <c r="C359" s="832" t="s">
        <v>2466</v>
      </c>
      <c r="D359" s="832" t="s">
        <v>675</v>
      </c>
      <c r="E359" s="832" t="s">
        <v>2467</v>
      </c>
      <c r="F359" s="849"/>
      <c r="G359" s="849"/>
      <c r="H359" s="837">
        <v>0</v>
      </c>
      <c r="I359" s="849">
        <v>3</v>
      </c>
      <c r="J359" s="849">
        <v>65.28</v>
      </c>
      <c r="K359" s="837">
        <v>1</v>
      </c>
      <c r="L359" s="849">
        <v>3</v>
      </c>
      <c r="M359" s="850">
        <v>65.28</v>
      </c>
    </row>
    <row r="360" spans="1:13" ht="14.4" customHeight="1" x14ac:dyDescent="0.3">
      <c r="A360" s="831" t="s">
        <v>2188</v>
      </c>
      <c r="B360" s="832" t="s">
        <v>1873</v>
      </c>
      <c r="C360" s="832" t="s">
        <v>3139</v>
      </c>
      <c r="D360" s="832" t="s">
        <v>2954</v>
      </c>
      <c r="E360" s="832" t="s">
        <v>3140</v>
      </c>
      <c r="F360" s="849">
        <v>1</v>
      </c>
      <c r="G360" s="849">
        <v>130.57</v>
      </c>
      <c r="H360" s="837">
        <v>1</v>
      </c>
      <c r="I360" s="849"/>
      <c r="J360" s="849"/>
      <c r="K360" s="837">
        <v>0</v>
      </c>
      <c r="L360" s="849">
        <v>1</v>
      </c>
      <c r="M360" s="850">
        <v>130.57</v>
      </c>
    </row>
    <row r="361" spans="1:13" ht="14.4" customHeight="1" x14ac:dyDescent="0.3">
      <c r="A361" s="831" t="s">
        <v>2188</v>
      </c>
      <c r="B361" s="832" t="s">
        <v>3839</v>
      </c>
      <c r="C361" s="832" t="s">
        <v>3180</v>
      </c>
      <c r="D361" s="832" t="s">
        <v>3181</v>
      </c>
      <c r="E361" s="832" t="s">
        <v>3182</v>
      </c>
      <c r="F361" s="849">
        <v>1</v>
      </c>
      <c r="G361" s="849">
        <v>455.1</v>
      </c>
      <c r="H361" s="837">
        <v>1</v>
      </c>
      <c r="I361" s="849"/>
      <c r="J361" s="849"/>
      <c r="K361" s="837">
        <v>0</v>
      </c>
      <c r="L361" s="849">
        <v>1</v>
      </c>
      <c r="M361" s="850">
        <v>455.1</v>
      </c>
    </row>
    <row r="362" spans="1:13" ht="14.4" customHeight="1" x14ac:dyDescent="0.3">
      <c r="A362" s="831" t="s">
        <v>2188</v>
      </c>
      <c r="B362" s="832" t="s">
        <v>1894</v>
      </c>
      <c r="C362" s="832" t="s">
        <v>1895</v>
      </c>
      <c r="D362" s="832" t="s">
        <v>1896</v>
      </c>
      <c r="E362" s="832" t="s">
        <v>1897</v>
      </c>
      <c r="F362" s="849"/>
      <c r="G362" s="849"/>
      <c r="H362" s="837">
        <v>0</v>
      </c>
      <c r="I362" s="849">
        <v>3</v>
      </c>
      <c r="J362" s="849">
        <v>28.200000000000003</v>
      </c>
      <c r="K362" s="837">
        <v>1</v>
      </c>
      <c r="L362" s="849">
        <v>3</v>
      </c>
      <c r="M362" s="850">
        <v>28.200000000000003</v>
      </c>
    </row>
    <row r="363" spans="1:13" ht="14.4" customHeight="1" x14ac:dyDescent="0.3">
      <c r="A363" s="831" t="s">
        <v>2188</v>
      </c>
      <c r="B363" s="832" t="s">
        <v>1894</v>
      </c>
      <c r="C363" s="832" t="s">
        <v>2468</v>
      </c>
      <c r="D363" s="832" t="s">
        <v>1896</v>
      </c>
      <c r="E363" s="832" t="s">
        <v>2469</v>
      </c>
      <c r="F363" s="849"/>
      <c r="G363" s="849"/>
      <c r="H363" s="837">
        <v>0</v>
      </c>
      <c r="I363" s="849">
        <v>1</v>
      </c>
      <c r="J363" s="849">
        <v>18.809999999999999</v>
      </c>
      <c r="K363" s="837">
        <v>1</v>
      </c>
      <c r="L363" s="849">
        <v>1</v>
      </c>
      <c r="M363" s="850">
        <v>18.809999999999999</v>
      </c>
    </row>
    <row r="364" spans="1:13" ht="14.4" customHeight="1" x14ac:dyDescent="0.3">
      <c r="A364" s="831" t="s">
        <v>2188</v>
      </c>
      <c r="B364" s="832" t="s">
        <v>2032</v>
      </c>
      <c r="C364" s="832" t="s">
        <v>2033</v>
      </c>
      <c r="D364" s="832" t="s">
        <v>1440</v>
      </c>
      <c r="E364" s="832" t="s">
        <v>2034</v>
      </c>
      <c r="F364" s="849"/>
      <c r="G364" s="849"/>
      <c r="H364" s="837"/>
      <c r="I364" s="849">
        <v>5</v>
      </c>
      <c r="J364" s="849">
        <v>0</v>
      </c>
      <c r="K364" s="837"/>
      <c r="L364" s="849">
        <v>5</v>
      </c>
      <c r="M364" s="850">
        <v>0</v>
      </c>
    </row>
    <row r="365" spans="1:13" ht="14.4" customHeight="1" x14ac:dyDescent="0.3">
      <c r="A365" s="831" t="s">
        <v>2188</v>
      </c>
      <c r="B365" s="832" t="s">
        <v>3818</v>
      </c>
      <c r="C365" s="832" t="s">
        <v>2795</v>
      </c>
      <c r="D365" s="832" t="s">
        <v>2680</v>
      </c>
      <c r="E365" s="832" t="s">
        <v>2263</v>
      </c>
      <c r="F365" s="849"/>
      <c r="G365" s="849"/>
      <c r="H365" s="837">
        <v>0</v>
      </c>
      <c r="I365" s="849">
        <v>3</v>
      </c>
      <c r="J365" s="849">
        <v>396</v>
      </c>
      <c r="K365" s="837">
        <v>1</v>
      </c>
      <c r="L365" s="849">
        <v>3</v>
      </c>
      <c r="M365" s="850">
        <v>396</v>
      </c>
    </row>
    <row r="366" spans="1:13" ht="14.4" customHeight="1" x14ac:dyDescent="0.3">
      <c r="A366" s="831" t="s">
        <v>2188</v>
      </c>
      <c r="B366" s="832" t="s">
        <v>3818</v>
      </c>
      <c r="C366" s="832" t="s">
        <v>2796</v>
      </c>
      <c r="D366" s="832" t="s">
        <v>2680</v>
      </c>
      <c r="E366" s="832" t="s">
        <v>2117</v>
      </c>
      <c r="F366" s="849"/>
      <c r="G366" s="849"/>
      <c r="H366" s="837">
        <v>0</v>
      </c>
      <c r="I366" s="849">
        <v>1</v>
      </c>
      <c r="J366" s="849">
        <v>264</v>
      </c>
      <c r="K366" s="837">
        <v>1</v>
      </c>
      <c r="L366" s="849">
        <v>1</v>
      </c>
      <c r="M366" s="850">
        <v>264</v>
      </c>
    </row>
    <row r="367" spans="1:13" ht="14.4" customHeight="1" x14ac:dyDescent="0.3">
      <c r="A367" s="831" t="s">
        <v>2188</v>
      </c>
      <c r="B367" s="832" t="s">
        <v>2035</v>
      </c>
      <c r="C367" s="832" t="s">
        <v>3185</v>
      </c>
      <c r="D367" s="832" t="s">
        <v>3186</v>
      </c>
      <c r="E367" s="832" t="s">
        <v>3187</v>
      </c>
      <c r="F367" s="849">
        <v>2</v>
      </c>
      <c r="G367" s="849">
        <v>322.12</v>
      </c>
      <c r="H367" s="837">
        <v>1</v>
      </c>
      <c r="I367" s="849"/>
      <c r="J367" s="849"/>
      <c r="K367" s="837">
        <v>0</v>
      </c>
      <c r="L367" s="849">
        <v>2</v>
      </c>
      <c r="M367" s="850">
        <v>322.12</v>
      </c>
    </row>
    <row r="368" spans="1:13" ht="14.4" customHeight="1" x14ac:dyDescent="0.3">
      <c r="A368" s="831" t="s">
        <v>2188</v>
      </c>
      <c r="B368" s="832" t="s">
        <v>1945</v>
      </c>
      <c r="C368" s="832" t="s">
        <v>2041</v>
      </c>
      <c r="D368" s="832" t="s">
        <v>1221</v>
      </c>
      <c r="E368" s="832" t="s">
        <v>2042</v>
      </c>
      <c r="F368" s="849"/>
      <c r="G368" s="849"/>
      <c r="H368" s="837">
        <v>0</v>
      </c>
      <c r="I368" s="849">
        <v>1</v>
      </c>
      <c r="J368" s="849">
        <v>176.32</v>
      </c>
      <c r="K368" s="837">
        <v>1</v>
      </c>
      <c r="L368" s="849">
        <v>1</v>
      </c>
      <c r="M368" s="850">
        <v>176.32</v>
      </c>
    </row>
    <row r="369" spans="1:13" ht="14.4" customHeight="1" x14ac:dyDescent="0.3">
      <c r="A369" s="831" t="s">
        <v>2188</v>
      </c>
      <c r="B369" s="832" t="s">
        <v>2043</v>
      </c>
      <c r="C369" s="832" t="s">
        <v>3145</v>
      </c>
      <c r="D369" s="832" t="s">
        <v>3146</v>
      </c>
      <c r="E369" s="832" t="s">
        <v>3144</v>
      </c>
      <c r="F369" s="849">
        <v>1</v>
      </c>
      <c r="G369" s="849">
        <v>176.32</v>
      </c>
      <c r="H369" s="837">
        <v>1</v>
      </c>
      <c r="I369" s="849"/>
      <c r="J369" s="849"/>
      <c r="K369" s="837">
        <v>0</v>
      </c>
      <c r="L369" s="849">
        <v>1</v>
      </c>
      <c r="M369" s="850">
        <v>176.32</v>
      </c>
    </row>
    <row r="370" spans="1:13" ht="14.4" customHeight="1" x14ac:dyDescent="0.3">
      <c r="A370" s="831" t="s">
        <v>2188</v>
      </c>
      <c r="B370" s="832" t="s">
        <v>2061</v>
      </c>
      <c r="C370" s="832" t="s">
        <v>2062</v>
      </c>
      <c r="D370" s="832" t="s">
        <v>2063</v>
      </c>
      <c r="E370" s="832" t="s">
        <v>2064</v>
      </c>
      <c r="F370" s="849"/>
      <c r="G370" s="849"/>
      <c r="H370" s="837">
        <v>0</v>
      </c>
      <c r="I370" s="849">
        <v>1</v>
      </c>
      <c r="J370" s="849">
        <v>165.63</v>
      </c>
      <c r="K370" s="837">
        <v>1</v>
      </c>
      <c r="L370" s="849">
        <v>1</v>
      </c>
      <c r="M370" s="850">
        <v>165.63</v>
      </c>
    </row>
    <row r="371" spans="1:13" ht="14.4" customHeight="1" x14ac:dyDescent="0.3">
      <c r="A371" s="831" t="s">
        <v>2188</v>
      </c>
      <c r="B371" s="832" t="s">
        <v>1887</v>
      </c>
      <c r="C371" s="832" t="s">
        <v>1888</v>
      </c>
      <c r="D371" s="832" t="s">
        <v>1036</v>
      </c>
      <c r="E371" s="832" t="s">
        <v>1889</v>
      </c>
      <c r="F371" s="849"/>
      <c r="G371" s="849"/>
      <c r="H371" s="837">
        <v>0</v>
      </c>
      <c r="I371" s="849">
        <v>1</v>
      </c>
      <c r="J371" s="849">
        <v>65.36</v>
      </c>
      <c r="K371" s="837">
        <v>1</v>
      </c>
      <c r="L371" s="849">
        <v>1</v>
      </c>
      <c r="M371" s="850">
        <v>65.36</v>
      </c>
    </row>
    <row r="372" spans="1:13" ht="14.4" customHeight="1" x14ac:dyDescent="0.3">
      <c r="A372" s="831" t="s">
        <v>2189</v>
      </c>
      <c r="B372" s="832" t="s">
        <v>1721</v>
      </c>
      <c r="C372" s="832" t="s">
        <v>3298</v>
      </c>
      <c r="D372" s="832" t="s">
        <v>2557</v>
      </c>
      <c r="E372" s="832" t="s">
        <v>3299</v>
      </c>
      <c r="F372" s="849">
        <v>1</v>
      </c>
      <c r="G372" s="849">
        <v>56.45</v>
      </c>
      <c r="H372" s="837">
        <v>1</v>
      </c>
      <c r="I372" s="849"/>
      <c r="J372" s="849"/>
      <c r="K372" s="837">
        <v>0</v>
      </c>
      <c r="L372" s="849">
        <v>1</v>
      </c>
      <c r="M372" s="850">
        <v>56.45</v>
      </c>
    </row>
    <row r="373" spans="1:13" ht="14.4" customHeight="1" x14ac:dyDescent="0.3">
      <c r="A373" s="831" t="s">
        <v>2189</v>
      </c>
      <c r="B373" s="832" t="s">
        <v>1721</v>
      </c>
      <c r="C373" s="832" t="s">
        <v>2059</v>
      </c>
      <c r="D373" s="832" t="s">
        <v>2057</v>
      </c>
      <c r="E373" s="832" t="s">
        <v>2060</v>
      </c>
      <c r="F373" s="849"/>
      <c r="G373" s="849"/>
      <c r="H373" s="837">
        <v>0</v>
      </c>
      <c r="I373" s="849">
        <v>3</v>
      </c>
      <c r="J373" s="849">
        <v>345.54</v>
      </c>
      <c r="K373" s="837">
        <v>1</v>
      </c>
      <c r="L373" s="849">
        <v>3</v>
      </c>
      <c r="M373" s="850">
        <v>345.54</v>
      </c>
    </row>
    <row r="374" spans="1:13" ht="14.4" customHeight="1" x14ac:dyDescent="0.3">
      <c r="A374" s="831" t="s">
        <v>2189</v>
      </c>
      <c r="B374" s="832" t="s">
        <v>1724</v>
      </c>
      <c r="C374" s="832" t="s">
        <v>3036</v>
      </c>
      <c r="D374" s="832" t="s">
        <v>3033</v>
      </c>
      <c r="E374" s="832" t="s">
        <v>3034</v>
      </c>
      <c r="F374" s="849">
        <v>2</v>
      </c>
      <c r="G374" s="849">
        <v>906.36</v>
      </c>
      <c r="H374" s="837">
        <v>1</v>
      </c>
      <c r="I374" s="849"/>
      <c r="J374" s="849"/>
      <c r="K374" s="837">
        <v>0</v>
      </c>
      <c r="L374" s="849">
        <v>2</v>
      </c>
      <c r="M374" s="850">
        <v>906.36</v>
      </c>
    </row>
    <row r="375" spans="1:13" ht="14.4" customHeight="1" x14ac:dyDescent="0.3">
      <c r="A375" s="831" t="s">
        <v>2189</v>
      </c>
      <c r="B375" s="832" t="s">
        <v>3840</v>
      </c>
      <c r="C375" s="832" t="s">
        <v>3326</v>
      </c>
      <c r="D375" s="832" t="s">
        <v>3327</v>
      </c>
      <c r="E375" s="832" t="s">
        <v>3328</v>
      </c>
      <c r="F375" s="849">
        <v>2</v>
      </c>
      <c r="G375" s="849">
        <v>0</v>
      </c>
      <c r="H375" s="837"/>
      <c r="I375" s="849"/>
      <c r="J375" s="849"/>
      <c r="K375" s="837"/>
      <c r="L375" s="849">
        <v>2</v>
      </c>
      <c r="M375" s="850">
        <v>0</v>
      </c>
    </row>
    <row r="376" spans="1:13" ht="14.4" customHeight="1" x14ac:dyDescent="0.3">
      <c r="A376" s="831" t="s">
        <v>2189</v>
      </c>
      <c r="B376" s="832" t="s">
        <v>1735</v>
      </c>
      <c r="C376" s="832" t="s">
        <v>1738</v>
      </c>
      <c r="D376" s="832" t="s">
        <v>827</v>
      </c>
      <c r="E376" s="832" t="s">
        <v>1739</v>
      </c>
      <c r="F376" s="849"/>
      <c r="G376" s="849"/>
      <c r="H376" s="837">
        <v>0</v>
      </c>
      <c r="I376" s="849">
        <v>14</v>
      </c>
      <c r="J376" s="849">
        <v>19398.68</v>
      </c>
      <c r="K376" s="837">
        <v>1</v>
      </c>
      <c r="L376" s="849">
        <v>14</v>
      </c>
      <c r="M376" s="850">
        <v>19398.68</v>
      </c>
    </row>
    <row r="377" spans="1:13" ht="14.4" customHeight="1" x14ac:dyDescent="0.3">
      <c r="A377" s="831" t="s">
        <v>2189</v>
      </c>
      <c r="B377" s="832" t="s">
        <v>1735</v>
      </c>
      <c r="C377" s="832" t="s">
        <v>1746</v>
      </c>
      <c r="D377" s="832" t="s">
        <v>822</v>
      </c>
      <c r="E377" s="832" t="s">
        <v>1747</v>
      </c>
      <c r="F377" s="849"/>
      <c r="G377" s="849"/>
      <c r="H377" s="837">
        <v>0</v>
      </c>
      <c r="I377" s="849">
        <v>47</v>
      </c>
      <c r="J377" s="849">
        <v>34607.51</v>
      </c>
      <c r="K377" s="837">
        <v>1</v>
      </c>
      <c r="L377" s="849">
        <v>47</v>
      </c>
      <c r="M377" s="850">
        <v>34607.51</v>
      </c>
    </row>
    <row r="378" spans="1:13" ht="14.4" customHeight="1" x14ac:dyDescent="0.3">
      <c r="A378" s="831" t="s">
        <v>2189</v>
      </c>
      <c r="B378" s="832" t="s">
        <v>1735</v>
      </c>
      <c r="C378" s="832" t="s">
        <v>1748</v>
      </c>
      <c r="D378" s="832" t="s">
        <v>822</v>
      </c>
      <c r="E378" s="832" t="s">
        <v>1749</v>
      </c>
      <c r="F378" s="849"/>
      <c r="G378" s="849"/>
      <c r="H378" s="837">
        <v>0</v>
      </c>
      <c r="I378" s="849">
        <v>24</v>
      </c>
      <c r="J378" s="849">
        <v>11781.359999999999</v>
      </c>
      <c r="K378" s="837">
        <v>1</v>
      </c>
      <c r="L378" s="849">
        <v>24</v>
      </c>
      <c r="M378" s="850">
        <v>11781.359999999999</v>
      </c>
    </row>
    <row r="379" spans="1:13" ht="14.4" customHeight="1" x14ac:dyDescent="0.3">
      <c r="A379" s="831" t="s">
        <v>2189</v>
      </c>
      <c r="B379" s="832" t="s">
        <v>1735</v>
      </c>
      <c r="C379" s="832" t="s">
        <v>1742</v>
      </c>
      <c r="D379" s="832" t="s">
        <v>822</v>
      </c>
      <c r="E379" s="832" t="s">
        <v>1743</v>
      </c>
      <c r="F379" s="849"/>
      <c r="G379" s="849"/>
      <c r="H379" s="837">
        <v>0</v>
      </c>
      <c r="I379" s="849">
        <v>12</v>
      </c>
      <c r="J379" s="849">
        <v>11084.880000000001</v>
      </c>
      <c r="K379" s="837">
        <v>1</v>
      </c>
      <c r="L379" s="849">
        <v>12</v>
      </c>
      <c r="M379" s="850">
        <v>11084.880000000001</v>
      </c>
    </row>
    <row r="380" spans="1:13" ht="14.4" customHeight="1" x14ac:dyDescent="0.3">
      <c r="A380" s="831" t="s">
        <v>2189</v>
      </c>
      <c r="B380" s="832" t="s">
        <v>1750</v>
      </c>
      <c r="C380" s="832" t="s">
        <v>2534</v>
      </c>
      <c r="D380" s="832" t="s">
        <v>2535</v>
      </c>
      <c r="E380" s="832" t="s">
        <v>2536</v>
      </c>
      <c r="F380" s="849">
        <v>1</v>
      </c>
      <c r="G380" s="849">
        <v>300.33</v>
      </c>
      <c r="H380" s="837">
        <v>1</v>
      </c>
      <c r="I380" s="849"/>
      <c r="J380" s="849"/>
      <c r="K380" s="837">
        <v>0</v>
      </c>
      <c r="L380" s="849">
        <v>1</v>
      </c>
      <c r="M380" s="850">
        <v>300.33</v>
      </c>
    </row>
    <row r="381" spans="1:13" ht="14.4" customHeight="1" x14ac:dyDescent="0.3">
      <c r="A381" s="831" t="s">
        <v>2189</v>
      </c>
      <c r="B381" s="832" t="s">
        <v>1757</v>
      </c>
      <c r="C381" s="832" t="s">
        <v>1759</v>
      </c>
      <c r="D381" s="832" t="s">
        <v>829</v>
      </c>
      <c r="E381" s="832" t="s">
        <v>1760</v>
      </c>
      <c r="F381" s="849"/>
      <c r="G381" s="849"/>
      <c r="H381" s="837">
        <v>0</v>
      </c>
      <c r="I381" s="849">
        <v>2</v>
      </c>
      <c r="J381" s="849">
        <v>85.02</v>
      </c>
      <c r="K381" s="837">
        <v>1</v>
      </c>
      <c r="L381" s="849">
        <v>2</v>
      </c>
      <c r="M381" s="850">
        <v>85.02</v>
      </c>
    </row>
    <row r="382" spans="1:13" ht="14.4" customHeight="1" x14ac:dyDescent="0.3">
      <c r="A382" s="831" t="s">
        <v>2189</v>
      </c>
      <c r="B382" s="832" t="s">
        <v>1757</v>
      </c>
      <c r="C382" s="832" t="s">
        <v>3261</v>
      </c>
      <c r="D382" s="832" t="s">
        <v>2499</v>
      </c>
      <c r="E382" s="832" t="s">
        <v>3262</v>
      </c>
      <c r="F382" s="849"/>
      <c r="G382" s="849"/>
      <c r="H382" s="837">
        <v>0</v>
      </c>
      <c r="I382" s="849">
        <v>4</v>
      </c>
      <c r="J382" s="849">
        <v>786.24</v>
      </c>
      <c r="K382" s="837">
        <v>1</v>
      </c>
      <c r="L382" s="849">
        <v>4</v>
      </c>
      <c r="M382" s="850">
        <v>786.24</v>
      </c>
    </row>
    <row r="383" spans="1:13" ht="14.4" customHeight="1" x14ac:dyDescent="0.3">
      <c r="A383" s="831" t="s">
        <v>2189</v>
      </c>
      <c r="B383" s="832" t="s">
        <v>1757</v>
      </c>
      <c r="C383" s="832" t="s">
        <v>2333</v>
      </c>
      <c r="D383" s="832" t="s">
        <v>2334</v>
      </c>
      <c r="E383" s="832" t="s">
        <v>1760</v>
      </c>
      <c r="F383" s="849">
        <v>4</v>
      </c>
      <c r="G383" s="849">
        <v>170.04</v>
      </c>
      <c r="H383" s="837">
        <v>1</v>
      </c>
      <c r="I383" s="849"/>
      <c r="J383" s="849"/>
      <c r="K383" s="837">
        <v>0</v>
      </c>
      <c r="L383" s="849">
        <v>4</v>
      </c>
      <c r="M383" s="850">
        <v>170.04</v>
      </c>
    </row>
    <row r="384" spans="1:13" ht="14.4" customHeight="1" x14ac:dyDescent="0.3">
      <c r="A384" s="831" t="s">
        <v>2189</v>
      </c>
      <c r="B384" s="832" t="s">
        <v>1957</v>
      </c>
      <c r="C384" s="832" t="s">
        <v>3229</v>
      </c>
      <c r="D384" s="832" t="s">
        <v>3230</v>
      </c>
      <c r="E384" s="832" t="s">
        <v>1483</v>
      </c>
      <c r="F384" s="849">
        <v>2</v>
      </c>
      <c r="G384" s="849">
        <v>140.46</v>
      </c>
      <c r="H384" s="837">
        <v>1</v>
      </c>
      <c r="I384" s="849"/>
      <c r="J384" s="849"/>
      <c r="K384" s="837">
        <v>0</v>
      </c>
      <c r="L384" s="849">
        <v>2</v>
      </c>
      <c r="M384" s="850">
        <v>140.46</v>
      </c>
    </row>
    <row r="385" spans="1:13" ht="14.4" customHeight="1" x14ac:dyDescent="0.3">
      <c r="A385" s="831" t="s">
        <v>2189</v>
      </c>
      <c r="B385" s="832" t="s">
        <v>1768</v>
      </c>
      <c r="C385" s="832" t="s">
        <v>1769</v>
      </c>
      <c r="D385" s="832" t="s">
        <v>1770</v>
      </c>
      <c r="E385" s="832" t="s">
        <v>1771</v>
      </c>
      <c r="F385" s="849"/>
      <c r="G385" s="849"/>
      <c r="H385" s="837">
        <v>0</v>
      </c>
      <c r="I385" s="849">
        <v>1</v>
      </c>
      <c r="J385" s="849">
        <v>31.09</v>
      </c>
      <c r="K385" s="837">
        <v>1</v>
      </c>
      <c r="L385" s="849">
        <v>1</v>
      </c>
      <c r="M385" s="850">
        <v>31.09</v>
      </c>
    </row>
    <row r="386" spans="1:13" ht="14.4" customHeight="1" x14ac:dyDescent="0.3">
      <c r="A386" s="831" t="s">
        <v>2189</v>
      </c>
      <c r="B386" s="832" t="s">
        <v>1961</v>
      </c>
      <c r="C386" s="832" t="s">
        <v>3281</v>
      </c>
      <c r="D386" s="832" t="s">
        <v>1963</v>
      </c>
      <c r="E386" s="832" t="s">
        <v>3282</v>
      </c>
      <c r="F386" s="849"/>
      <c r="G386" s="849"/>
      <c r="H386" s="837">
        <v>0</v>
      </c>
      <c r="I386" s="849">
        <v>1</v>
      </c>
      <c r="J386" s="849">
        <v>103.64</v>
      </c>
      <c r="K386" s="837">
        <v>1</v>
      </c>
      <c r="L386" s="849">
        <v>1</v>
      </c>
      <c r="M386" s="850">
        <v>103.64</v>
      </c>
    </row>
    <row r="387" spans="1:13" ht="14.4" customHeight="1" x14ac:dyDescent="0.3">
      <c r="A387" s="831" t="s">
        <v>2189</v>
      </c>
      <c r="B387" s="832" t="s">
        <v>3815</v>
      </c>
      <c r="C387" s="832" t="s">
        <v>3303</v>
      </c>
      <c r="D387" s="832" t="s">
        <v>3304</v>
      </c>
      <c r="E387" s="832" t="s">
        <v>3305</v>
      </c>
      <c r="F387" s="849">
        <v>1</v>
      </c>
      <c r="G387" s="849">
        <v>46.51</v>
      </c>
      <c r="H387" s="837">
        <v>1</v>
      </c>
      <c r="I387" s="849"/>
      <c r="J387" s="849"/>
      <c r="K387" s="837">
        <v>0</v>
      </c>
      <c r="L387" s="849">
        <v>1</v>
      </c>
      <c r="M387" s="850">
        <v>46.51</v>
      </c>
    </row>
    <row r="388" spans="1:13" ht="14.4" customHeight="1" x14ac:dyDescent="0.3">
      <c r="A388" s="831" t="s">
        <v>2189</v>
      </c>
      <c r="B388" s="832" t="s">
        <v>3841</v>
      </c>
      <c r="C388" s="832" t="s">
        <v>3258</v>
      </c>
      <c r="D388" s="832" t="s">
        <v>3259</v>
      </c>
      <c r="E388" s="832" t="s">
        <v>3260</v>
      </c>
      <c r="F388" s="849"/>
      <c r="G388" s="849"/>
      <c r="H388" s="837">
        <v>0</v>
      </c>
      <c r="I388" s="849">
        <v>2</v>
      </c>
      <c r="J388" s="849">
        <v>89.04</v>
      </c>
      <c r="K388" s="837">
        <v>1</v>
      </c>
      <c r="L388" s="849">
        <v>2</v>
      </c>
      <c r="M388" s="850">
        <v>89.04</v>
      </c>
    </row>
    <row r="389" spans="1:13" ht="14.4" customHeight="1" x14ac:dyDescent="0.3">
      <c r="A389" s="831" t="s">
        <v>2189</v>
      </c>
      <c r="B389" s="832" t="s">
        <v>3842</v>
      </c>
      <c r="C389" s="832" t="s">
        <v>3284</v>
      </c>
      <c r="D389" s="832" t="s">
        <v>3285</v>
      </c>
      <c r="E389" s="832" t="s">
        <v>3286</v>
      </c>
      <c r="F389" s="849"/>
      <c r="G389" s="849"/>
      <c r="H389" s="837">
        <v>0</v>
      </c>
      <c r="I389" s="849">
        <v>1</v>
      </c>
      <c r="J389" s="849">
        <v>77.790000000000006</v>
      </c>
      <c r="K389" s="837">
        <v>1</v>
      </c>
      <c r="L389" s="849">
        <v>1</v>
      </c>
      <c r="M389" s="850">
        <v>77.790000000000006</v>
      </c>
    </row>
    <row r="390" spans="1:13" ht="14.4" customHeight="1" x14ac:dyDescent="0.3">
      <c r="A390" s="831" t="s">
        <v>2189</v>
      </c>
      <c r="B390" s="832" t="s">
        <v>1974</v>
      </c>
      <c r="C390" s="832" t="s">
        <v>3307</v>
      </c>
      <c r="D390" s="832" t="s">
        <v>1976</v>
      </c>
      <c r="E390" s="832" t="s">
        <v>3308</v>
      </c>
      <c r="F390" s="849"/>
      <c r="G390" s="849"/>
      <c r="H390" s="837">
        <v>0</v>
      </c>
      <c r="I390" s="849">
        <v>2</v>
      </c>
      <c r="J390" s="849">
        <v>205.7</v>
      </c>
      <c r="K390" s="837">
        <v>1</v>
      </c>
      <c r="L390" s="849">
        <v>2</v>
      </c>
      <c r="M390" s="850">
        <v>205.7</v>
      </c>
    </row>
    <row r="391" spans="1:13" ht="14.4" customHeight="1" x14ac:dyDescent="0.3">
      <c r="A391" s="831" t="s">
        <v>2189</v>
      </c>
      <c r="B391" s="832" t="s">
        <v>1795</v>
      </c>
      <c r="C391" s="832" t="s">
        <v>3227</v>
      </c>
      <c r="D391" s="832" t="s">
        <v>2959</v>
      </c>
      <c r="E391" s="832" t="s">
        <v>1960</v>
      </c>
      <c r="F391" s="849">
        <v>1</v>
      </c>
      <c r="G391" s="849">
        <v>196.2</v>
      </c>
      <c r="H391" s="837">
        <v>1</v>
      </c>
      <c r="I391" s="849"/>
      <c r="J391" s="849"/>
      <c r="K391" s="837">
        <v>0</v>
      </c>
      <c r="L391" s="849">
        <v>1</v>
      </c>
      <c r="M391" s="850">
        <v>196.2</v>
      </c>
    </row>
    <row r="392" spans="1:13" ht="14.4" customHeight="1" x14ac:dyDescent="0.3">
      <c r="A392" s="831" t="s">
        <v>2189</v>
      </c>
      <c r="B392" s="832" t="s">
        <v>1795</v>
      </c>
      <c r="C392" s="832" t="s">
        <v>3228</v>
      </c>
      <c r="D392" s="832" t="s">
        <v>2959</v>
      </c>
      <c r="E392" s="832" t="s">
        <v>2650</v>
      </c>
      <c r="F392" s="849">
        <v>2</v>
      </c>
      <c r="G392" s="849">
        <v>784.82</v>
      </c>
      <c r="H392" s="837">
        <v>1</v>
      </c>
      <c r="I392" s="849"/>
      <c r="J392" s="849"/>
      <c r="K392" s="837">
        <v>0</v>
      </c>
      <c r="L392" s="849">
        <v>2</v>
      </c>
      <c r="M392" s="850">
        <v>784.82</v>
      </c>
    </row>
    <row r="393" spans="1:13" ht="14.4" customHeight="1" x14ac:dyDescent="0.3">
      <c r="A393" s="831" t="s">
        <v>2189</v>
      </c>
      <c r="B393" s="832" t="s">
        <v>1795</v>
      </c>
      <c r="C393" s="832" t="s">
        <v>2958</v>
      </c>
      <c r="D393" s="832" t="s">
        <v>2959</v>
      </c>
      <c r="E393" s="832" t="s">
        <v>2960</v>
      </c>
      <c r="F393" s="849">
        <v>2</v>
      </c>
      <c r="G393" s="849">
        <v>1207.44</v>
      </c>
      <c r="H393" s="837">
        <v>1</v>
      </c>
      <c r="I393" s="849"/>
      <c r="J393" s="849"/>
      <c r="K393" s="837">
        <v>0</v>
      </c>
      <c r="L393" s="849">
        <v>2</v>
      </c>
      <c r="M393" s="850">
        <v>1207.44</v>
      </c>
    </row>
    <row r="394" spans="1:13" ht="14.4" customHeight="1" x14ac:dyDescent="0.3">
      <c r="A394" s="831" t="s">
        <v>2189</v>
      </c>
      <c r="B394" s="832" t="s">
        <v>3828</v>
      </c>
      <c r="C394" s="832" t="s">
        <v>3045</v>
      </c>
      <c r="D394" s="832" t="s">
        <v>3044</v>
      </c>
      <c r="E394" s="832" t="s">
        <v>2859</v>
      </c>
      <c r="F394" s="849">
        <v>1</v>
      </c>
      <c r="G394" s="849">
        <v>430.05</v>
      </c>
      <c r="H394" s="837">
        <v>1</v>
      </c>
      <c r="I394" s="849"/>
      <c r="J394" s="849"/>
      <c r="K394" s="837">
        <v>0</v>
      </c>
      <c r="L394" s="849">
        <v>1</v>
      </c>
      <c r="M394" s="850">
        <v>430.05</v>
      </c>
    </row>
    <row r="395" spans="1:13" ht="14.4" customHeight="1" x14ac:dyDescent="0.3">
      <c r="A395" s="831" t="s">
        <v>2189</v>
      </c>
      <c r="B395" s="832" t="s">
        <v>3828</v>
      </c>
      <c r="C395" s="832" t="s">
        <v>2745</v>
      </c>
      <c r="D395" s="832" t="s">
        <v>2744</v>
      </c>
      <c r="E395" s="832" t="s">
        <v>1960</v>
      </c>
      <c r="F395" s="849"/>
      <c r="G395" s="849"/>
      <c r="H395" s="837">
        <v>0</v>
      </c>
      <c r="I395" s="849">
        <v>1</v>
      </c>
      <c r="J395" s="849">
        <v>310.58999999999997</v>
      </c>
      <c r="K395" s="837">
        <v>1</v>
      </c>
      <c r="L395" s="849">
        <v>1</v>
      </c>
      <c r="M395" s="850">
        <v>310.58999999999997</v>
      </c>
    </row>
    <row r="396" spans="1:13" ht="14.4" customHeight="1" x14ac:dyDescent="0.3">
      <c r="A396" s="831" t="s">
        <v>2189</v>
      </c>
      <c r="B396" s="832" t="s">
        <v>3843</v>
      </c>
      <c r="C396" s="832" t="s">
        <v>3251</v>
      </c>
      <c r="D396" s="832" t="s">
        <v>3252</v>
      </c>
      <c r="E396" s="832" t="s">
        <v>3253</v>
      </c>
      <c r="F396" s="849"/>
      <c r="G396" s="849"/>
      <c r="H396" s="837">
        <v>0</v>
      </c>
      <c r="I396" s="849">
        <v>1</v>
      </c>
      <c r="J396" s="849">
        <v>416.52</v>
      </c>
      <c r="K396" s="837">
        <v>1</v>
      </c>
      <c r="L396" s="849">
        <v>1</v>
      </c>
      <c r="M396" s="850">
        <v>416.52</v>
      </c>
    </row>
    <row r="397" spans="1:13" ht="14.4" customHeight="1" x14ac:dyDescent="0.3">
      <c r="A397" s="831" t="s">
        <v>2189</v>
      </c>
      <c r="B397" s="832" t="s">
        <v>1804</v>
      </c>
      <c r="C397" s="832" t="s">
        <v>3291</v>
      </c>
      <c r="D397" s="832" t="s">
        <v>2642</v>
      </c>
      <c r="E397" s="832" t="s">
        <v>3292</v>
      </c>
      <c r="F397" s="849"/>
      <c r="G397" s="849"/>
      <c r="H397" s="837">
        <v>0</v>
      </c>
      <c r="I397" s="849">
        <v>2</v>
      </c>
      <c r="J397" s="849">
        <v>65.739999999999995</v>
      </c>
      <c r="K397" s="837">
        <v>1</v>
      </c>
      <c r="L397" s="849">
        <v>2</v>
      </c>
      <c r="M397" s="850">
        <v>65.739999999999995</v>
      </c>
    </row>
    <row r="398" spans="1:13" ht="14.4" customHeight="1" x14ac:dyDescent="0.3">
      <c r="A398" s="831" t="s">
        <v>2189</v>
      </c>
      <c r="B398" s="832" t="s">
        <v>1807</v>
      </c>
      <c r="C398" s="832" t="s">
        <v>1988</v>
      </c>
      <c r="D398" s="832" t="s">
        <v>1809</v>
      </c>
      <c r="E398" s="832" t="s">
        <v>1989</v>
      </c>
      <c r="F398" s="849"/>
      <c r="G398" s="849"/>
      <c r="H398" s="837">
        <v>0</v>
      </c>
      <c r="I398" s="849">
        <v>1</v>
      </c>
      <c r="J398" s="849">
        <v>74.08</v>
      </c>
      <c r="K398" s="837">
        <v>1</v>
      </c>
      <c r="L398" s="849">
        <v>1</v>
      </c>
      <c r="M398" s="850">
        <v>74.08</v>
      </c>
    </row>
    <row r="399" spans="1:13" ht="14.4" customHeight="1" x14ac:dyDescent="0.3">
      <c r="A399" s="831" t="s">
        <v>2189</v>
      </c>
      <c r="B399" s="832" t="s">
        <v>1807</v>
      </c>
      <c r="C399" s="832" t="s">
        <v>3216</v>
      </c>
      <c r="D399" s="832" t="s">
        <v>1809</v>
      </c>
      <c r="E399" s="832" t="s">
        <v>3217</v>
      </c>
      <c r="F399" s="849">
        <v>1</v>
      </c>
      <c r="G399" s="849">
        <v>84.18</v>
      </c>
      <c r="H399" s="837">
        <v>1</v>
      </c>
      <c r="I399" s="849"/>
      <c r="J399" s="849"/>
      <c r="K399" s="837">
        <v>0</v>
      </c>
      <c r="L399" s="849">
        <v>1</v>
      </c>
      <c r="M399" s="850">
        <v>84.18</v>
      </c>
    </row>
    <row r="400" spans="1:13" ht="14.4" customHeight="1" x14ac:dyDescent="0.3">
      <c r="A400" s="831" t="s">
        <v>2189</v>
      </c>
      <c r="B400" s="832" t="s">
        <v>1811</v>
      </c>
      <c r="C400" s="832" t="s">
        <v>1814</v>
      </c>
      <c r="D400" s="832" t="s">
        <v>1119</v>
      </c>
      <c r="E400" s="832" t="s">
        <v>1815</v>
      </c>
      <c r="F400" s="849"/>
      <c r="G400" s="849"/>
      <c r="H400" s="837">
        <v>0</v>
      </c>
      <c r="I400" s="849">
        <v>1</v>
      </c>
      <c r="J400" s="849">
        <v>154.36000000000001</v>
      </c>
      <c r="K400" s="837">
        <v>1</v>
      </c>
      <c r="L400" s="849">
        <v>1</v>
      </c>
      <c r="M400" s="850">
        <v>154.36000000000001</v>
      </c>
    </row>
    <row r="401" spans="1:13" ht="14.4" customHeight="1" x14ac:dyDescent="0.3">
      <c r="A401" s="831" t="s">
        <v>2189</v>
      </c>
      <c r="B401" s="832" t="s">
        <v>1820</v>
      </c>
      <c r="C401" s="832" t="s">
        <v>3231</v>
      </c>
      <c r="D401" s="832" t="s">
        <v>2863</v>
      </c>
      <c r="E401" s="832" t="s">
        <v>1467</v>
      </c>
      <c r="F401" s="849">
        <v>10</v>
      </c>
      <c r="G401" s="849">
        <v>1705.2000000000003</v>
      </c>
      <c r="H401" s="837">
        <v>1</v>
      </c>
      <c r="I401" s="849"/>
      <c r="J401" s="849"/>
      <c r="K401" s="837">
        <v>0</v>
      </c>
      <c r="L401" s="849">
        <v>10</v>
      </c>
      <c r="M401" s="850">
        <v>1705.2000000000003</v>
      </c>
    </row>
    <row r="402" spans="1:13" ht="14.4" customHeight="1" x14ac:dyDescent="0.3">
      <c r="A402" s="831" t="s">
        <v>2189</v>
      </c>
      <c r="B402" s="832" t="s">
        <v>1820</v>
      </c>
      <c r="C402" s="832" t="s">
        <v>2862</v>
      </c>
      <c r="D402" s="832" t="s">
        <v>2863</v>
      </c>
      <c r="E402" s="832" t="s">
        <v>1467</v>
      </c>
      <c r="F402" s="849">
        <v>1</v>
      </c>
      <c r="G402" s="849">
        <v>170.52</v>
      </c>
      <c r="H402" s="837">
        <v>1</v>
      </c>
      <c r="I402" s="849"/>
      <c r="J402" s="849"/>
      <c r="K402" s="837">
        <v>0</v>
      </c>
      <c r="L402" s="849">
        <v>1</v>
      </c>
      <c r="M402" s="850">
        <v>170.52</v>
      </c>
    </row>
    <row r="403" spans="1:13" ht="14.4" customHeight="1" x14ac:dyDescent="0.3">
      <c r="A403" s="831" t="s">
        <v>2189</v>
      </c>
      <c r="B403" s="832" t="s">
        <v>1831</v>
      </c>
      <c r="C403" s="832" t="s">
        <v>3254</v>
      </c>
      <c r="D403" s="832" t="s">
        <v>3255</v>
      </c>
      <c r="E403" s="832" t="s">
        <v>3256</v>
      </c>
      <c r="F403" s="849">
        <v>6</v>
      </c>
      <c r="G403" s="849">
        <v>1269.6600000000001</v>
      </c>
      <c r="H403" s="837">
        <v>1</v>
      </c>
      <c r="I403" s="849"/>
      <c r="J403" s="849"/>
      <c r="K403" s="837">
        <v>0</v>
      </c>
      <c r="L403" s="849">
        <v>6</v>
      </c>
      <c r="M403" s="850">
        <v>1269.6600000000001</v>
      </c>
    </row>
    <row r="404" spans="1:13" ht="14.4" customHeight="1" x14ac:dyDescent="0.3">
      <c r="A404" s="831" t="s">
        <v>2189</v>
      </c>
      <c r="B404" s="832" t="s">
        <v>3816</v>
      </c>
      <c r="C404" s="832" t="s">
        <v>2306</v>
      </c>
      <c r="D404" s="832" t="s">
        <v>2307</v>
      </c>
      <c r="E404" s="832" t="s">
        <v>2308</v>
      </c>
      <c r="F404" s="849"/>
      <c r="G404" s="849"/>
      <c r="H404" s="837">
        <v>0</v>
      </c>
      <c r="I404" s="849">
        <v>2</v>
      </c>
      <c r="J404" s="849">
        <v>13393.02</v>
      </c>
      <c r="K404" s="837">
        <v>1</v>
      </c>
      <c r="L404" s="849">
        <v>2</v>
      </c>
      <c r="M404" s="850">
        <v>13393.02</v>
      </c>
    </row>
    <row r="405" spans="1:13" ht="14.4" customHeight="1" x14ac:dyDescent="0.3">
      <c r="A405" s="831" t="s">
        <v>2189</v>
      </c>
      <c r="B405" s="832" t="s">
        <v>1873</v>
      </c>
      <c r="C405" s="832" t="s">
        <v>3222</v>
      </c>
      <c r="D405" s="832" t="s">
        <v>3223</v>
      </c>
      <c r="E405" s="832" t="s">
        <v>676</v>
      </c>
      <c r="F405" s="849">
        <v>1</v>
      </c>
      <c r="G405" s="849">
        <v>72.55</v>
      </c>
      <c r="H405" s="837">
        <v>1</v>
      </c>
      <c r="I405" s="849"/>
      <c r="J405" s="849"/>
      <c r="K405" s="837">
        <v>0</v>
      </c>
      <c r="L405" s="849">
        <v>1</v>
      </c>
      <c r="M405" s="850">
        <v>72.55</v>
      </c>
    </row>
    <row r="406" spans="1:13" ht="14.4" customHeight="1" x14ac:dyDescent="0.3">
      <c r="A406" s="831" t="s">
        <v>2189</v>
      </c>
      <c r="B406" s="832" t="s">
        <v>1873</v>
      </c>
      <c r="C406" s="832" t="s">
        <v>3224</v>
      </c>
      <c r="D406" s="832" t="s">
        <v>2954</v>
      </c>
      <c r="E406" s="832" t="s">
        <v>1878</v>
      </c>
      <c r="F406" s="849">
        <v>4</v>
      </c>
      <c r="G406" s="849">
        <v>145.08000000000001</v>
      </c>
      <c r="H406" s="837">
        <v>1</v>
      </c>
      <c r="I406" s="849"/>
      <c r="J406" s="849"/>
      <c r="K406" s="837">
        <v>0</v>
      </c>
      <c r="L406" s="849">
        <v>4</v>
      </c>
      <c r="M406" s="850">
        <v>145.08000000000001</v>
      </c>
    </row>
    <row r="407" spans="1:13" ht="14.4" customHeight="1" x14ac:dyDescent="0.3">
      <c r="A407" s="831" t="s">
        <v>2189</v>
      </c>
      <c r="B407" s="832" t="s">
        <v>1873</v>
      </c>
      <c r="C407" s="832" t="s">
        <v>2953</v>
      </c>
      <c r="D407" s="832" t="s">
        <v>2954</v>
      </c>
      <c r="E407" s="832" t="s">
        <v>2955</v>
      </c>
      <c r="F407" s="849">
        <v>7</v>
      </c>
      <c r="G407" s="849">
        <v>852.25</v>
      </c>
      <c r="H407" s="837">
        <v>1</v>
      </c>
      <c r="I407" s="849"/>
      <c r="J407" s="849"/>
      <c r="K407" s="837">
        <v>0</v>
      </c>
      <c r="L407" s="849">
        <v>7</v>
      </c>
      <c r="M407" s="850">
        <v>852.25</v>
      </c>
    </row>
    <row r="408" spans="1:13" ht="14.4" customHeight="1" x14ac:dyDescent="0.3">
      <c r="A408" s="831" t="s">
        <v>2189</v>
      </c>
      <c r="B408" s="832" t="s">
        <v>1873</v>
      </c>
      <c r="C408" s="832" t="s">
        <v>3225</v>
      </c>
      <c r="D408" s="832" t="s">
        <v>3226</v>
      </c>
      <c r="E408" s="832" t="s">
        <v>1878</v>
      </c>
      <c r="F408" s="849">
        <v>4</v>
      </c>
      <c r="G408" s="849">
        <v>145.08000000000001</v>
      </c>
      <c r="H408" s="837">
        <v>1</v>
      </c>
      <c r="I408" s="849"/>
      <c r="J408" s="849"/>
      <c r="K408" s="837">
        <v>0</v>
      </c>
      <c r="L408" s="849">
        <v>4</v>
      </c>
      <c r="M408" s="850">
        <v>145.08000000000001</v>
      </c>
    </row>
    <row r="409" spans="1:13" ht="14.4" customHeight="1" x14ac:dyDescent="0.3">
      <c r="A409" s="831" t="s">
        <v>2189</v>
      </c>
      <c r="B409" s="832" t="s">
        <v>1873</v>
      </c>
      <c r="C409" s="832" t="s">
        <v>1874</v>
      </c>
      <c r="D409" s="832" t="s">
        <v>675</v>
      </c>
      <c r="E409" s="832" t="s">
        <v>676</v>
      </c>
      <c r="F409" s="849"/>
      <c r="G409" s="849"/>
      <c r="H409" s="837">
        <v>0</v>
      </c>
      <c r="I409" s="849">
        <v>1</v>
      </c>
      <c r="J409" s="849">
        <v>72.55</v>
      </c>
      <c r="K409" s="837">
        <v>1</v>
      </c>
      <c r="L409" s="849">
        <v>1</v>
      </c>
      <c r="M409" s="850">
        <v>72.55</v>
      </c>
    </row>
    <row r="410" spans="1:13" ht="14.4" customHeight="1" x14ac:dyDescent="0.3">
      <c r="A410" s="831" t="s">
        <v>2189</v>
      </c>
      <c r="B410" s="832" t="s">
        <v>1890</v>
      </c>
      <c r="C410" s="832" t="s">
        <v>1891</v>
      </c>
      <c r="D410" s="832" t="s">
        <v>956</v>
      </c>
      <c r="E410" s="832" t="s">
        <v>957</v>
      </c>
      <c r="F410" s="849"/>
      <c r="G410" s="849"/>
      <c r="H410" s="837"/>
      <c r="I410" s="849">
        <v>4</v>
      </c>
      <c r="J410" s="849">
        <v>0</v>
      </c>
      <c r="K410" s="837"/>
      <c r="L410" s="849">
        <v>4</v>
      </c>
      <c r="M410" s="850">
        <v>0</v>
      </c>
    </row>
    <row r="411" spans="1:13" ht="14.4" customHeight="1" x14ac:dyDescent="0.3">
      <c r="A411" s="831" t="s">
        <v>2189</v>
      </c>
      <c r="B411" s="832" t="s">
        <v>1894</v>
      </c>
      <c r="C411" s="832" t="s">
        <v>1895</v>
      </c>
      <c r="D411" s="832" t="s">
        <v>1896</v>
      </c>
      <c r="E411" s="832" t="s">
        <v>1897</v>
      </c>
      <c r="F411" s="849"/>
      <c r="G411" s="849"/>
      <c r="H411" s="837">
        <v>0</v>
      </c>
      <c r="I411" s="849">
        <v>2</v>
      </c>
      <c r="J411" s="849">
        <v>18.8</v>
      </c>
      <c r="K411" s="837">
        <v>1</v>
      </c>
      <c r="L411" s="849">
        <v>2</v>
      </c>
      <c r="M411" s="850">
        <v>18.8</v>
      </c>
    </row>
    <row r="412" spans="1:13" ht="14.4" customHeight="1" x14ac:dyDescent="0.3">
      <c r="A412" s="831" t="s">
        <v>2189</v>
      </c>
      <c r="B412" s="832" t="s">
        <v>1894</v>
      </c>
      <c r="C412" s="832" t="s">
        <v>2299</v>
      </c>
      <c r="D412" s="832" t="s">
        <v>1896</v>
      </c>
      <c r="E412" s="832" t="s">
        <v>2300</v>
      </c>
      <c r="F412" s="849"/>
      <c r="G412" s="849"/>
      <c r="H412" s="837">
        <v>0</v>
      </c>
      <c r="I412" s="849">
        <v>2</v>
      </c>
      <c r="J412" s="849">
        <v>9.4</v>
      </c>
      <c r="K412" s="837">
        <v>1</v>
      </c>
      <c r="L412" s="849">
        <v>2</v>
      </c>
      <c r="M412" s="850">
        <v>9.4</v>
      </c>
    </row>
    <row r="413" spans="1:13" ht="14.4" customHeight="1" x14ac:dyDescent="0.3">
      <c r="A413" s="831" t="s">
        <v>2189</v>
      </c>
      <c r="B413" s="832" t="s">
        <v>2032</v>
      </c>
      <c r="C413" s="832" t="s">
        <v>2033</v>
      </c>
      <c r="D413" s="832" t="s">
        <v>1440</v>
      </c>
      <c r="E413" s="832" t="s">
        <v>2034</v>
      </c>
      <c r="F413" s="849"/>
      <c r="G413" s="849"/>
      <c r="H413" s="837"/>
      <c r="I413" s="849">
        <v>3</v>
      </c>
      <c r="J413" s="849">
        <v>0</v>
      </c>
      <c r="K413" s="837"/>
      <c r="L413" s="849">
        <v>3</v>
      </c>
      <c r="M413" s="850">
        <v>0</v>
      </c>
    </row>
    <row r="414" spans="1:13" ht="14.4" customHeight="1" x14ac:dyDescent="0.3">
      <c r="A414" s="831" t="s">
        <v>2189</v>
      </c>
      <c r="B414" s="832" t="s">
        <v>3818</v>
      </c>
      <c r="C414" s="832" t="s">
        <v>2796</v>
      </c>
      <c r="D414" s="832" t="s">
        <v>2680</v>
      </c>
      <c r="E414" s="832" t="s">
        <v>2117</v>
      </c>
      <c r="F414" s="849"/>
      <c r="G414" s="849"/>
      <c r="H414" s="837">
        <v>0</v>
      </c>
      <c r="I414" s="849">
        <v>6</v>
      </c>
      <c r="J414" s="849">
        <v>1584</v>
      </c>
      <c r="K414" s="837">
        <v>1</v>
      </c>
      <c r="L414" s="849">
        <v>6</v>
      </c>
      <c r="M414" s="850">
        <v>1584</v>
      </c>
    </row>
    <row r="415" spans="1:13" ht="14.4" customHeight="1" x14ac:dyDescent="0.3">
      <c r="A415" s="831" t="s">
        <v>2189</v>
      </c>
      <c r="B415" s="832" t="s">
        <v>3818</v>
      </c>
      <c r="C415" s="832" t="s">
        <v>3238</v>
      </c>
      <c r="D415" s="832" t="s">
        <v>3239</v>
      </c>
      <c r="E415" s="832" t="s">
        <v>2705</v>
      </c>
      <c r="F415" s="849">
        <v>3</v>
      </c>
      <c r="G415" s="849">
        <v>369.6</v>
      </c>
      <c r="H415" s="837">
        <v>1</v>
      </c>
      <c r="I415" s="849"/>
      <c r="J415" s="849"/>
      <c r="K415" s="837">
        <v>0</v>
      </c>
      <c r="L415" s="849">
        <v>3</v>
      </c>
      <c r="M415" s="850">
        <v>369.6</v>
      </c>
    </row>
    <row r="416" spans="1:13" ht="14.4" customHeight="1" x14ac:dyDescent="0.3">
      <c r="A416" s="831" t="s">
        <v>2189</v>
      </c>
      <c r="B416" s="832" t="s">
        <v>3837</v>
      </c>
      <c r="C416" s="832" t="s">
        <v>3101</v>
      </c>
      <c r="D416" s="832" t="s">
        <v>3102</v>
      </c>
      <c r="E416" s="832" t="s">
        <v>3103</v>
      </c>
      <c r="F416" s="849"/>
      <c r="G416" s="849"/>
      <c r="H416" s="837">
        <v>0</v>
      </c>
      <c r="I416" s="849">
        <v>2</v>
      </c>
      <c r="J416" s="849">
        <v>1604.96</v>
      </c>
      <c r="K416" s="837">
        <v>1</v>
      </c>
      <c r="L416" s="849">
        <v>2</v>
      </c>
      <c r="M416" s="850">
        <v>1604.96</v>
      </c>
    </row>
    <row r="417" spans="1:13" ht="14.4" customHeight="1" x14ac:dyDescent="0.3">
      <c r="A417" s="831" t="s">
        <v>2189</v>
      </c>
      <c r="B417" s="832" t="s">
        <v>1945</v>
      </c>
      <c r="C417" s="832" t="s">
        <v>1946</v>
      </c>
      <c r="D417" s="832" t="s">
        <v>1221</v>
      </c>
      <c r="E417" s="832" t="s">
        <v>1483</v>
      </c>
      <c r="F417" s="849"/>
      <c r="G417" s="849"/>
      <c r="H417" s="837">
        <v>0</v>
      </c>
      <c r="I417" s="849">
        <v>1</v>
      </c>
      <c r="J417" s="849">
        <v>58.77</v>
      </c>
      <c r="K417" s="837">
        <v>1</v>
      </c>
      <c r="L417" s="849">
        <v>1</v>
      </c>
      <c r="M417" s="850">
        <v>58.77</v>
      </c>
    </row>
    <row r="418" spans="1:13" ht="14.4" customHeight="1" x14ac:dyDescent="0.3">
      <c r="A418" s="831" t="s">
        <v>2189</v>
      </c>
      <c r="B418" s="832" t="s">
        <v>1913</v>
      </c>
      <c r="C418" s="832" t="s">
        <v>2277</v>
      </c>
      <c r="D418" s="832" t="s">
        <v>1449</v>
      </c>
      <c r="E418" s="832" t="s">
        <v>1450</v>
      </c>
      <c r="F418" s="849"/>
      <c r="G418" s="849"/>
      <c r="H418" s="837">
        <v>0</v>
      </c>
      <c r="I418" s="849">
        <v>19</v>
      </c>
      <c r="J418" s="849">
        <v>3690.9399999999996</v>
      </c>
      <c r="K418" s="837">
        <v>1</v>
      </c>
      <c r="L418" s="849">
        <v>19</v>
      </c>
      <c r="M418" s="850">
        <v>3690.9399999999996</v>
      </c>
    </row>
    <row r="419" spans="1:13" ht="14.4" customHeight="1" x14ac:dyDescent="0.3">
      <c r="A419" s="831" t="s">
        <v>2189</v>
      </c>
      <c r="B419" s="832" t="s">
        <v>1913</v>
      </c>
      <c r="C419" s="832" t="s">
        <v>2050</v>
      </c>
      <c r="D419" s="832" t="s">
        <v>1456</v>
      </c>
      <c r="E419" s="832" t="s">
        <v>2049</v>
      </c>
      <c r="F419" s="849"/>
      <c r="G419" s="849"/>
      <c r="H419" s="837">
        <v>0</v>
      </c>
      <c r="I419" s="849">
        <v>2</v>
      </c>
      <c r="J419" s="849">
        <v>169.78</v>
      </c>
      <c r="K419" s="837">
        <v>1</v>
      </c>
      <c r="L419" s="849">
        <v>2</v>
      </c>
      <c r="M419" s="850">
        <v>169.78</v>
      </c>
    </row>
    <row r="420" spans="1:13" ht="14.4" customHeight="1" x14ac:dyDescent="0.3">
      <c r="A420" s="831" t="s">
        <v>2189</v>
      </c>
      <c r="B420" s="832" t="s">
        <v>1913</v>
      </c>
      <c r="C420" s="832" t="s">
        <v>2053</v>
      </c>
      <c r="D420" s="832" t="s">
        <v>2054</v>
      </c>
      <c r="E420" s="832" t="s">
        <v>1450</v>
      </c>
      <c r="F420" s="849"/>
      <c r="G420" s="849"/>
      <c r="H420" s="837">
        <v>0</v>
      </c>
      <c r="I420" s="849">
        <v>24</v>
      </c>
      <c r="J420" s="849">
        <v>4662.24</v>
      </c>
      <c r="K420" s="837">
        <v>1</v>
      </c>
      <c r="L420" s="849">
        <v>24</v>
      </c>
      <c r="M420" s="850">
        <v>4662.24</v>
      </c>
    </row>
    <row r="421" spans="1:13" ht="14.4" customHeight="1" x14ac:dyDescent="0.3">
      <c r="A421" s="831" t="s">
        <v>2189</v>
      </c>
      <c r="B421" s="832" t="s">
        <v>3832</v>
      </c>
      <c r="C421" s="832" t="s">
        <v>3320</v>
      </c>
      <c r="D421" s="832" t="s">
        <v>2785</v>
      </c>
      <c r="E421" s="832" t="s">
        <v>3321</v>
      </c>
      <c r="F421" s="849">
        <v>1</v>
      </c>
      <c r="G421" s="849">
        <v>150.94</v>
      </c>
      <c r="H421" s="837">
        <v>1</v>
      </c>
      <c r="I421" s="849"/>
      <c r="J421" s="849"/>
      <c r="K421" s="837">
        <v>0</v>
      </c>
      <c r="L421" s="849">
        <v>1</v>
      </c>
      <c r="M421" s="850">
        <v>150.94</v>
      </c>
    </row>
    <row r="422" spans="1:13" ht="14.4" customHeight="1" x14ac:dyDescent="0.3">
      <c r="A422" s="831" t="s">
        <v>2189</v>
      </c>
      <c r="B422" s="832" t="s">
        <v>3832</v>
      </c>
      <c r="C422" s="832" t="s">
        <v>3322</v>
      </c>
      <c r="D422" s="832" t="s">
        <v>3323</v>
      </c>
      <c r="E422" s="832" t="s">
        <v>3324</v>
      </c>
      <c r="F422" s="849">
        <v>2</v>
      </c>
      <c r="G422" s="849">
        <v>199.88</v>
      </c>
      <c r="H422" s="837">
        <v>1</v>
      </c>
      <c r="I422" s="849"/>
      <c r="J422" s="849"/>
      <c r="K422" s="837">
        <v>0</v>
      </c>
      <c r="L422" s="849">
        <v>2</v>
      </c>
      <c r="M422" s="850">
        <v>199.88</v>
      </c>
    </row>
    <row r="423" spans="1:13" ht="14.4" customHeight="1" x14ac:dyDescent="0.3">
      <c r="A423" s="831" t="s">
        <v>2190</v>
      </c>
      <c r="B423" s="832" t="s">
        <v>1724</v>
      </c>
      <c r="C423" s="832" t="s">
        <v>3035</v>
      </c>
      <c r="D423" s="832" t="s">
        <v>2911</v>
      </c>
      <c r="E423" s="832" t="s">
        <v>2912</v>
      </c>
      <c r="F423" s="849"/>
      <c r="G423" s="849"/>
      <c r="H423" s="837">
        <v>0</v>
      </c>
      <c r="I423" s="849">
        <v>1</v>
      </c>
      <c r="J423" s="849">
        <v>453.18</v>
      </c>
      <c r="K423" s="837">
        <v>1</v>
      </c>
      <c r="L423" s="849">
        <v>1</v>
      </c>
      <c r="M423" s="850">
        <v>453.18</v>
      </c>
    </row>
    <row r="424" spans="1:13" ht="14.4" customHeight="1" x14ac:dyDescent="0.3">
      <c r="A424" s="831" t="s">
        <v>2190</v>
      </c>
      <c r="B424" s="832" t="s">
        <v>1735</v>
      </c>
      <c r="C424" s="832" t="s">
        <v>1738</v>
      </c>
      <c r="D424" s="832" t="s">
        <v>827</v>
      </c>
      <c r="E424" s="832" t="s">
        <v>1739</v>
      </c>
      <c r="F424" s="849"/>
      <c r="G424" s="849"/>
      <c r="H424" s="837">
        <v>0</v>
      </c>
      <c r="I424" s="849">
        <v>1</v>
      </c>
      <c r="J424" s="849">
        <v>1385.62</v>
      </c>
      <c r="K424" s="837">
        <v>1</v>
      </c>
      <c r="L424" s="849">
        <v>1</v>
      </c>
      <c r="M424" s="850">
        <v>1385.62</v>
      </c>
    </row>
    <row r="425" spans="1:13" ht="14.4" customHeight="1" x14ac:dyDescent="0.3">
      <c r="A425" s="831" t="s">
        <v>2190</v>
      </c>
      <c r="B425" s="832" t="s">
        <v>1735</v>
      </c>
      <c r="C425" s="832" t="s">
        <v>1746</v>
      </c>
      <c r="D425" s="832" t="s">
        <v>822</v>
      </c>
      <c r="E425" s="832" t="s">
        <v>1747</v>
      </c>
      <c r="F425" s="849"/>
      <c r="G425" s="849"/>
      <c r="H425" s="837">
        <v>0</v>
      </c>
      <c r="I425" s="849">
        <v>4</v>
      </c>
      <c r="J425" s="849">
        <v>2945.32</v>
      </c>
      <c r="K425" s="837">
        <v>1</v>
      </c>
      <c r="L425" s="849">
        <v>4</v>
      </c>
      <c r="M425" s="850">
        <v>2945.32</v>
      </c>
    </row>
    <row r="426" spans="1:13" ht="14.4" customHeight="1" x14ac:dyDescent="0.3">
      <c r="A426" s="831" t="s">
        <v>2190</v>
      </c>
      <c r="B426" s="832" t="s">
        <v>1735</v>
      </c>
      <c r="C426" s="832" t="s">
        <v>1748</v>
      </c>
      <c r="D426" s="832" t="s">
        <v>822</v>
      </c>
      <c r="E426" s="832" t="s">
        <v>1749</v>
      </c>
      <c r="F426" s="849"/>
      <c r="G426" s="849"/>
      <c r="H426" s="837">
        <v>0</v>
      </c>
      <c r="I426" s="849">
        <v>9</v>
      </c>
      <c r="J426" s="849">
        <v>4418.01</v>
      </c>
      <c r="K426" s="837">
        <v>1</v>
      </c>
      <c r="L426" s="849">
        <v>9</v>
      </c>
      <c r="M426" s="850">
        <v>4418.01</v>
      </c>
    </row>
    <row r="427" spans="1:13" ht="14.4" customHeight="1" x14ac:dyDescent="0.3">
      <c r="A427" s="831" t="s">
        <v>2190</v>
      </c>
      <c r="B427" s="832" t="s">
        <v>1735</v>
      </c>
      <c r="C427" s="832" t="s">
        <v>1740</v>
      </c>
      <c r="D427" s="832" t="s">
        <v>827</v>
      </c>
      <c r="E427" s="832" t="s">
        <v>1741</v>
      </c>
      <c r="F427" s="849"/>
      <c r="G427" s="849"/>
      <c r="H427" s="837">
        <v>0</v>
      </c>
      <c r="I427" s="849">
        <v>1</v>
      </c>
      <c r="J427" s="849">
        <v>1847.49</v>
      </c>
      <c r="K427" s="837">
        <v>1</v>
      </c>
      <c r="L427" s="849">
        <v>1</v>
      </c>
      <c r="M427" s="850">
        <v>1847.49</v>
      </c>
    </row>
    <row r="428" spans="1:13" ht="14.4" customHeight="1" x14ac:dyDescent="0.3">
      <c r="A428" s="831" t="s">
        <v>2190</v>
      </c>
      <c r="B428" s="832" t="s">
        <v>1768</v>
      </c>
      <c r="C428" s="832" t="s">
        <v>3333</v>
      </c>
      <c r="D428" s="832" t="s">
        <v>1770</v>
      </c>
      <c r="E428" s="832" t="s">
        <v>3334</v>
      </c>
      <c r="F428" s="849"/>
      <c r="G428" s="849"/>
      <c r="H428" s="837">
        <v>0</v>
      </c>
      <c r="I428" s="849">
        <v>1</v>
      </c>
      <c r="J428" s="849">
        <v>93.27</v>
      </c>
      <c r="K428" s="837">
        <v>1</v>
      </c>
      <c r="L428" s="849">
        <v>1</v>
      </c>
      <c r="M428" s="850">
        <v>93.27</v>
      </c>
    </row>
    <row r="429" spans="1:13" ht="14.4" customHeight="1" x14ac:dyDescent="0.3">
      <c r="A429" s="831" t="s">
        <v>2190</v>
      </c>
      <c r="B429" s="832" t="s">
        <v>1795</v>
      </c>
      <c r="C429" s="832" t="s">
        <v>1984</v>
      </c>
      <c r="D429" s="832" t="s">
        <v>1797</v>
      </c>
      <c r="E429" s="832" t="s">
        <v>1985</v>
      </c>
      <c r="F429" s="849"/>
      <c r="G429" s="849"/>
      <c r="H429" s="837">
        <v>0</v>
      </c>
      <c r="I429" s="849">
        <v>1</v>
      </c>
      <c r="J429" s="849">
        <v>430.05</v>
      </c>
      <c r="K429" s="837">
        <v>1</v>
      </c>
      <c r="L429" s="849">
        <v>1</v>
      </c>
      <c r="M429" s="850">
        <v>430.05</v>
      </c>
    </row>
    <row r="430" spans="1:13" ht="14.4" customHeight="1" x14ac:dyDescent="0.3">
      <c r="A430" s="831" t="s">
        <v>2190</v>
      </c>
      <c r="B430" s="832" t="s">
        <v>1807</v>
      </c>
      <c r="C430" s="832" t="s">
        <v>1808</v>
      </c>
      <c r="D430" s="832" t="s">
        <v>1809</v>
      </c>
      <c r="E430" s="832" t="s">
        <v>1810</v>
      </c>
      <c r="F430" s="849"/>
      <c r="G430" s="849"/>
      <c r="H430" s="837">
        <v>0</v>
      </c>
      <c r="I430" s="849">
        <v>1</v>
      </c>
      <c r="J430" s="849">
        <v>63.14</v>
      </c>
      <c r="K430" s="837">
        <v>1</v>
      </c>
      <c r="L430" s="849">
        <v>1</v>
      </c>
      <c r="M430" s="850">
        <v>63.14</v>
      </c>
    </row>
    <row r="431" spans="1:13" ht="14.4" customHeight="1" x14ac:dyDescent="0.3">
      <c r="A431" s="831" t="s">
        <v>2190</v>
      </c>
      <c r="B431" s="832" t="s">
        <v>1820</v>
      </c>
      <c r="C431" s="832" t="s">
        <v>1821</v>
      </c>
      <c r="D431" s="832" t="s">
        <v>1822</v>
      </c>
      <c r="E431" s="832" t="s">
        <v>1467</v>
      </c>
      <c r="F431" s="849"/>
      <c r="G431" s="849"/>
      <c r="H431" s="837">
        <v>0</v>
      </c>
      <c r="I431" s="849">
        <v>1</v>
      </c>
      <c r="J431" s="849">
        <v>170.52</v>
      </c>
      <c r="K431" s="837">
        <v>1</v>
      </c>
      <c r="L431" s="849">
        <v>1</v>
      </c>
      <c r="M431" s="850">
        <v>170.52</v>
      </c>
    </row>
    <row r="432" spans="1:13" ht="14.4" customHeight="1" x14ac:dyDescent="0.3">
      <c r="A432" s="831" t="s">
        <v>2190</v>
      </c>
      <c r="B432" s="832" t="s">
        <v>2003</v>
      </c>
      <c r="C432" s="832" t="s">
        <v>2077</v>
      </c>
      <c r="D432" s="832" t="s">
        <v>2005</v>
      </c>
      <c r="E432" s="832" t="s">
        <v>2078</v>
      </c>
      <c r="F432" s="849"/>
      <c r="G432" s="849"/>
      <c r="H432" s="837">
        <v>0</v>
      </c>
      <c r="I432" s="849">
        <v>1</v>
      </c>
      <c r="J432" s="849">
        <v>119.7</v>
      </c>
      <c r="K432" s="837">
        <v>1</v>
      </c>
      <c r="L432" s="849">
        <v>1</v>
      </c>
      <c r="M432" s="850">
        <v>119.7</v>
      </c>
    </row>
    <row r="433" spans="1:13" ht="14.4" customHeight="1" x14ac:dyDescent="0.3">
      <c r="A433" s="831" t="s">
        <v>2190</v>
      </c>
      <c r="B433" s="832" t="s">
        <v>1831</v>
      </c>
      <c r="C433" s="832" t="s">
        <v>1835</v>
      </c>
      <c r="D433" s="832" t="s">
        <v>1836</v>
      </c>
      <c r="E433" s="832" t="s">
        <v>1837</v>
      </c>
      <c r="F433" s="849"/>
      <c r="G433" s="849"/>
      <c r="H433" s="837">
        <v>0</v>
      </c>
      <c r="I433" s="849">
        <v>3</v>
      </c>
      <c r="J433" s="849">
        <v>9695.43</v>
      </c>
      <c r="K433" s="837">
        <v>1</v>
      </c>
      <c r="L433" s="849">
        <v>3</v>
      </c>
      <c r="M433" s="850">
        <v>9695.43</v>
      </c>
    </row>
    <row r="434" spans="1:13" ht="14.4" customHeight="1" x14ac:dyDescent="0.3">
      <c r="A434" s="831" t="s">
        <v>2190</v>
      </c>
      <c r="B434" s="832" t="s">
        <v>1873</v>
      </c>
      <c r="C434" s="832" t="s">
        <v>1874</v>
      </c>
      <c r="D434" s="832" t="s">
        <v>675</v>
      </c>
      <c r="E434" s="832" t="s">
        <v>676</v>
      </c>
      <c r="F434" s="849"/>
      <c r="G434" s="849"/>
      <c r="H434" s="837">
        <v>0</v>
      </c>
      <c r="I434" s="849">
        <v>8</v>
      </c>
      <c r="J434" s="849">
        <v>580.4</v>
      </c>
      <c r="K434" s="837">
        <v>1</v>
      </c>
      <c r="L434" s="849">
        <v>8</v>
      </c>
      <c r="M434" s="850">
        <v>580.4</v>
      </c>
    </row>
    <row r="435" spans="1:13" ht="14.4" customHeight="1" x14ac:dyDescent="0.3">
      <c r="A435" s="831" t="s">
        <v>2190</v>
      </c>
      <c r="B435" s="832" t="s">
        <v>1873</v>
      </c>
      <c r="C435" s="832" t="s">
        <v>1875</v>
      </c>
      <c r="D435" s="832" t="s">
        <v>675</v>
      </c>
      <c r="E435" s="832" t="s">
        <v>677</v>
      </c>
      <c r="F435" s="849"/>
      <c r="G435" s="849"/>
      <c r="H435" s="837">
        <v>0</v>
      </c>
      <c r="I435" s="849">
        <v>6</v>
      </c>
      <c r="J435" s="849">
        <v>391.68</v>
      </c>
      <c r="K435" s="837">
        <v>1</v>
      </c>
      <c r="L435" s="849">
        <v>6</v>
      </c>
      <c r="M435" s="850">
        <v>391.68</v>
      </c>
    </row>
    <row r="436" spans="1:13" ht="14.4" customHeight="1" x14ac:dyDescent="0.3">
      <c r="A436" s="831" t="s">
        <v>2190</v>
      </c>
      <c r="B436" s="832" t="s">
        <v>2032</v>
      </c>
      <c r="C436" s="832" t="s">
        <v>2598</v>
      </c>
      <c r="D436" s="832" t="s">
        <v>1440</v>
      </c>
      <c r="E436" s="832" t="s">
        <v>2232</v>
      </c>
      <c r="F436" s="849"/>
      <c r="G436" s="849"/>
      <c r="H436" s="837"/>
      <c r="I436" s="849">
        <v>1</v>
      </c>
      <c r="J436" s="849">
        <v>0</v>
      </c>
      <c r="K436" s="837"/>
      <c r="L436" s="849">
        <v>1</v>
      </c>
      <c r="M436" s="850">
        <v>0</v>
      </c>
    </row>
    <row r="437" spans="1:13" ht="14.4" customHeight="1" x14ac:dyDescent="0.3">
      <c r="A437" s="831" t="s">
        <v>2190</v>
      </c>
      <c r="B437" s="832" t="s">
        <v>2032</v>
      </c>
      <c r="C437" s="832" t="s">
        <v>2033</v>
      </c>
      <c r="D437" s="832" t="s">
        <v>1440</v>
      </c>
      <c r="E437" s="832" t="s">
        <v>2034</v>
      </c>
      <c r="F437" s="849"/>
      <c r="G437" s="849"/>
      <c r="H437" s="837"/>
      <c r="I437" s="849">
        <v>2</v>
      </c>
      <c r="J437" s="849">
        <v>0</v>
      </c>
      <c r="K437" s="837"/>
      <c r="L437" s="849">
        <v>2</v>
      </c>
      <c r="M437" s="850">
        <v>0</v>
      </c>
    </row>
    <row r="438" spans="1:13" ht="14.4" customHeight="1" x14ac:dyDescent="0.3">
      <c r="A438" s="831" t="s">
        <v>2190</v>
      </c>
      <c r="B438" s="832" t="s">
        <v>3818</v>
      </c>
      <c r="C438" s="832" t="s">
        <v>2796</v>
      </c>
      <c r="D438" s="832" t="s">
        <v>2680</v>
      </c>
      <c r="E438" s="832" t="s">
        <v>2117</v>
      </c>
      <c r="F438" s="849"/>
      <c r="G438" s="849"/>
      <c r="H438" s="837">
        <v>0</v>
      </c>
      <c r="I438" s="849">
        <v>1</v>
      </c>
      <c r="J438" s="849">
        <v>264</v>
      </c>
      <c r="K438" s="837">
        <v>1</v>
      </c>
      <c r="L438" s="849">
        <v>1</v>
      </c>
      <c r="M438" s="850">
        <v>264</v>
      </c>
    </row>
    <row r="439" spans="1:13" ht="14.4" customHeight="1" x14ac:dyDescent="0.3">
      <c r="A439" s="831" t="s">
        <v>2190</v>
      </c>
      <c r="B439" s="832" t="s">
        <v>3844</v>
      </c>
      <c r="C439" s="832" t="s">
        <v>3358</v>
      </c>
      <c r="D439" s="832" t="s">
        <v>3359</v>
      </c>
      <c r="E439" s="832" t="s">
        <v>2379</v>
      </c>
      <c r="F439" s="849"/>
      <c r="G439" s="849"/>
      <c r="H439" s="837"/>
      <c r="I439" s="849">
        <v>1</v>
      </c>
      <c r="J439" s="849">
        <v>0</v>
      </c>
      <c r="K439" s="837"/>
      <c r="L439" s="849">
        <v>1</v>
      </c>
      <c r="M439" s="850">
        <v>0</v>
      </c>
    </row>
    <row r="440" spans="1:13" ht="14.4" customHeight="1" x14ac:dyDescent="0.3">
      <c r="A440" s="831" t="s">
        <v>2190</v>
      </c>
      <c r="B440" s="832" t="s">
        <v>1945</v>
      </c>
      <c r="C440" s="832" t="s">
        <v>1946</v>
      </c>
      <c r="D440" s="832" t="s">
        <v>1221</v>
      </c>
      <c r="E440" s="832" t="s">
        <v>1483</v>
      </c>
      <c r="F440" s="849"/>
      <c r="G440" s="849"/>
      <c r="H440" s="837">
        <v>0</v>
      </c>
      <c r="I440" s="849">
        <v>1</v>
      </c>
      <c r="J440" s="849">
        <v>58.77</v>
      </c>
      <c r="K440" s="837">
        <v>1</v>
      </c>
      <c r="L440" s="849">
        <v>1</v>
      </c>
      <c r="M440" s="850">
        <v>58.77</v>
      </c>
    </row>
    <row r="441" spans="1:13" ht="14.4" customHeight="1" x14ac:dyDescent="0.3">
      <c r="A441" s="831" t="s">
        <v>2190</v>
      </c>
      <c r="B441" s="832" t="s">
        <v>2043</v>
      </c>
      <c r="C441" s="832" t="s">
        <v>3145</v>
      </c>
      <c r="D441" s="832" t="s">
        <v>3146</v>
      </c>
      <c r="E441" s="832" t="s">
        <v>3144</v>
      </c>
      <c r="F441" s="849">
        <v>1</v>
      </c>
      <c r="G441" s="849">
        <v>176.32</v>
      </c>
      <c r="H441" s="837">
        <v>1</v>
      </c>
      <c r="I441" s="849"/>
      <c r="J441" s="849"/>
      <c r="K441" s="837">
        <v>0</v>
      </c>
      <c r="L441" s="849">
        <v>1</v>
      </c>
      <c r="M441" s="850">
        <v>176.32</v>
      </c>
    </row>
    <row r="442" spans="1:13" ht="14.4" customHeight="1" x14ac:dyDescent="0.3">
      <c r="A442" s="831" t="s">
        <v>2190</v>
      </c>
      <c r="B442" s="832" t="s">
        <v>1913</v>
      </c>
      <c r="C442" s="832" t="s">
        <v>2277</v>
      </c>
      <c r="D442" s="832" t="s">
        <v>1449</v>
      </c>
      <c r="E442" s="832" t="s">
        <v>1450</v>
      </c>
      <c r="F442" s="849"/>
      <c r="G442" s="849"/>
      <c r="H442" s="837">
        <v>0</v>
      </c>
      <c r="I442" s="849">
        <v>6</v>
      </c>
      <c r="J442" s="849">
        <v>1165.56</v>
      </c>
      <c r="K442" s="837">
        <v>1</v>
      </c>
      <c r="L442" s="849">
        <v>6</v>
      </c>
      <c r="M442" s="850">
        <v>1165.56</v>
      </c>
    </row>
    <row r="443" spans="1:13" ht="14.4" customHeight="1" x14ac:dyDescent="0.3">
      <c r="A443" s="831" t="s">
        <v>2191</v>
      </c>
      <c r="B443" s="832" t="s">
        <v>1721</v>
      </c>
      <c r="C443" s="832" t="s">
        <v>2059</v>
      </c>
      <c r="D443" s="832" t="s">
        <v>2057</v>
      </c>
      <c r="E443" s="832" t="s">
        <v>2060</v>
      </c>
      <c r="F443" s="849"/>
      <c r="G443" s="849"/>
      <c r="H443" s="837">
        <v>0</v>
      </c>
      <c r="I443" s="849">
        <v>1</v>
      </c>
      <c r="J443" s="849">
        <v>115.18</v>
      </c>
      <c r="K443" s="837">
        <v>1</v>
      </c>
      <c r="L443" s="849">
        <v>1</v>
      </c>
      <c r="M443" s="850">
        <v>115.18</v>
      </c>
    </row>
    <row r="444" spans="1:13" ht="14.4" customHeight="1" x14ac:dyDescent="0.3">
      <c r="A444" s="831" t="s">
        <v>2191</v>
      </c>
      <c r="B444" s="832" t="s">
        <v>3814</v>
      </c>
      <c r="C444" s="832" t="s">
        <v>3413</v>
      </c>
      <c r="D444" s="832" t="s">
        <v>2596</v>
      </c>
      <c r="E444" s="832" t="s">
        <v>3414</v>
      </c>
      <c r="F444" s="849"/>
      <c r="G444" s="849"/>
      <c r="H444" s="837">
        <v>0</v>
      </c>
      <c r="I444" s="849">
        <v>3</v>
      </c>
      <c r="J444" s="849">
        <v>281.25</v>
      </c>
      <c r="K444" s="837">
        <v>1</v>
      </c>
      <c r="L444" s="849">
        <v>3</v>
      </c>
      <c r="M444" s="850">
        <v>281.25</v>
      </c>
    </row>
    <row r="445" spans="1:13" ht="14.4" customHeight="1" x14ac:dyDescent="0.3">
      <c r="A445" s="831" t="s">
        <v>2191</v>
      </c>
      <c r="B445" s="832" t="s">
        <v>3814</v>
      </c>
      <c r="C445" s="832" t="s">
        <v>2442</v>
      </c>
      <c r="D445" s="832" t="s">
        <v>2443</v>
      </c>
      <c r="E445" s="832" t="s">
        <v>2444</v>
      </c>
      <c r="F445" s="849"/>
      <c r="G445" s="849"/>
      <c r="H445" s="837">
        <v>0</v>
      </c>
      <c r="I445" s="849">
        <v>2</v>
      </c>
      <c r="J445" s="849">
        <v>241.22</v>
      </c>
      <c r="K445" s="837">
        <v>1</v>
      </c>
      <c r="L445" s="849">
        <v>2</v>
      </c>
      <c r="M445" s="850">
        <v>241.22</v>
      </c>
    </row>
    <row r="446" spans="1:13" ht="14.4" customHeight="1" x14ac:dyDescent="0.3">
      <c r="A446" s="831" t="s">
        <v>2191</v>
      </c>
      <c r="B446" s="832" t="s">
        <v>3814</v>
      </c>
      <c r="C446" s="832" t="s">
        <v>2662</v>
      </c>
      <c r="D446" s="832" t="s">
        <v>2443</v>
      </c>
      <c r="E446" s="832" t="s">
        <v>2663</v>
      </c>
      <c r="F446" s="849">
        <v>4</v>
      </c>
      <c r="G446" s="849">
        <v>738.96</v>
      </c>
      <c r="H446" s="837">
        <v>1</v>
      </c>
      <c r="I446" s="849"/>
      <c r="J446" s="849"/>
      <c r="K446" s="837">
        <v>0</v>
      </c>
      <c r="L446" s="849">
        <v>4</v>
      </c>
      <c r="M446" s="850">
        <v>738.96</v>
      </c>
    </row>
    <row r="447" spans="1:13" ht="14.4" customHeight="1" x14ac:dyDescent="0.3">
      <c r="A447" s="831" t="s">
        <v>2191</v>
      </c>
      <c r="B447" s="832" t="s">
        <v>1735</v>
      </c>
      <c r="C447" s="832" t="s">
        <v>1738</v>
      </c>
      <c r="D447" s="832" t="s">
        <v>827</v>
      </c>
      <c r="E447" s="832" t="s">
        <v>1739</v>
      </c>
      <c r="F447" s="849"/>
      <c r="G447" s="849"/>
      <c r="H447" s="837">
        <v>0</v>
      </c>
      <c r="I447" s="849">
        <v>31</v>
      </c>
      <c r="J447" s="849">
        <v>42954.219999999994</v>
      </c>
      <c r="K447" s="837">
        <v>1</v>
      </c>
      <c r="L447" s="849">
        <v>31</v>
      </c>
      <c r="M447" s="850">
        <v>42954.219999999994</v>
      </c>
    </row>
    <row r="448" spans="1:13" ht="14.4" customHeight="1" x14ac:dyDescent="0.3">
      <c r="A448" s="831" t="s">
        <v>2191</v>
      </c>
      <c r="B448" s="832" t="s">
        <v>1735</v>
      </c>
      <c r="C448" s="832" t="s">
        <v>1744</v>
      </c>
      <c r="D448" s="832" t="s">
        <v>822</v>
      </c>
      <c r="E448" s="832" t="s">
        <v>1745</v>
      </c>
      <c r="F448" s="849"/>
      <c r="G448" s="849"/>
      <c r="H448" s="837">
        <v>0</v>
      </c>
      <c r="I448" s="849">
        <v>1</v>
      </c>
      <c r="J448" s="849">
        <v>368.16</v>
      </c>
      <c r="K448" s="837">
        <v>1</v>
      </c>
      <c r="L448" s="849">
        <v>1</v>
      </c>
      <c r="M448" s="850">
        <v>368.16</v>
      </c>
    </row>
    <row r="449" spans="1:13" ht="14.4" customHeight="1" x14ac:dyDescent="0.3">
      <c r="A449" s="831" t="s">
        <v>2191</v>
      </c>
      <c r="B449" s="832" t="s">
        <v>1735</v>
      </c>
      <c r="C449" s="832" t="s">
        <v>1746</v>
      </c>
      <c r="D449" s="832" t="s">
        <v>822</v>
      </c>
      <c r="E449" s="832" t="s">
        <v>1747</v>
      </c>
      <c r="F449" s="849"/>
      <c r="G449" s="849"/>
      <c r="H449" s="837">
        <v>0</v>
      </c>
      <c r="I449" s="849">
        <v>29</v>
      </c>
      <c r="J449" s="849">
        <v>21353.57</v>
      </c>
      <c r="K449" s="837">
        <v>1</v>
      </c>
      <c r="L449" s="849">
        <v>29</v>
      </c>
      <c r="M449" s="850">
        <v>21353.57</v>
      </c>
    </row>
    <row r="450" spans="1:13" ht="14.4" customHeight="1" x14ac:dyDescent="0.3">
      <c r="A450" s="831" t="s">
        <v>2191</v>
      </c>
      <c r="B450" s="832" t="s">
        <v>1735</v>
      </c>
      <c r="C450" s="832" t="s">
        <v>1748</v>
      </c>
      <c r="D450" s="832" t="s">
        <v>822</v>
      </c>
      <c r="E450" s="832" t="s">
        <v>1749</v>
      </c>
      <c r="F450" s="849"/>
      <c r="G450" s="849"/>
      <c r="H450" s="837">
        <v>0</v>
      </c>
      <c r="I450" s="849">
        <v>12</v>
      </c>
      <c r="J450" s="849">
        <v>5890.68</v>
      </c>
      <c r="K450" s="837">
        <v>1</v>
      </c>
      <c r="L450" s="849">
        <v>12</v>
      </c>
      <c r="M450" s="850">
        <v>5890.68</v>
      </c>
    </row>
    <row r="451" spans="1:13" ht="14.4" customHeight="1" x14ac:dyDescent="0.3">
      <c r="A451" s="831" t="s">
        <v>2191</v>
      </c>
      <c r="B451" s="832" t="s">
        <v>1735</v>
      </c>
      <c r="C451" s="832" t="s">
        <v>1740</v>
      </c>
      <c r="D451" s="832" t="s">
        <v>827</v>
      </c>
      <c r="E451" s="832" t="s">
        <v>1741</v>
      </c>
      <c r="F451" s="849"/>
      <c r="G451" s="849"/>
      <c r="H451" s="837">
        <v>0</v>
      </c>
      <c r="I451" s="849">
        <v>5</v>
      </c>
      <c r="J451" s="849">
        <v>9237.4500000000007</v>
      </c>
      <c r="K451" s="837">
        <v>1</v>
      </c>
      <c r="L451" s="849">
        <v>5</v>
      </c>
      <c r="M451" s="850">
        <v>9237.4500000000007</v>
      </c>
    </row>
    <row r="452" spans="1:13" ht="14.4" customHeight="1" x14ac:dyDescent="0.3">
      <c r="A452" s="831" t="s">
        <v>2191</v>
      </c>
      <c r="B452" s="832" t="s">
        <v>1735</v>
      </c>
      <c r="C452" s="832" t="s">
        <v>3030</v>
      </c>
      <c r="D452" s="832" t="s">
        <v>822</v>
      </c>
      <c r="E452" s="832" t="s">
        <v>3031</v>
      </c>
      <c r="F452" s="849"/>
      <c r="G452" s="849"/>
      <c r="H452" s="837">
        <v>0</v>
      </c>
      <c r="I452" s="849">
        <v>4</v>
      </c>
      <c r="J452" s="849">
        <v>4618.72</v>
      </c>
      <c r="K452" s="837">
        <v>1</v>
      </c>
      <c r="L452" s="849">
        <v>4</v>
      </c>
      <c r="M452" s="850">
        <v>4618.72</v>
      </c>
    </row>
    <row r="453" spans="1:13" ht="14.4" customHeight="1" x14ac:dyDescent="0.3">
      <c r="A453" s="831" t="s">
        <v>2191</v>
      </c>
      <c r="B453" s="832" t="s">
        <v>1735</v>
      </c>
      <c r="C453" s="832" t="s">
        <v>1742</v>
      </c>
      <c r="D453" s="832" t="s">
        <v>822</v>
      </c>
      <c r="E453" s="832" t="s">
        <v>1743</v>
      </c>
      <c r="F453" s="849"/>
      <c r="G453" s="849"/>
      <c r="H453" s="837">
        <v>0</v>
      </c>
      <c r="I453" s="849">
        <v>8</v>
      </c>
      <c r="J453" s="849">
        <v>7389.92</v>
      </c>
      <c r="K453" s="837">
        <v>1</v>
      </c>
      <c r="L453" s="849">
        <v>8</v>
      </c>
      <c r="M453" s="850">
        <v>7389.92</v>
      </c>
    </row>
    <row r="454" spans="1:13" ht="14.4" customHeight="1" x14ac:dyDescent="0.3">
      <c r="A454" s="831" t="s">
        <v>2191</v>
      </c>
      <c r="B454" s="832" t="s">
        <v>1768</v>
      </c>
      <c r="C454" s="832" t="s">
        <v>1769</v>
      </c>
      <c r="D454" s="832" t="s">
        <v>1770</v>
      </c>
      <c r="E454" s="832" t="s">
        <v>1771</v>
      </c>
      <c r="F454" s="849"/>
      <c r="G454" s="849"/>
      <c r="H454" s="837">
        <v>0</v>
      </c>
      <c r="I454" s="849">
        <v>1</v>
      </c>
      <c r="J454" s="849">
        <v>31.09</v>
      </c>
      <c r="K454" s="837">
        <v>1</v>
      </c>
      <c r="L454" s="849">
        <v>1</v>
      </c>
      <c r="M454" s="850">
        <v>31.09</v>
      </c>
    </row>
    <row r="455" spans="1:13" ht="14.4" customHeight="1" x14ac:dyDescent="0.3">
      <c r="A455" s="831" t="s">
        <v>2191</v>
      </c>
      <c r="B455" s="832" t="s">
        <v>3843</v>
      </c>
      <c r="C455" s="832" t="s">
        <v>3383</v>
      </c>
      <c r="D455" s="832" t="s">
        <v>3384</v>
      </c>
      <c r="E455" s="832" t="s">
        <v>3385</v>
      </c>
      <c r="F455" s="849"/>
      <c r="G455" s="849"/>
      <c r="H455" s="837">
        <v>0</v>
      </c>
      <c r="I455" s="849">
        <v>1</v>
      </c>
      <c r="J455" s="849">
        <v>621.88</v>
      </c>
      <c r="K455" s="837">
        <v>1</v>
      </c>
      <c r="L455" s="849">
        <v>1</v>
      </c>
      <c r="M455" s="850">
        <v>621.88</v>
      </c>
    </row>
    <row r="456" spans="1:13" ht="14.4" customHeight="1" x14ac:dyDescent="0.3">
      <c r="A456" s="831" t="s">
        <v>2191</v>
      </c>
      <c r="B456" s="832" t="s">
        <v>1807</v>
      </c>
      <c r="C456" s="832" t="s">
        <v>2072</v>
      </c>
      <c r="D456" s="832" t="s">
        <v>1809</v>
      </c>
      <c r="E456" s="832" t="s">
        <v>2073</v>
      </c>
      <c r="F456" s="849"/>
      <c r="G456" s="849"/>
      <c r="H456" s="837">
        <v>0</v>
      </c>
      <c r="I456" s="849">
        <v>1</v>
      </c>
      <c r="J456" s="849">
        <v>49.08</v>
      </c>
      <c r="K456" s="837">
        <v>1</v>
      </c>
      <c r="L456" s="849">
        <v>1</v>
      </c>
      <c r="M456" s="850">
        <v>49.08</v>
      </c>
    </row>
    <row r="457" spans="1:13" ht="14.4" customHeight="1" x14ac:dyDescent="0.3">
      <c r="A457" s="831" t="s">
        <v>2191</v>
      </c>
      <c r="B457" s="832" t="s">
        <v>1807</v>
      </c>
      <c r="C457" s="832" t="s">
        <v>3216</v>
      </c>
      <c r="D457" s="832" t="s">
        <v>1809</v>
      </c>
      <c r="E457" s="832" t="s">
        <v>3217</v>
      </c>
      <c r="F457" s="849">
        <v>2</v>
      </c>
      <c r="G457" s="849">
        <v>168.36</v>
      </c>
      <c r="H457" s="837">
        <v>1</v>
      </c>
      <c r="I457" s="849"/>
      <c r="J457" s="849"/>
      <c r="K457" s="837">
        <v>0</v>
      </c>
      <c r="L457" s="849">
        <v>2</v>
      </c>
      <c r="M457" s="850">
        <v>168.36</v>
      </c>
    </row>
    <row r="458" spans="1:13" ht="14.4" customHeight="1" x14ac:dyDescent="0.3">
      <c r="A458" s="831" t="s">
        <v>2191</v>
      </c>
      <c r="B458" s="832" t="s">
        <v>1820</v>
      </c>
      <c r="C458" s="832" t="s">
        <v>2249</v>
      </c>
      <c r="D458" s="832" t="s">
        <v>1822</v>
      </c>
      <c r="E458" s="832" t="s">
        <v>2250</v>
      </c>
      <c r="F458" s="849"/>
      <c r="G458" s="849"/>
      <c r="H458" s="837">
        <v>0</v>
      </c>
      <c r="I458" s="849">
        <v>1</v>
      </c>
      <c r="J458" s="849">
        <v>85.27</v>
      </c>
      <c r="K458" s="837">
        <v>1</v>
      </c>
      <c r="L458" s="849">
        <v>1</v>
      </c>
      <c r="M458" s="850">
        <v>85.27</v>
      </c>
    </row>
    <row r="459" spans="1:13" ht="14.4" customHeight="1" x14ac:dyDescent="0.3">
      <c r="A459" s="831" t="s">
        <v>2191</v>
      </c>
      <c r="B459" s="832" t="s">
        <v>2003</v>
      </c>
      <c r="C459" s="832" t="s">
        <v>2077</v>
      </c>
      <c r="D459" s="832" t="s">
        <v>2005</v>
      </c>
      <c r="E459" s="832" t="s">
        <v>2078</v>
      </c>
      <c r="F459" s="849"/>
      <c r="G459" s="849"/>
      <c r="H459" s="837">
        <v>0</v>
      </c>
      <c r="I459" s="849">
        <v>2</v>
      </c>
      <c r="J459" s="849">
        <v>239.4</v>
      </c>
      <c r="K459" s="837">
        <v>1</v>
      </c>
      <c r="L459" s="849">
        <v>2</v>
      </c>
      <c r="M459" s="850">
        <v>239.4</v>
      </c>
    </row>
    <row r="460" spans="1:13" ht="14.4" customHeight="1" x14ac:dyDescent="0.3">
      <c r="A460" s="831" t="s">
        <v>2191</v>
      </c>
      <c r="B460" s="832" t="s">
        <v>1831</v>
      </c>
      <c r="C460" s="832" t="s">
        <v>1835</v>
      </c>
      <c r="D460" s="832" t="s">
        <v>1836</v>
      </c>
      <c r="E460" s="832" t="s">
        <v>1837</v>
      </c>
      <c r="F460" s="849"/>
      <c r="G460" s="849"/>
      <c r="H460" s="837">
        <v>0</v>
      </c>
      <c r="I460" s="849">
        <v>11</v>
      </c>
      <c r="J460" s="849">
        <v>35549.910000000003</v>
      </c>
      <c r="K460" s="837">
        <v>1</v>
      </c>
      <c r="L460" s="849">
        <v>11</v>
      </c>
      <c r="M460" s="850">
        <v>35549.910000000003</v>
      </c>
    </row>
    <row r="461" spans="1:13" ht="14.4" customHeight="1" x14ac:dyDescent="0.3">
      <c r="A461" s="831" t="s">
        <v>2191</v>
      </c>
      <c r="B461" s="832" t="s">
        <v>3816</v>
      </c>
      <c r="C461" s="832" t="s">
        <v>2306</v>
      </c>
      <c r="D461" s="832" t="s">
        <v>2307</v>
      </c>
      <c r="E461" s="832" t="s">
        <v>2308</v>
      </c>
      <c r="F461" s="849"/>
      <c r="G461" s="849"/>
      <c r="H461" s="837">
        <v>0</v>
      </c>
      <c r="I461" s="849">
        <v>2</v>
      </c>
      <c r="J461" s="849">
        <v>13393.02</v>
      </c>
      <c r="K461" s="837">
        <v>1</v>
      </c>
      <c r="L461" s="849">
        <v>2</v>
      </c>
      <c r="M461" s="850">
        <v>13393.02</v>
      </c>
    </row>
    <row r="462" spans="1:13" ht="14.4" customHeight="1" x14ac:dyDescent="0.3">
      <c r="A462" s="831" t="s">
        <v>2191</v>
      </c>
      <c r="B462" s="832" t="s">
        <v>1873</v>
      </c>
      <c r="C462" s="832" t="s">
        <v>2953</v>
      </c>
      <c r="D462" s="832" t="s">
        <v>2954</v>
      </c>
      <c r="E462" s="832" t="s">
        <v>2955</v>
      </c>
      <c r="F462" s="849">
        <v>1</v>
      </c>
      <c r="G462" s="849">
        <v>121.75</v>
      </c>
      <c r="H462" s="837">
        <v>1</v>
      </c>
      <c r="I462" s="849"/>
      <c r="J462" s="849"/>
      <c r="K462" s="837">
        <v>0</v>
      </c>
      <c r="L462" s="849">
        <v>1</v>
      </c>
      <c r="M462" s="850">
        <v>121.75</v>
      </c>
    </row>
    <row r="463" spans="1:13" ht="14.4" customHeight="1" x14ac:dyDescent="0.3">
      <c r="A463" s="831" t="s">
        <v>2191</v>
      </c>
      <c r="B463" s="832" t="s">
        <v>1873</v>
      </c>
      <c r="C463" s="832" t="s">
        <v>1874</v>
      </c>
      <c r="D463" s="832" t="s">
        <v>675</v>
      </c>
      <c r="E463" s="832" t="s">
        <v>676</v>
      </c>
      <c r="F463" s="849"/>
      <c r="G463" s="849"/>
      <c r="H463" s="837">
        <v>0</v>
      </c>
      <c r="I463" s="849">
        <v>9</v>
      </c>
      <c r="J463" s="849">
        <v>652.95000000000005</v>
      </c>
      <c r="K463" s="837">
        <v>1</v>
      </c>
      <c r="L463" s="849">
        <v>9</v>
      </c>
      <c r="M463" s="850">
        <v>652.95000000000005</v>
      </c>
    </row>
    <row r="464" spans="1:13" ht="14.4" customHeight="1" x14ac:dyDescent="0.3">
      <c r="A464" s="831" t="s">
        <v>2191</v>
      </c>
      <c r="B464" s="832" t="s">
        <v>1873</v>
      </c>
      <c r="C464" s="832" t="s">
        <v>1875</v>
      </c>
      <c r="D464" s="832" t="s">
        <v>675</v>
      </c>
      <c r="E464" s="832" t="s">
        <v>677</v>
      </c>
      <c r="F464" s="849"/>
      <c r="G464" s="849"/>
      <c r="H464" s="837">
        <v>0</v>
      </c>
      <c r="I464" s="849">
        <v>2</v>
      </c>
      <c r="J464" s="849">
        <v>130.56</v>
      </c>
      <c r="K464" s="837">
        <v>1</v>
      </c>
      <c r="L464" s="849">
        <v>2</v>
      </c>
      <c r="M464" s="850">
        <v>130.56</v>
      </c>
    </row>
    <row r="465" spans="1:13" ht="14.4" customHeight="1" x14ac:dyDescent="0.3">
      <c r="A465" s="831" t="s">
        <v>2191</v>
      </c>
      <c r="B465" s="832" t="s">
        <v>1890</v>
      </c>
      <c r="C465" s="832" t="s">
        <v>1891</v>
      </c>
      <c r="D465" s="832" t="s">
        <v>956</v>
      </c>
      <c r="E465" s="832" t="s">
        <v>957</v>
      </c>
      <c r="F465" s="849"/>
      <c r="G465" s="849"/>
      <c r="H465" s="837"/>
      <c r="I465" s="849">
        <v>6</v>
      </c>
      <c r="J465" s="849">
        <v>0</v>
      </c>
      <c r="K465" s="837"/>
      <c r="L465" s="849">
        <v>6</v>
      </c>
      <c r="M465" s="850">
        <v>0</v>
      </c>
    </row>
    <row r="466" spans="1:13" ht="14.4" customHeight="1" x14ac:dyDescent="0.3">
      <c r="A466" s="831" t="s">
        <v>2191</v>
      </c>
      <c r="B466" s="832" t="s">
        <v>3845</v>
      </c>
      <c r="C466" s="832" t="s">
        <v>3411</v>
      </c>
      <c r="D466" s="832" t="s">
        <v>3412</v>
      </c>
      <c r="E466" s="832" t="s">
        <v>2652</v>
      </c>
      <c r="F466" s="849">
        <v>1</v>
      </c>
      <c r="G466" s="849">
        <v>72.58</v>
      </c>
      <c r="H466" s="837">
        <v>1</v>
      </c>
      <c r="I466" s="849"/>
      <c r="J466" s="849"/>
      <c r="K466" s="837">
        <v>0</v>
      </c>
      <c r="L466" s="849">
        <v>1</v>
      </c>
      <c r="M466" s="850">
        <v>72.58</v>
      </c>
    </row>
    <row r="467" spans="1:13" ht="14.4" customHeight="1" x14ac:dyDescent="0.3">
      <c r="A467" s="831" t="s">
        <v>2191</v>
      </c>
      <c r="B467" s="832" t="s">
        <v>2032</v>
      </c>
      <c r="C467" s="832" t="s">
        <v>2598</v>
      </c>
      <c r="D467" s="832" t="s">
        <v>1440</v>
      </c>
      <c r="E467" s="832" t="s">
        <v>2232</v>
      </c>
      <c r="F467" s="849"/>
      <c r="G467" s="849"/>
      <c r="H467" s="837"/>
      <c r="I467" s="849">
        <v>1</v>
      </c>
      <c r="J467" s="849">
        <v>0</v>
      </c>
      <c r="K467" s="837"/>
      <c r="L467" s="849">
        <v>1</v>
      </c>
      <c r="M467" s="850">
        <v>0</v>
      </c>
    </row>
    <row r="468" spans="1:13" ht="14.4" customHeight="1" x14ac:dyDescent="0.3">
      <c r="A468" s="831" t="s">
        <v>2191</v>
      </c>
      <c r="B468" s="832" t="s">
        <v>2032</v>
      </c>
      <c r="C468" s="832" t="s">
        <v>2033</v>
      </c>
      <c r="D468" s="832" t="s">
        <v>1440</v>
      </c>
      <c r="E468" s="832" t="s">
        <v>2034</v>
      </c>
      <c r="F468" s="849"/>
      <c r="G468" s="849"/>
      <c r="H468" s="837"/>
      <c r="I468" s="849">
        <v>3</v>
      </c>
      <c r="J468" s="849">
        <v>0</v>
      </c>
      <c r="K468" s="837"/>
      <c r="L468" s="849">
        <v>3</v>
      </c>
      <c r="M468" s="850">
        <v>0</v>
      </c>
    </row>
    <row r="469" spans="1:13" ht="14.4" customHeight="1" x14ac:dyDescent="0.3">
      <c r="A469" s="831" t="s">
        <v>2191</v>
      </c>
      <c r="B469" s="832" t="s">
        <v>3818</v>
      </c>
      <c r="C469" s="832" t="s">
        <v>2976</v>
      </c>
      <c r="D469" s="832" t="s">
        <v>2680</v>
      </c>
      <c r="E469" s="832" t="s">
        <v>2117</v>
      </c>
      <c r="F469" s="849"/>
      <c r="G469" s="849"/>
      <c r="H469" s="837">
        <v>0</v>
      </c>
      <c r="I469" s="849">
        <v>1</v>
      </c>
      <c r="J469" s="849">
        <v>264</v>
      </c>
      <c r="K469" s="837">
        <v>1</v>
      </c>
      <c r="L469" s="849">
        <v>1</v>
      </c>
      <c r="M469" s="850">
        <v>264</v>
      </c>
    </row>
    <row r="470" spans="1:13" ht="14.4" customHeight="1" x14ac:dyDescent="0.3">
      <c r="A470" s="831" t="s">
        <v>2191</v>
      </c>
      <c r="B470" s="832" t="s">
        <v>3818</v>
      </c>
      <c r="C470" s="832" t="s">
        <v>2679</v>
      </c>
      <c r="D470" s="832" t="s">
        <v>2680</v>
      </c>
      <c r="E470" s="832" t="s">
        <v>2263</v>
      </c>
      <c r="F470" s="849"/>
      <c r="G470" s="849"/>
      <c r="H470" s="837">
        <v>0</v>
      </c>
      <c r="I470" s="849">
        <v>1</v>
      </c>
      <c r="J470" s="849">
        <v>132</v>
      </c>
      <c r="K470" s="837">
        <v>1</v>
      </c>
      <c r="L470" s="849">
        <v>1</v>
      </c>
      <c r="M470" s="850">
        <v>132</v>
      </c>
    </row>
    <row r="471" spans="1:13" ht="14.4" customHeight="1" x14ac:dyDescent="0.3">
      <c r="A471" s="831" t="s">
        <v>2191</v>
      </c>
      <c r="B471" s="832" t="s">
        <v>2035</v>
      </c>
      <c r="C471" s="832" t="s">
        <v>3394</v>
      </c>
      <c r="D471" s="832" t="s">
        <v>3395</v>
      </c>
      <c r="E471" s="832" t="s">
        <v>3023</v>
      </c>
      <c r="F471" s="849">
        <v>3</v>
      </c>
      <c r="G471" s="849">
        <v>241.59</v>
      </c>
      <c r="H471" s="837">
        <v>1</v>
      </c>
      <c r="I471" s="849"/>
      <c r="J471" s="849"/>
      <c r="K471" s="837">
        <v>0</v>
      </c>
      <c r="L471" s="849">
        <v>3</v>
      </c>
      <c r="M471" s="850">
        <v>241.59</v>
      </c>
    </row>
    <row r="472" spans="1:13" ht="14.4" customHeight="1" x14ac:dyDescent="0.3">
      <c r="A472" s="831" t="s">
        <v>2191</v>
      </c>
      <c r="B472" s="832" t="s">
        <v>1945</v>
      </c>
      <c r="C472" s="832" t="s">
        <v>1946</v>
      </c>
      <c r="D472" s="832" t="s">
        <v>1221</v>
      </c>
      <c r="E472" s="832" t="s">
        <v>1483</v>
      </c>
      <c r="F472" s="849"/>
      <c r="G472" s="849"/>
      <c r="H472" s="837">
        <v>0</v>
      </c>
      <c r="I472" s="849">
        <v>1</v>
      </c>
      <c r="J472" s="849">
        <v>58.77</v>
      </c>
      <c r="K472" s="837">
        <v>1</v>
      </c>
      <c r="L472" s="849">
        <v>1</v>
      </c>
      <c r="M472" s="850">
        <v>58.77</v>
      </c>
    </row>
    <row r="473" spans="1:13" ht="14.4" customHeight="1" x14ac:dyDescent="0.3">
      <c r="A473" s="831" t="s">
        <v>2192</v>
      </c>
      <c r="B473" s="832" t="s">
        <v>1721</v>
      </c>
      <c r="C473" s="832" t="s">
        <v>2056</v>
      </c>
      <c r="D473" s="832" t="s">
        <v>2057</v>
      </c>
      <c r="E473" s="832" t="s">
        <v>2058</v>
      </c>
      <c r="F473" s="849"/>
      <c r="G473" s="849"/>
      <c r="H473" s="837">
        <v>0</v>
      </c>
      <c r="I473" s="849">
        <v>5</v>
      </c>
      <c r="J473" s="849">
        <v>161.25</v>
      </c>
      <c r="K473" s="837">
        <v>1</v>
      </c>
      <c r="L473" s="849">
        <v>5</v>
      </c>
      <c r="M473" s="850">
        <v>161.25</v>
      </c>
    </row>
    <row r="474" spans="1:13" ht="14.4" customHeight="1" x14ac:dyDescent="0.3">
      <c r="A474" s="831" t="s">
        <v>2192</v>
      </c>
      <c r="B474" s="832" t="s">
        <v>1721</v>
      </c>
      <c r="C474" s="832" t="s">
        <v>2203</v>
      </c>
      <c r="D474" s="832" t="s">
        <v>2057</v>
      </c>
      <c r="E474" s="832" t="s">
        <v>2204</v>
      </c>
      <c r="F474" s="849"/>
      <c r="G474" s="849"/>
      <c r="H474" s="837">
        <v>0</v>
      </c>
      <c r="I474" s="849">
        <v>3</v>
      </c>
      <c r="J474" s="849">
        <v>48.36</v>
      </c>
      <c r="K474" s="837">
        <v>1</v>
      </c>
      <c r="L474" s="849">
        <v>3</v>
      </c>
      <c r="M474" s="850">
        <v>48.36</v>
      </c>
    </row>
    <row r="475" spans="1:13" ht="14.4" customHeight="1" x14ac:dyDescent="0.3">
      <c r="A475" s="831" t="s">
        <v>2192</v>
      </c>
      <c r="B475" s="832" t="s">
        <v>1735</v>
      </c>
      <c r="C475" s="832" t="s">
        <v>3028</v>
      </c>
      <c r="D475" s="832" t="s">
        <v>827</v>
      </c>
      <c r="E475" s="832" t="s">
        <v>3029</v>
      </c>
      <c r="F475" s="849"/>
      <c r="G475" s="849"/>
      <c r="H475" s="837">
        <v>0</v>
      </c>
      <c r="I475" s="849">
        <v>2</v>
      </c>
      <c r="J475" s="849">
        <v>4618.72</v>
      </c>
      <c r="K475" s="837">
        <v>1</v>
      </c>
      <c r="L475" s="849">
        <v>2</v>
      </c>
      <c r="M475" s="850">
        <v>4618.72</v>
      </c>
    </row>
    <row r="476" spans="1:13" ht="14.4" customHeight="1" x14ac:dyDescent="0.3">
      <c r="A476" s="831" t="s">
        <v>2192</v>
      </c>
      <c r="B476" s="832" t="s">
        <v>1735</v>
      </c>
      <c r="C476" s="832" t="s">
        <v>1744</v>
      </c>
      <c r="D476" s="832" t="s">
        <v>822</v>
      </c>
      <c r="E476" s="832" t="s">
        <v>1745</v>
      </c>
      <c r="F476" s="849"/>
      <c r="G476" s="849"/>
      <c r="H476" s="837">
        <v>0</v>
      </c>
      <c r="I476" s="849">
        <v>3</v>
      </c>
      <c r="J476" s="849">
        <v>1104.48</v>
      </c>
      <c r="K476" s="837">
        <v>1</v>
      </c>
      <c r="L476" s="849">
        <v>3</v>
      </c>
      <c r="M476" s="850">
        <v>1104.48</v>
      </c>
    </row>
    <row r="477" spans="1:13" ht="14.4" customHeight="1" x14ac:dyDescent="0.3">
      <c r="A477" s="831" t="s">
        <v>2192</v>
      </c>
      <c r="B477" s="832" t="s">
        <v>1768</v>
      </c>
      <c r="C477" s="832" t="s">
        <v>1769</v>
      </c>
      <c r="D477" s="832" t="s">
        <v>1770</v>
      </c>
      <c r="E477" s="832" t="s">
        <v>1771</v>
      </c>
      <c r="F477" s="849"/>
      <c r="G477" s="849"/>
      <c r="H477" s="837">
        <v>0</v>
      </c>
      <c r="I477" s="849">
        <v>2</v>
      </c>
      <c r="J477" s="849">
        <v>62.18</v>
      </c>
      <c r="K477" s="837">
        <v>1</v>
      </c>
      <c r="L477" s="849">
        <v>2</v>
      </c>
      <c r="M477" s="850">
        <v>62.18</v>
      </c>
    </row>
    <row r="478" spans="1:13" ht="14.4" customHeight="1" x14ac:dyDescent="0.3">
      <c r="A478" s="831" t="s">
        <v>2192</v>
      </c>
      <c r="B478" s="832" t="s">
        <v>1768</v>
      </c>
      <c r="C478" s="832" t="s">
        <v>1772</v>
      </c>
      <c r="D478" s="832" t="s">
        <v>1770</v>
      </c>
      <c r="E478" s="832" t="s">
        <v>1773</v>
      </c>
      <c r="F478" s="849"/>
      <c r="G478" s="849"/>
      <c r="H478" s="837">
        <v>0</v>
      </c>
      <c r="I478" s="849">
        <v>1</v>
      </c>
      <c r="J478" s="849">
        <v>62.18</v>
      </c>
      <c r="K478" s="837">
        <v>1</v>
      </c>
      <c r="L478" s="849">
        <v>1</v>
      </c>
      <c r="M478" s="850">
        <v>62.18</v>
      </c>
    </row>
    <row r="479" spans="1:13" ht="14.4" customHeight="1" x14ac:dyDescent="0.3">
      <c r="A479" s="831" t="s">
        <v>2192</v>
      </c>
      <c r="B479" s="832" t="s">
        <v>1811</v>
      </c>
      <c r="C479" s="832" t="s">
        <v>1814</v>
      </c>
      <c r="D479" s="832" t="s">
        <v>1119</v>
      </c>
      <c r="E479" s="832" t="s">
        <v>1815</v>
      </c>
      <c r="F479" s="849"/>
      <c r="G479" s="849"/>
      <c r="H479" s="837">
        <v>0</v>
      </c>
      <c r="I479" s="849">
        <v>1</v>
      </c>
      <c r="J479" s="849">
        <v>154.36000000000001</v>
      </c>
      <c r="K479" s="837">
        <v>1</v>
      </c>
      <c r="L479" s="849">
        <v>1</v>
      </c>
      <c r="M479" s="850">
        <v>154.36000000000001</v>
      </c>
    </row>
    <row r="480" spans="1:13" ht="14.4" customHeight="1" x14ac:dyDescent="0.3">
      <c r="A480" s="831" t="s">
        <v>2192</v>
      </c>
      <c r="B480" s="832" t="s">
        <v>2003</v>
      </c>
      <c r="C480" s="832" t="s">
        <v>2004</v>
      </c>
      <c r="D480" s="832" t="s">
        <v>2005</v>
      </c>
      <c r="E480" s="832" t="s">
        <v>2006</v>
      </c>
      <c r="F480" s="849"/>
      <c r="G480" s="849"/>
      <c r="H480" s="837">
        <v>0</v>
      </c>
      <c r="I480" s="849">
        <v>5</v>
      </c>
      <c r="J480" s="849">
        <v>598.5</v>
      </c>
      <c r="K480" s="837">
        <v>1</v>
      </c>
      <c r="L480" s="849">
        <v>5</v>
      </c>
      <c r="M480" s="850">
        <v>598.5</v>
      </c>
    </row>
    <row r="481" spans="1:13" ht="14.4" customHeight="1" x14ac:dyDescent="0.3">
      <c r="A481" s="831" t="s">
        <v>2192</v>
      </c>
      <c r="B481" s="832" t="s">
        <v>2003</v>
      </c>
      <c r="C481" s="832" t="s">
        <v>2860</v>
      </c>
      <c r="D481" s="832" t="s">
        <v>2005</v>
      </c>
      <c r="E481" s="832" t="s">
        <v>2861</v>
      </c>
      <c r="F481" s="849"/>
      <c r="G481" s="849"/>
      <c r="H481" s="837">
        <v>0</v>
      </c>
      <c r="I481" s="849">
        <v>3</v>
      </c>
      <c r="J481" s="849">
        <v>1275.51</v>
      </c>
      <c r="K481" s="837">
        <v>1</v>
      </c>
      <c r="L481" s="849">
        <v>3</v>
      </c>
      <c r="M481" s="850">
        <v>1275.51</v>
      </c>
    </row>
    <row r="482" spans="1:13" ht="14.4" customHeight="1" x14ac:dyDescent="0.3">
      <c r="A482" s="831" t="s">
        <v>2192</v>
      </c>
      <c r="B482" s="832" t="s">
        <v>1831</v>
      </c>
      <c r="C482" s="832" t="s">
        <v>1835</v>
      </c>
      <c r="D482" s="832" t="s">
        <v>1836</v>
      </c>
      <c r="E482" s="832" t="s">
        <v>1837</v>
      </c>
      <c r="F482" s="849"/>
      <c r="G482" s="849"/>
      <c r="H482" s="837">
        <v>0</v>
      </c>
      <c r="I482" s="849">
        <v>9</v>
      </c>
      <c r="J482" s="849">
        <v>29086.29</v>
      </c>
      <c r="K482" s="837">
        <v>1</v>
      </c>
      <c r="L482" s="849">
        <v>9</v>
      </c>
      <c r="M482" s="850">
        <v>29086.29</v>
      </c>
    </row>
    <row r="483" spans="1:13" ht="14.4" customHeight="1" x14ac:dyDescent="0.3">
      <c r="A483" s="831" t="s">
        <v>2192</v>
      </c>
      <c r="B483" s="832" t="s">
        <v>2015</v>
      </c>
      <c r="C483" s="832" t="s">
        <v>2016</v>
      </c>
      <c r="D483" s="832" t="s">
        <v>2017</v>
      </c>
      <c r="E483" s="832" t="s">
        <v>2018</v>
      </c>
      <c r="F483" s="849"/>
      <c r="G483" s="849"/>
      <c r="H483" s="837">
        <v>0</v>
      </c>
      <c r="I483" s="849">
        <v>16</v>
      </c>
      <c r="J483" s="849">
        <v>14441.119999999999</v>
      </c>
      <c r="K483" s="837">
        <v>1</v>
      </c>
      <c r="L483" s="849">
        <v>16</v>
      </c>
      <c r="M483" s="850">
        <v>14441.119999999999</v>
      </c>
    </row>
    <row r="484" spans="1:13" ht="14.4" customHeight="1" x14ac:dyDescent="0.3">
      <c r="A484" s="831" t="s">
        <v>2192</v>
      </c>
      <c r="B484" s="832" t="s">
        <v>1850</v>
      </c>
      <c r="C484" s="832" t="s">
        <v>1851</v>
      </c>
      <c r="D484" s="832" t="s">
        <v>1054</v>
      </c>
      <c r="E484" s="832" t="s">
        <v>1055</v>
      </c>
      <c r="F484" s="849"/>
      <c r="G484" s="849"/>
      <c r="H484" s="837">
        <v>0</v>
      </c>
      <c r="I484" s="849">
        <v>8</v>
      </c>
      <c r="J484" s="849">
        <v>133315.92000000001</v>
      </c>
      <c r="K484" s="837">
        <v>1</v>
      </c>
      <c r="L484" s="849">
        <v>8</v>
      </c>
      <c r="M484" s="850">
        <v>133315.92000000001</v>
      </c>
    </row>
    <row r="485" spans="1:13" ht="14.4" customHeight="1" x14ac:dyDescent="0.3">
      <c r="A485" s="831" t="s">
        <v>2192</v>
      </c>
      <c r="B485" s="832" t="s">
        <v>3816</v>
      </c>
      <c r="C485" s="832" t="s">
        <v>2306</v>
      </c>
      <c r="D485" s="832" t="s">
        <v>2307</v>
      </c>
      <c r="E485" s="832" t="s">
        <v>2308</v>
      </c>
      <c r="F485" s="849"/>
      <c r="G485" s="849"/>
      <c r="H485" s="837">
        <v>0</v>
      </c>
      <c r="I485" s="849">
        <v>2</v>
      </c>
      <c r="J485" s="849">
        <v>13393.02</v>
      </c>
      <c r="K485" s="837">
        <v>1</v>
      </c>
      <c r="L485" s="849">
        <v>2</v>
      </c>
      <c r="M485" s="850">
        <v>13393.02</v>
      </c>
    </row>
    <row r="486" spans="1:13" ht="14.4" customHeight="1" x14ac:dyDescent="0.3">
      <c r="A486" s="831" t="s">
        <v>2192</v>
      </c>
      <c r="B486" s="832" t="s">
        <v>1873</v>
      </c>
      <c r="C486" s="832" t="s">
        <v>1875</v>
      </c>
      <c r="D486" s="832" t="s">
        <v>675</v>
      </c>
      <c r="E486" s="832" t="s">
        <v>677</v>
      </c>
      <c r="F486" s="849"/>
      <c r="G486" s="849"/>
      <c r="H486" s="837">
        <v>0</v>
      </c>
      <c r="I486" s="849">
        <v>1</v>
      </c>
      <c r="J486" s="849">
        <v>65.28</v>
      </c>
      <c r="K486" s="837">
        <v>1</v>
      </c>
      <c r="L486" s="849">
        <v>1</v>
      </c>
      <c r="M486" s="850">
        <v>65.28</v>
      </c>
    </row>
    <row r="487" spans="1:13" ht="14.4" customHeight="1" x14ac:dyDescent="0.3">
      <c r="A487" s="831" t="s">
        <v>2192</v>
      </c>
      <c r="B487" s="832" t="s">
        <v>1890</v>
      </c>
      <c r="C487" s="832" t="s">
        <v>1891</v>
      </c>
      <c r="D487" s="832" t="s">
        <v>956</v>
      </c>
      <c r="E487" s="832" t="s">
        <v>957</v>
      </c>
      <c r="F487" s="849"/>
      <c r="G487" s="849"/>
      <c r="H487" s="837"/>
      <c r="I487" s="849">
        <v>1</v>
      </c>
      <c r="J487" s="849">
        <v>0</v>
      </c>
      <c r="K487" s="837"/>
      <c r="L487" s="849">
        <v>1</v>
      </c>
      <c r="M487" s="850">
        <v>0</v>
      </c>
    </row>
    <row r="488" spans="1:13" ht="14.4" customHeight="1" x14ac:dyDescent="0.3">
      <c r="A488" s="831" t="s">
        <v>2192</v>
      </c>
      <c r="B488" s="832" t="s">
        <v>1894</v>
      </c>
      <c r="C488" s="832" t="s">
        <v>2299</v>
      </c>
      <c r="D488" s="832" t="s">
        <v>1896</v>
      </c>
      <c r="E488" s="832" t="s">
        <v>2300</v>
      </c>
      <c r="F488" s="849"/>
      <c r="G488" s="849"/>
      <c r="H488" s="837">
        <v>0</v>
      </c>
      <c r="I488" s="849">
        <v>1</v>
      </c>
      <c r="J488" s="849">
        <v>4.7</v>
      </c>
      <c r="K488" s="837">
        <v>1</v>
      </c>
      <c r="L488" s="849">
        <v>1</v>
      </c>
      <c r="M488" s="850">
        <v>4.7</v>
      </c>
    </row>
    <row r="489" spans="1:13" ht="14.4" customHeight="1" x14ac:dyDescent="0.3">
      <c r="A489" s="831" t="s">
        <v>2192</v>
      </c>
      <c r="B489" s="832" t="s">
        <v>3818</v>
      </c>
      <c r="C489" s="832" t="s">
        <v>2679</v>
      </c>
      <c r="D489" s="832" t="s">
        <v>2680</v>
      </c>
      <c r="E489" s="832" t="s">
        <v>2263</v>
      </c>
      <c r="F489" s="849"/>
      <c r="G489" s="849"/>
      <c r="H489" s="837">
        <v>0</v>
      </c>
      <c r="I489" s="849">
        <v>3</v>
      </c>
      <c r="J489" s="849">
        <v>396</v>
      </c>
      <c r="K489" s="837">
        <v>1</v>
      </c>
      <c r="L489" s="849">
        <v>3</v>
      </c>
      <c r="M489" s="850">
        <v>396</v>
      </c>
    </row>
    <row r="490" spans="1:13" ht="14.4" customHeight="1" x14ac:dyDescent="0.3">
      <c r="A490" s="831" t="s">
        <v>2192</v>
      </c>
      <c r="B490" s="832" t="s">
        <v>3820</v>
      </c>
      <c r="C490" s="832" t="s">
        <v>3421</v>
      </c>
      <c r="D490" s="832" t="s">
        <v>3340</v>
      </c>
      <c r="E490" s="832" t="s">
        <v>3422</v>
      </c>
      <c r="F490" s="849"/>
      <c r="G490" s="849"/>
      <c r="H490" s="837">
        <v>0</v>
      </c>
      <c r="I490" s="849">
        <v>1</v>
      </c>
      <c r="J490" s="849">
        <v>246.39</v>
      </c>
      <c r="K490" s="837">
        <v>1</v>
      </c>
      <c r="L490" s="849">
        <v>1</v>
      </c>
      <c r="M490" s="850">
        <v>246.39</v>
      </c>
    </row>
    <row r="491" spans="1:13" ht="14.4" customHeight="1" x14ac:dyDescent="0.3">
      <c r="A491" s="831" t="s">
        <v>2192</v>
      </c>
      <c r="B491" s="832" t="s">
        <v>1913</v>
      </c>
      <c r="C491" s="832" t="s">
        <v>2053</v>
      </c>
      <c r="D491" s="832" t="s">
        <v>2054</v>
      </c>
      <c r="E491" s="832" t="s">
        <v>1450</v>
      </c>
      <c r="F491" s="849"/>
      <c r="G491" s="849"/>
      <c r="H491" s="837">
        <v>0</v>
      </c>
      <c r="I491" s="849">
        <v>10</v>
      </c>
      <c r="J491" s="849">
        <v>1942.6</v>
      </c>
      <c r="K491" s="837">
        <v>1</v>
      </c>
      <c r="L491" s="849">
        <v>10</v>
      </c>
      <c r="M491" s="850">
        <v>1942.6</v>
      </c>
    </row>
    <row r="492" spans="1:13" ht="14.4" customHeight="1" x14ac:dyDescent="0.3">
      <c r="A492" s="831" t="s">
        <v>2192</v>
      </c>
      <c r="B492" s="832" t="s">
        <v>2011</v>
      </c>
      <c r="C492" s="832" t="s">
        <v>2012</v>
      </c>
      <c r="D492" s="832" t="s">
        <v>2013</v>
      </c>
      <c r="E492" s="832" t="s">
        <v>2014</v>
      </c>
      <c r="F492" s="849"/>
      <c r="G492" s="849"/>
      <c r="H492" s="837">
        <v>0</v>
      </c>
      <c r="I492" s="849">
        <v>8</v>
      </c>
      <c r="J492" s="849">
        <v>93739.44</v>
      </c>
      <c r="K492" s="837">
        <v>1</v>
      </c>
      <c r="L492" s="849">
        <v>8</v>
      </c>
      <c r="M492" s="850">
        <v>93739.44</v>
      </c>
    </row>
    <row r="493" spans="1:13" ht="14.4" customHeight="1" x14ac:dyDescent="0.3">
      <c r="A493" s="831" t="s">
        <v>2193</v>
      </c>
      <c r="B493" s="832" t="s">
        <v>1735</v>
      </c>
      <c r="C493" s="832" t="s">
        <v>1738</v>
      </c>
      <c r="D493" s="832" t="s">
        <v>827</v>
      </c>
      <c r="E493" s="832" t="s">
        <v>1739</v>
      </c>
      <c r="F493" s="849"/>
      <c r="G493" s="849"/>
      <c r="H493" s="837">
        <v>0</v>
      </c>
      <c r="I493" s="849">
        <v>3</v>
      </c>
      <c r="J493" s="849">
        <v>4156.8599999999997</v>
      </c>
      <c r="K493" s="837">
        <v>1</v>
      </c>
      <c r="L493" s="849">
        <v>3</v>
      </c>
      <c r="M493" s="850">
        <v>4156.8599999999997</v>
      </c>
    </row>
    <row r="494" spans="1:13" ht="14.4" customHeight="1" x14ac:dyDescent="0.3">
      <c r="A494" s="831" t="s">
        <v>2193</v>
      </c>
      <c r="B494" s="832" t="s">
        <v>1735</v>
      </c>
      <c r="C494" s="832" t="s">
        <v>1746</v>
      </c>
      <c r="D494" s="832" t="s">
        <v>822</v>
      </c>
      <c r="E494" s="832" t="s">
        <v>1747</v>
      </c>
      <c r="F494" s="849"/>
      <c r="G494" s="849"/>
      <c r="H494" s="837">
        <v>0</v>
      </c>
      <c r="I494" s="849">
        <v>4</v>
      </c>
      <c r="J494" s="849">
        <v>2945.32</v>
      </c>
      <c r="K494" s="837">
        <v>1</v>
      </c>
      <c r="L494" s="849">
        <v>4</v>
      </c>
      <c r="M494" s="850">
        <v>2945.32</v>
      </c>
    </row>
    <row r="495" spans="1:13" ht="14.4" customHeight="1" x14ac:dyDescent="0.3">
      <c r="A495" s="831" t="s">
        <v>2193</v>
      </c>
      <c r="B495" s="832" t="s">
        <v>1735</v>
      </c>
      <c r="C495" s="832" t="s">
        <v>1748</v>
      </c>
      <c r="D495" s="832" t="s">
        <v>822</v>
      </c>
      <c r="E495" s="832" t="s">
        <v>1749</v>
      </c>
      <c r="F495" s="849"/>
      <c r="G495" s="849"/>
      <c r="H495" s="837">
        <v>0</v>
      </c>
      <c r="I495" s="849">
        <v>13</v>
      </c>
      <c r="J495" s="849">
        <v>6381.5700000000006</v>
      </c>
      <c r="K495" s="837">
        <v>1</v>
      </c>
      <c r="L495" s="849">
        <v>13</v>
      </c>
      <c r="M495" s="850">
        <v>6381.5700000000006</v>
      </c>
    </row>
    <row r="496" spans="1:13" ht="14.4" customHeight="1" x14ac:dyDescent="0.3">
      <c r="A496" s="831" t="s">
        <v>2193</v>
      </c>
      <c r="B496" s="832" t="s">
        <v>1757</v>
      </c>
      <c r="C496" s="832" t="s">
        <v>1759</v>
      </c>
      <c r="D496" s="832" t="s">
        <v>829</v>
      </c>
      <c r="E496" s="832" t="s">
        <v>1760</v>
      </c>
      <c r="F496" s="849"/>
      <c r="G496" s="849"/>
      <c r="H496" s="837">
        <v>0</v>
      </c>
      <c r="I496" s="849">
        <v>1</v>
      </c>
      <c r="J496" s="849">
        <v>42.51</v>
      </c>
      <c r="K496" s="837">
        <v>1</v>
      </c>
      <c r="L496" s="849">
        <v>1</v>
      </c>
      <c r="M496" s="850">
        <v>42.51</v>
      </c>
    </row>
    <row r="497" spans="1:13" ht="14.4" customHeight="1" x14ac:dyDescent="0.3">
      <c r="A497" s="831" t="s">
        <v>2193</v>
      </c>
      <c r="B497" s="832" t="s">
        <v>1757</v>
      </c>
      <c r="C497" s="832" t="s">
        <v>2713</v>
      </c>
      <c r="D497" s="832" t="s">
        <v>829</v>
      </c>
      <c r="E497" s="832" t="s">
        <v>2714</v>
      </c>
      <c r="F497" s="849"/>
      <c r="G497" s="849"/>
      <c r="H497" s="837">
        <v>0</v>
      </c>
      <c r="I497" s="849">
        <v>1</v>
      </c>
      <c r="J497" s="849">
        <v>85.02</v>
      </c>
      <c r="K497" s="837">
        <v>1</v>
      </c>
      <c r="L497" s="849">
        <v>1</v>
      </c>
      <c r="M497" s="850">
        <v>85.02</v>
      </c>
    </row>
    <row r="498" spans="1:13" ht="14.4" customHeight="1" x14ac:dyDescent="0.3">
      <c r="A498" s="831" t="s">
        <v>2193</v>
      </c>
      <c r="B498" s="832" t="s">
        <v>1778</v>
      </c>
      <c r="C498" s="832" t="s">
        <v>1779</v>
      </c>
      <c r="D498" s="832" t="s">
        <v>989</v>
      </c>
      <c r="E498" s="832" t="s">
        <v>1780</v>
      </c>
      <c r="F498" s="849"/>
      <c r="G498" s="849"/>
      <c r="H498" s="837">
        <v>0</v>
      </c>
      <c r="I498" s="849">
        <v>1</v>
      </c>
      <c r="J498" s="849">
        <v>47.7</v>
      </c>
      <c r="K498" s="837">
        <v>1</v>
      </c>
      <c r="L498" s="849">
        <v>1</v>
      </c>
      <c r="M498" s="850">
        <v>47.7</v>
      </c>
    </row>
    <row r="499" spans="1:13" ht="14.4" customHeight="1" x14ac:dyDescent="0.3">
      <c r="A499" s="831" t="s">
        <v>2193</v>
      </c>
      <c r="B499" s="832" t="s">
        <v>1789</v>
      </c>
      <c r="C499" s="832" t="s">
        <v>3459</v>
      </c>
      <c r="D499" s="832" t="s">
        <v>3460</v>
      </c>
      <c r="E499" s="832" t="s">
        <v>3461</v>
      </c>
      <c r="F499" s="849"/>
      <c r="G499" s="849"/>
      <c r="H499" s="837">
        <v>0</v>
      </c>
      <c r="I499" s="849">
        <v>1</v>
      </c>
      <c r="J499" s="849">
        <v>237.31</v>
      </c>
      <c r="K499" s="837">
        <v>1</v>
      </c>
      <c r="L499" s="849">
        <v>1</v>
      </c>
      <c r="M499" s="850">
        <v>237.31</v>
      </c>
    </row>
    <row r="500" spans="1:13" ht="14.4" customHeight="1" x14ac:dyDescent="0.3">
      <c r="A500" s="831" t="s">
        <v>2193</v>
      </c>
      <c r="B500" s="832" t="s">
        <v>1807</v>
      </c>
      <c r="C500" s="832" t="s">
        <v>3214</v>
      </c>
      <c r="D500" s="832" t="s">
        <v>1809</v>
      </c>
      <c r="E500" s="832" t="s">
        <v>3215</v>
      </c>
      <c r="F500" s="849"/>
      <c r="G500" s="849"/>
      <c r="H500" s="837">
        <v>0</v>
      </c>
      <c r="I500" s="849">
        <v>1</v>
      </c>
      <c r="J500" s="849">
        <v>126.27</v>
      </c>
      <c r="K500" s="837">
        <v>1</v>
      </c>
      <c r="L500" s="849">
        <v>1</v>
      </c>
      <c r="M500" s="850">
        <v>126.27</v>
      </c>
    </row>
    <row r="501" spans="1:13" ht="14.4" customHeight="1" x14ac:dyDescent="0.3">
      <c r="A501" s="831" t="s">
        <v>2193</v>
      </c>
      <c r="B501" s="832" t="s">
        <v>1811</v>
      </c>
      <c r="C501" s="832" t="s">
        <v>1814</v>
      </c>
      <c r="D501" s="832" t="s">
        <v>1119</v>
      </c>
      <c r="E501" s="832" t="s">
        <v>1815</v>
      </c>
      <c r="F501" s="849"/>
      <c r="G501" s="849"/>
      <c r="H501" s="837">
        <v>0</v>
      </c>
      <c r="I501" s="849">
        <v>1</v>
      </c>
      <c r="J501" s="849">
        <v>154.36000000000001</v>
      </c>
      <c r="K501" s="837">
        <v>1</v>
      </c>
      <c r="L501" s="849">
        <v>1</v>
      </c>
      <c r="M501" s="850">
        <v>154.36000000000001</v>
      </c>
    </row>
    <row r="502" spans="1:13" ht="14.4" customHeight="1" x14ac:dyDescent="0.3">
      <c r="A502" s="831" t="s">
        <v>2193</v>
      </c>
      <c r="B502" s="832" t="s">
        <v>1820</v>
      </c>
      <c r="C502" s="832" t="s">
        <v>3231</v>
      </c>
      <c r="D502" s="832" t="s">
        <v>2863</v>
      </c>
      <c r="E502" s="832" t="s">
        <v>1467</v>
      </c>
      <c r="F502" s="849">
        <v>1</v>
      </c>
      <c r="G502" s="849">
        <v>170.52</v>
      </c>
      <c r="H502" s="837">
        <v>1</v>
      </c>
      <c r="I502" s="849"/>
      <c r="J502" s="849"/>
      <c r="K502" s="837">
        <v>0</v>
      </c>
      <c r="L502" s="849">
        <v>1</v>
      </c>
      <c r="M502" s="850">
        <v>170.52</v>
      </c>
    </row>
    <row r="503" spans="1:13" ht="14.4" customHeight="1" x14ac:dyDescent="0.3">
      <c r="A503" s="831" t="s">
        <v>2193</v>
      </c>
      <c r="B503" s="832" t="s">
        <v>1831</v>
      </c>
      <c r="C503" s="832" t="s">
        <v>1835</v>
      </c>
      <c r="D503" s="832" t="s">
        <v>1836</v>
      </c>
      <c r="E503" s="832" t="s">
        <v>1837</v>
      </c>
      <c r="F503" s="849"/>
      <c r="G503" s="849"/>
      <c r="H503" s="837">
        <v>0</v>
      </c>
      <c r="I503" s="849">
        <v>1</v>
      </c>
      <c r="J503" s="849">
        <v>3231.81</v>
      </c>
      <c r="K503" s="837">
        <v>1</v>
      </c>
      <c r="L503" s="849">
        <v>1</v>
      </c>
      <c r="M503" s="850">
        <v>3231.81</v>
      </c>
    </row>
    <row r="504" spans="1:13" ht="14.4" customHeight="1" x14ac:dyDescent="0.3">
      <c r="A504" s="831" t="s">
        <v>2193</v>
      </c>
      <c r="B504" s="832" t="s">
        <v>2015</v>
      </c>
      <c r="C504" s="832" t="s">
        <v>2016</v>
      </c>
      <c r="D504" s="832" t="s">
        <v>2017</v>
      </c>
      <c r="E504" s="832" t="s">
        <v>2018</v>
      </c>
      <c r="F504" s="849"/>
      <c r="G504" s="849"/>
      <c r="H504" s="837">
        <v>0</v>
      </c>
      <c r="I504" s="849">
        <v>1</v>
      </c>
      <c r="J504" s="849">
        <v>902.57</v>
      </c>
      <c r="K504" s="837">
        <v>1</v>
      </c>
      <c r="L504" s="849">
        <v>1</v>
      </c>
      <c r="M504" s="850">
        <v>902.57</v>
      </c>
    </row>
    <row r="505" spans="1:13" ht="14.4" customHeight="1" x14ac:dyDescent="0.3">
      <c r="A505" s="831" t="s">
        <v>2193</v>
      </c>
      <c r="B505" s="832" t="s">
        <v>1873</v>
      </c>
      <c r="C505" s="832" t="s">
        <v>3443</v>
      </c>
      <c r="D505" s="832" t="s">
        <v>2954</v>
      </c>
      <c r="E505" s="832" t="s">
        <v>677</v>
      </c>
      <c r="F505" s="849">
        <v>1</v>
      </c>
      <c r="G505" s="849">
        <v>65.28</v>
      </c>
      <c r="H505" s="837">
        <v>1</v>
      </c>
      <c r="I505" s="849"/>
      <c r="J505" s="849"/>
      <c r="K505" s="837">
        <v>0</v>
      </c>
      <c r="L505" s="849">
        <v>1</v>
      </c>
      <c r="M505" s="850">
        <v>65.28</v>
      </c>
    </row>
    <row r="506" spans="1:13" ht="14.4" customHeight="1" x14ac:dyDescent="0.3">
      <c r="A506" s="831" t="s">
        <v>2193</v>
      </c>
      <c r="B506" s="832" t="s">
        <v>1873</v>
      </c>
      <c r="C506" s="832" t="s">
        <v>1874</v>
      </c>
      <c r="D506" s="832" t="s">
        <v>675</v>
      </c>
      <c r="E506" s="832" t="s">
        <v>676</v>
      </c>
      <c r="F506" s="849"/>
      <c r="G506" s="849"/>
      <c r="H506" s="837">
        <v>0</v>
      </c>
      <c r="I506" s="849">
        <v>2</v>
      </c>
      <c r="J506" s="849">
        <v>145.1</v>
      </c>
      <c r="K506" s="837">
        <v>1</v>
      </c>
      <c r="L506" s="849">
        <v>2</v>
      </c>
      <c r="M506" s="850">
        <v>145.1</v>
      </c>
    </row>
    <row r="507" spans="1:13" ht="14.4" customHeight="1" x14ac:dyDescent="0.3">
      <c r="A507" s="831" t="s">
        <v>2193</v>
      </c>
      <c r="B507" s="832" t="s">
        <v>2032</v>
      </c>
      <c r="C507" s="832" t="s">
        <v>2598</v>
      </c>
      <c r="D507" s="832" t="s">
        <v>1440</v>
      </c>
      <c r="E507" s="832" t="s">
        <v>2232</v>
      </c>
      <c r="F507" s="849"/>
      <c r="G507" s="849"/>
      <c r="H507" s="837"/>
      <c r="I507" s="849">
        <v>1</v>
      </c>
      <c r="J507" s="849">
        <v>0</v>
      </c>
      <c r="K507" s="837"/>
      <c r="L507" s="849">
        <v>1</v>
      </c>
      <c r="M507" s="850">
        <v>0</v>
      </c>
    </row>
    <row r="508" spans="1:13" ht="14.4" customHeight="1" x14ac:dyDescent="0.3">
      <c r="A508" s="831" t="s">
        <v>2193</v>
      </c>
      <c r="B508" s="832" t="s">
        <v>3824</v>
      </c>
      <c r="C508" s="832" t="s">
        <v>3472</v>
      </c>
      <c r="D508" s="832" t="s">
        <v>2666</v>
      </c>
      <c r="E508" s="832" t="s">
        <v>3473</v>
      </c>
      <c r="F508" s="849"/>
      <c r="G508" s="849"/>
      <c r="H508" s="837">
        <v>0</v>
      </c>
      <c r="I508" s="849">
        <v>3</v>
      </c>
      <c r="J508" s="849">
        <v>7130.7899999999991</v>
      </c>
      <c r="K508" s="837">
        <v>1</v>
      </c>
      <c r="L508" s="849">
        <v>3</v>
      </c>
      <c r="M508" s="850">
        <v>7130.7899999999991</v>
      </c>
    </row>
    <row r="509" spans="1:13" ht="14.4" customHeight="1" x14ac:dyDescent="0.3">
      <c r="A509" s="831" t="s">
        <v>2194</v>
      </c>
      <c r="B509" s="832" t="s">
        <v>1721</v>
      </c>
      <c r="C509" s="832" t="s">
        <v>2258</v>
      </c>
      <c r="D509" s="832" t="s">
        <v>2057</v>
      </c>
      <c r="E509" s="832" t="s">
        <v>2259</v>
      </c>
      <c r="F509" s="849"/>
      <c r="G509" s="849"/>
      <c r="H509" s="837">
        <v>0</v>
      </c>
      <c r="I509" s="849">
        <v>1</v>
      </c>
      <c r="J509" s="849">
        <v>57.6</v>
      </c>
      <c r="K509" s="837">
        <v>1</v>
      </c>
      <c r="L509" s="849">
        <v>1</v>
      </c>
      <c r="M509" s="850">
        <v>57.6</v>
      </c>
    </row>
    <row r="510" spans="1:13" ht="14.4" customHeight="1" x14ac:dyDescent="0.3">
      <c r="A510" s="831" t="s">
        <v>2194</v>
      </c>
      <c r="B510" s="832" t="s">
        <v>1721</v>
      </c>
      <c r="C510" s="832" t="s">
        <v>2059</v>
      </c>
      <c r="D510" s="832" t="s">
        <v>2057</v>
      </c>
      <c r="E510" s="832" t="s">
        <v>2060</v>
      </c>
      <c r="F510" s="849"/>
      <c r="G510" s="849"/>
      <c r="H510" s="837">
        <v>0</v>
      </c>
      <c r="I510" s="849">
        <v>11</v>
      </c>
      <c r="J510" s="849">
        <v>1266.9800000000002</v>
      </c>
      <c r="K510" s="837">
        <v>1</v>
      </c>
      <c r="L510" s="849">
        <v>11</v>
      </c>
      <c r="M510" s="850">
        <v>1266.9800000000002</v>
      </c>
    </row>
    <row r="511" spans="1:13" ht="14.4" customHeight="1" x14ac:dyDescent="0.3">
      <c r="A511" s="831" t="s">
        <v>2194</v>
      </c>
      <c r="B511" s="832" t="s">
        <v>1721</v>
      </c>
      <c r="C511" s="832" t="s">
        <v>2203</v>
      </c>
      <c r="D511" s="832" t="s">
        <v>2057</v>
      </c>
      <c r="E511" s="832" t="s">
        <v>2204</v>
      </c>
      <c r="F511" s="849"/>
      <c r="G511" s="849"/>
      <c r="H511" s="837">
        <v>0</v>
      </c>
      <c r="I511" s="849">
        <v>2</v>
      </c>
      <c r="J511" s="849">
        <v>32.24</v>
      </c>
      <c r="K511" s="837">
        <v>1</v>
      </c>
      <c r="L511" s="849">
        <v>2</v>
      </c>
      <c r="M511" s="850">
        <v>32.24</v>
      </c>
    </row>
    <row r="512" spans="1:13" ht="14.4" customHeight="1" x14ac:dyDescent="0.3">
      <c r="A512" s="831" t="s">
        <v>2194</v>
      </c>
      <c r="B512" s="832" t="s">
        <v>1724</v>
      </c>
      <c r="C512" s="832" t="s">
        <v>1725</v>
      </c>
      <c r="D512" s="832" t="s">
        <v>1726</v>
      </c>
      <c r="E512" s="832" t="s">
        <v>1727</v>
      </c>
      <c r="F512" s="849"/>
      <c r="G512" s="849"/>
      <c r="H512" s="837">
        <v>0</v>
      </c>
      <c r="I512" s="849">
        <v>1</v>
      </c>
      <c r="J512" s="849">
        <v>453.18</v>
      </c>
      <c r="K512" s="837">
        <v>1</v>
      </c>
      <c r="L512" s="849">
        <v>1</v>
      </c>
      <c r="M512" s="850">
        <v>453.18</v>
      </c>
    </row>
    <row r="513" spans="1:13" ht="14.4" customHeight="1" x14ac:dyDescent="0.3">
      <c r="A513" s="831" t="s">
        <v>2194</v>
      </c>
      <c r="B513" s="832" t="s">
        <v>1735</v>
      </c>
      <c r="C513" s="832" t="s">
        <v>1744</v>
      </c>
      <c r="D513" s="832" t="s">
        <v>822</v>
      </c>
      <c r="E513" s="832" t="s">
        <v>1745</v>
      </c>
      <c r="F513" s="849"/>
      <c r="G513" s="849"/>
      <c r="H513" s="837">
        <v>0</v>
      </c>
      <c r="I513" s="849">
        <v>6</v>
      </c>
      <c r="J513" s="849">
        <v>2208.96</v>
      </c>
      <c r="K513" s="837">
        <v>1</v>
      </c>
      <c r="L513" s="849">
        <v>6</v>
      </c>
      <c r="M513" s="850">
        <v>2208.96</v>
      </c>
    </row>
    <row r="514" spans="1:13" ht="14.4" customHeight="1" x14ac:dyDescent="0.3">
      <c r="A514" s="831" t="s">
        <v>2194</v>
      </c>
      <c r="B514" s="832" t="s">
        <v>1735</v>
      </c>
      <c r="C514" s="832" t="s">
        <v>1746</v>
      </c>
      <c r="D514" s="832" t="s">
        <v>822</v>
      </c>
      <c r="E514" s="832" t="s">
        <v>1747</v>
      </c>
      <c r="F514" s="849"/>
      <c r="G514" s="849"/>
      <c r="H514" s="837">
        <v>0</v>
      </c>
      <c r="I514" s="849">
        <v>2</v>
      </c>
      <c r="J514" s="849">
        <v>1472.66</v>
      </c>
      <c r="K514" s="837">
        <v>1</v>
      </c>
      <c r="L514" s="849">
        <v>2</v>
      </c>
      <c r="M514" s="850">
        <v>1472.66</v>
      </c>
    </row>
    <row r="515" spans="1:13" ht="14.4" customHeight="1" x14ac:dyDescent="0.3">
      <c r="A515" s="831" t="s">
        <v>2194</v>
      </c>
      <c r="B515" s="832" t="s">
        <v>1754</v>
      </c>
      <c r="C515" s="832" t="s">
        <v>1755</v>
      </c>
      <c r="D515" s="832" t="s">
        <v>732</v>
      </c>
      <c r="E515" s="832" t="s">
        <v>1756</v>
      </c>
      <c r="F515" s="849"/>
      <c r="G515" s="849"/>
      <c r="H515" s="837">
        <v>0</v>
      </c>
      <c r="I515" s="849">
        <v>1</v>
      </c>
      <c r="J515" s="849">
        <v>160.03</v>
      </c>
      <c r="K515" s="837">
        <v>1</v>
      </c>
      <c r="L515" s="849">
        <v>1</v>
      </c>
      <c r="M515" s="850">
        <v>160.03</v>
      </c>
    </row>
    <row r="516" spans="1:13" ht="14.4" customHeight="1" x14ac:dyDescent="0.3">
      <c r="A516" s="831" t="s">
        <v>2194</v>
      </c>
      <c r="B516" s="832" t="s">
        <v>1955</v>
      </c>
      <c r="C516" s="832" t="s">
        <v>3673</v>
      </c>
      <c r="D516" s="832" t="s">
        <v>3674</v>
      </c>
      <c r="E516" s="832" t="s">
        <v>3675</v>
      </c>
      <c r="F516" s="849"/>
      <c r="G516" s="849"/>
      <c r="H516" s="837">
        <v>0</v>
      </c>
      <c r="I516" s="849">
        <v>1</v>
      </c>
      <c r="J516" s="849">
        <v>70.23</v>
      </c>
      <c r="K516" s="837">
        <v>1</v>
      </c>
      <c r="L516" s="849">
        <v>1</v>
      </c>
      <c r="M516" s="850">
        <v>70.23</v>
      </c>
    </row>
    <row r="517" spans="1:13" ht="14.4" customHeight="1" x14ac:dyDescent="0.3">
      <c r="A517" s="831" t="s">
        <v>2194</v>
      </c>
      <c r="B517" s="832" t="s">
        <v>1955</v>
      </c>
      <c r="C517" s="832" t="s">
        <v>3676</v>
      </c>
      <c r="D517" s="832" t="s">
        <v>698</v>
      </c>
      <c r="E517" s="832" t="s">
        <v>699</v>
      </c>
      <c r="F517" s="849"/>
      <c r="G517" s="849"/>
      <c r="H517" s="837">
        <v>0</v>
      </c>
      <c r="I517" s="849">
        <v>1</v>
      </c>
      <c r="J517" s="849">
        <v>17.559999999999999</v>
      </c>
      <c r="K517" s="837">
        <v>1</v>
      </c>
      <c r="L517" s="849">
        <v>1</v>
      </c>
      <c r="M517" s="850">
        <v>17.559999999999999</v>
      </c>
    </row>
    <row r="518" spans="1:13" ht="14.4" customHeight="1" x14ac:dyDescent="0.3">
      <c r="A518" s="831" t="s">
        <v>2194</v>
      </c>
      <c r="B518" s="832" t="s">
        <v>1955</v>
      </c>
      <c r="C518" s="832" t="s">
        <v>2730</v>
      </c>
      <c r="D518" s="832" t="s">
        <v>698</v>
      </c>
      <c r="E518" s="832" t="s">
        <v>2731</v>
      </c>
      <c r="F518" s="849"/>
      <c r="G518" s="849"/>
      <c r="H518" s="837">
        <v>0</v>
      </c>
      <c r="I518" s="849">
        <v>1</v>
      </c>
      <c r="J518" s="849">
        <v>58.52</v>
      </c>
      <c r="K518" s="837">
        <v>1</v>
      </c>
      <c r="L518" s="849">
        <v>1</v>
      </c>
      <c r="M518" s="850">
        <v>58.52</v>
      </c>
    </row>
    <row r="519" spans="1:13" ht="14.4" customHeight="1" x14ac:dyDescent="0.3">
      <c r="A519" s="831" t="s">
        <v>2194</v>
      </c>
      <c r="B519" s="832" t="s">
        <v>1955</v>
      </c>
      <c r="C519" s="832" t="s">
        <v>3677</v>
      </c>
      <c r="D519" s="832" t="s">
        <v>3678</v>
      </c>
      <c r="E519" s="832" t="s">
        <v>3017</v>
      </c>
      <c r="F519" s="849"/>
      <c r="G519" s="849"/>
      <c r="H519" s="837">
        <v>0</v>
      </c>
      <c r="I519" s="849">
        <v>1</v>
      </c>
      <c r="J519" s="849">
        <v>234.07</v>
      </c>
      <c r="K519" s="837">
        <v>1</v>
      </c>
      <c r="L519" s="849">
        <v>1</v>
      </c>
      <c r="M519" s="850">
        <v>234.07</v>
      </c>
    </row>
    <row r="520" spans="1:13" ht="14.4" customHeight="1" x14ac:dyDescent="0.3">
      <c r="A520" s="831" t="s">
        <v>2194</v>
      </c>
      <c r="B520" s="832" t="s">
        <v>3826</v>
      </c>
      <c r="C520" s="832" t="s">
        <v>3682</v>
      </c>
      <c r="D520" s="832" t="s">
        <v>3683</v>
      </c>
      <c r="E520" s="832" t="s">
        <v>3334</v>
      </c>
      <c r="F520" s="849">
        <v>1</v>
      </c>
      <c r="G520" s="849">
        <v>105.32</v>
      </c>
      <c r="H520" s="837">
        <v>1</v>
      </c>
      <c r="I520" s="849"/>
      <c r="J520" s="849"/>
      <c r="K520" s="837">
        <v>0</v>
      </c>
      <c r="L520" s="849">
        <v>1</v>
      </c>
      <c r="M520" s="850">
        <v>105.32</v>
      </c>
    </row>
    <row r="521" spans="1:13" ht="14.4" customHeight="1" x14ac:dyDescent="0.3">
      <c r="A521" s="831" t="s">
        <v>2194</v>
      </c>
      <c r="B521" s="832" t="s">
        <v>1768</v>
      </c>
      <c r="C521" s="832" t="s">
        <v>3333</v>
      </c>
      <c r="D521" s="832" t="s">
        <v>1770</v>
      </c>
      <c r="E521" s="832" t="s">
        <v>3334</v>
      </c>
      <c r="F521" s="849"/>
      <c r="G521" s="849"/>
      <c r="H521" s="837">
        <v>0</v>
      </c>
      <c r="I521" s="849">
        <v>1</v>
      </c>
      <c r="J521" s="849">
        <v>93.27</v>
      </c>
      <c r="K521" s="837">
        <v>1</v>
      </c>
      <c r="L521" s="849">
        <v>1</v>
      </c>
      <c r="M521" s="850">
        <v>93.27</v>
      </c>
    </row>
    <row r="522" spans="1:13" ht="14.4" customHeight="1" x14ac:dyDescent="0.3">
      <c r="A522" s="831" t="s">
        <v>2194</v>
      </c>
      <c r="B522" s="832" t="s">
        <v>1768</v>
      </c>
      <c r="C522" s="832" t="s">
        <v>1769</v>
      </c>
      <c r="D522" s="832" t="s">
        <v>1770</v>
      </c>
      <c r="E522" s="832" t="s">
        <v>1771</v>
      </c>
      <c r="F522" s="849"/>
      <c r="G522" s="849"/>
      <c r="H522" s="837">
        <v>0</v>
      </c>
      <c r="I522" s="849">
        <v>2</v>
      </c>
      <c r="J522" s="849">
        <v>62.18</v>
      </c>
      <c r="K522" s="837">
        <v>1</v>
      </c>
      <c r="L522" s="849">
        <v>2</v>
      </c>
      <c r="M522" s="850">
        <v>62.18</v>
      </c>
    </row>
    <row r="523" spans="1:13" ht="14.4" customHeight="1" x14ac:dyDescent="0.3">
      <c r="A523" s="831" t="s">
        <v>2194</v>
      </c>
      <c r="B523" s="832" t="s">
        <v>1768</v>
      </c>
      <c r="C523" s="832" t="s">
        <v>1772</v>
      </c>
      <c r="D523" s="832" t="s">
        <v>1770</v>
      </c>
      <c r="E523" s="832" t="s">
        <v>1773</v>
      </c>
      <c r="F523" s="849"/>
      <c r="G523" s="849"/>
      <c r="H523" s="837">
        <v>0</v>
      </c>
      <c r="I523" s="849">
        <v>1</v>
      </c>
      <c r="J523" s="849">
        <v>62.18</v>
      </c>
      <c r="K523" s="837">
        <v>1</v>
      </c>
      <c r="L523" s="849">
        <v>1</v>
      </c>
      <c r="M523" s="850">
        <v>62.18</v>
      </c>
    </row>
    <row r="524" spans="1:13" ht="14.4" customHeight="1" x14ac:dyDescent="0.3">
      <c r="A524" s="831" t="s">
        <v>2194</v>
      </c>
      <c r="B524" s="832" t="s">
        <v>3815</v>
      </c>
      <c r="C524" s="832" t="s">
        <v>2922</v>
      </c>
      <c r="D524" s="832" t="s">
        <v>2406</v>
      </c>
      <c r="E524" s="832" t="s">
        <v>2923</v>
      </c>
      <c r="F524" s="849"/>
      <c r="G524" s="849"/>
      <c r="H524" s="837">
        <v>0</v>
      </c>
      <c r="I524" s="849">
        <v>1</v>
      </c>
      <c r="J524" s="849">
        <v>15.9</v>
      </c>
      <c r="K524" s="837">
        <v>1</v>
      </c>
      <c r="L524" s="849">
        <v>1</v>
      </c>
      <c r="M524" s="850">
        <v>15.9</v>
      </c>
    </row>
    <row r="525" spans="1:13" ht="14.4" customHeight="1" x14ac:dyDescent="0.3">
      <c r="A525" s="831" t="s">
        <v>2194</v>
      </c>
      <c r="B525" s="832" t="s">
        <v>3843</v>
      </c>
      <c r="C525" s="832" t="s">
        <v>3668</v>
      </c>
      <c r="D525" s="832" t="s">
        <v>898</v>
      </c>
      <c r="E525" s="832" t="s">
        <v>3669</v>
      </c>
      <c r="F525" s="849"/>
      <c r="G525" s="849"/>
      <c r="H525" s="837">
        <v>0</v>
      </c>
      <c r="I525" s="849">
        <v>1</v>
      </c>
      <c r="J525" s="849">
        <v>556.04</v>
      </c>
      <c r="K525" s="837">
        <v>1</v>
      </c>
      <c r="L525" s="849">
        <v>1</v>
      </c>
      <c r="M525" s="850">
        <v>556.04</v>
      </c>
    </row>
    <row r="526" spans="1:13" ht="14.4" customHeight="1" x14ac:dyDescent="0.3">
      <c r="A526" s="831" t="s">
        <v>2194</v>
      </c>
      <c r="B526" s="832" t="s">
        <v>1807</v>
      </c>
      <c r="C526" s="832" t="s">
        <v>2072</v>
      </c>
      <c r="D526" s="832" t="s">
        <v>1809</v>
      </c>
      <c r="E526" s="832" t="s">
        <v>2073</v>
      </c>
      <c r="F526" s="849"/>
      <c r="G526" s="849"/>
      <c r="H526" s="837">
        <v>0</v>
      </c>
      <c r="I526" s="849">
        <v>1</v>
      </c>
      <c r="J526" s="849">
        <v>49.08</v>
      </c>
      <c r="K526" s="837">
        <v>1</v>
      </c>
      <c r="L526" s="849">
        <v>1</v>
      </c>
      <c r="M526" s="850">
        <v>49.08</v>
      </c>
    </row>
    <row r="527" spans="1:13" ht="14.4" customHeight="1" x14ac:dyDescent="0.3">
      <c r="A527" s="831" t="s">
        <v>2194</v>
      </c>
      <c r="B527" s="832" t="s">
        <v>1811</v>
      </c>
      <c r="C527" s="832" t="s">
        <v>1814</v>
      </c>
      <c r="D527" s="832" t="s">
        <v>1119</v>
      </c>
      <c r="E527" s="832" t="s">
        <v>1815</v>
      </c>
      <c r="F527" s="849"/>
      <c r="G527" s="849"/>
      <c r="H527" s="837">
        <v>0</v>
      </c>
      <c r="I527" s="849">
        <v>1</v>
      </c>
      <c r="J527" s="849">
        <v>154.36000000000001</v>
      </c>
      <c r="K527" s="837">
        <v>1</v>
      </c>
      <c r="L527" s="849">
        <v>1</v>
      </c>
      <c r="M527" s="850">
        <v>154.36000000000001</v>
      </c>
    </row>
    <row r="528" spans="1:13" ht="14.4" customHeight="1" x14ac:dyDescent="0.3">
      <c r="A528" s="831" t="s">
        <v>2194</v>
      </c>
      <c r="B528" s="832" t="s">
        <v>1811</v>
      </c>
      <c r="C528" s="832" t="s">
        <v>2074</v>
      </c>
      <c r="D528" s="832" t="s">
        <v>2075</v>
      </c>
      <c r="E528" s="832" t="s">
        <v>2076</v>
      </c>
      <c r="F528" s="849"/>
      <c r="G528" s="849"/>
      <c r="H528" s="837">
        <v>0</v>
      </c>
      <c r="I528" s="849">
        <v>13</v>
      </c>
      <c r="J528" s="849">
        <v>1943.7600000000002</v>
      </c>
      <c r="K528" s="837">
        <v>1</v>
      </c>
      <c r="L528" s="849">
        <v>13</v>
      </c>
      <c r="M528" s="850">
        <v>1943.7600000000002</v>
      </c>
    </row>
    <row r="529" spans="1:13" ht="14.4" customHeight="1" x14ac:dyDescent="0.3">
      <c r="A529" s="831" t="s">
        <v>2194</v>
      </c>
      <c r="B529" s="832" t="s">
        <v>1811</v>
      </c>
      <c r="C529" s="832" t="s">
        <v>1812</v>
      </c>
      <c r="D529" s="832" t="s">
        <v>1119</v>
      </c>
      <c r="E529" s="832" t="s">
        <v>1813</v>
      </c>
      <c r="F529" s="849"/>
      <c r="G529" s="849"/>
      <c r="H529" s="837">
        <v>0</v>
      </c>
      <c r="I529" s="849">
        <v>1</v>
      </c>
      <c r="J529" s="849">
        <v>225.06</v>
      </c>
      <c r="K529" s="837">
        <v>1</v>
      </c>
      <c r="L529" s="849">
        <v>1</v>
      </c>
      <c r="M529" s="850">
        <v>225.06</v>
      </c>
    </row>
    <row r="530" spans="1:13" ht="14.4" customHeight="1" x14ac:dyDescent="0.3">
      <c r="A530" s="831" t="s">
        <v>2194</v>
      </c>
      <c r="B530" s="832" t="s">
        <v>1820</v>
      </c>
      <c r="C530" s="832" t="s">
        <v>1821</v>
      </c>
      <c r="D530" s="832" t="s">
        <v>1822</v>
      </c>
      <c r="E530" s="832" t="s">
        <v>1467</v>
      </c>
      <c r="F530" s="849"/>
      <c r="G530" s="849"/>
      <c r="H530" s="837">
        <v>0</v>
      </c>
      <c r="I530" s="849">
        <v>3</v>
      </c>
      <c r="J530" s="849">
        <v>511.56000000000006</v>
      </c>
      <c r="K530" s="837">
        <v>1</v>
      </c>
      <c r="L530" s="849">
        <v>3</v>
      </c>
      <c r="M530" s="850">
        <v>511.56000000000006</v>
      </c>
    </row>
    <row r="531" spans="1:13" ht="14.4" customHeight="1" x14ac:dyDescent="0.3">
      <c r="A531" s="831" t="s">
        <v>2194</v>
      </c>
      <c r="B531" s="832" t="s">
        <v>2003</v>
      </c>
      <c r="C531" s="832" t="s">
        <v>2860</v>
      </c>
      <c r="D531" s="832" t="s">
        <v>2005</v>
      </c>
      <c r="E531" s="832" t="s">
        <v>2861</v>
      </c>
      <c r="F531" s="849"/>
      <c r="G531" s="849"/>
      <c r="H531" s="837">
        <v>0</v>
      </c>
      <c r="I531" s="849">
        <v>19</v>
      </c>
      <c r="J531" s="849">
        <v>8078.23</v>
      </c>
      <c r="K531" s="837">
        <v>1</v>
      </c>
      <c r="L531" s="849">
        <v>19</v>
      </c>
      <c r="M531" s="850">
        <v>8078.23</v>
      </c>
    </row>
    <row r="532" spans="1:13" ht="14.4" customHeight="1" x14ac:dyDescent="0.3">
      <c r="A532" s="831" t="s">
        <v>2194</v>
      </c>
      <c r="B532" s="832" t="s">
        <v>1831</v>
      </c>
      <c r="C532" s="832" t="s">
        <v>1835</v>
      </c>
      <c r="D532" s="832" t="s">
        <v>1836</v>
      </c>
      <c r="E532" s="832" t="s">
        <v>1837</v>
      </c>
      <c r="F532" s="849"/>
      <c r="G532" s="849"/>
      <c r="H532" s="837">
        <v>0</v>
      </c>
      <c r="I532" s="849">
        <v>23</v>
      </c>
      <c r="J532" s="849">
        <v>74331.63</v>
      </c>
      <c r="K532" s="837">
        <v>1</v>
      </c>
      <c r="L532" s="849">
        <v>23</v>
      </c>
      <c r="M532" s="850">
        <v>74331.63</v>
      </c>
    </row>
    <row r="533" spans="1:13" ht="14.4" customHeight="1" x14ac:dyDescent="0.3">
      <c r="A533" s="831" t="s">
        <v>2194</v>
      </c>
      <c r="B533" s="832" t="s">
        <v>2015</v>
      </c>
      <c r="C533" s="832" t="s">
        <v>2016</v>
      </c>
      <c r="D533" s="832" t="s">
        <v>2017</v>
      </c>
      <c r="E533" s="832" t="s">
        <v>2018</v>
      </c>
      <c r="F533" s="849"/>
      <c r="G533" s="849"/>
      <c r="H533" s="837">
        <v>0</v>
      </c>
      <c r="I533" s="849">
        <v>32</v>
      </c>
      <c r="J533" s="849">
        <v>28882.239999999998</v>
      </c>
      <c r="K533" s="837">
        <v>1</v>
      </c>
      <c r="L533" s="849">
        <v>32</v>
      </c>
      <c r="M533" s="850">
        <v>28882.239999999998</v>
      </c>
    </row>
    <row r="534" spans="1:13" ht="14.4" customHeight="1" x14ac:dyDescent="0.3">
      <c r="A534" s="831" t="s">
        <v>2194</v>
      </c>
      <c r="B534" s="832" t="s">
        <v>1850</v>
      </c>
      <c r="C534" s="832" t="s">
        <v>1851</v>
      </c>
      <c r="D534" s="832" t="s">
        <v>1054</v>
      </c>
      <c r="E534" s="832" t="s">
        <v>1055</v>
      </c>
      <c r="F534" s="849"/>
      <c r="G534" s="849"/>
      <c r="H534" s="837">
        <v>0</v>
      </c>
      <c r="I534" s="849">
        <v>4</v>
      </c>
      <c r="J534" s="849">
        <v>66657.960000000006</v>
      </c>
      <c r="K534" s="837">
        <v>1</v>
      </c>
      <c r="L534" s="849">
        <v>4</v>
      </c>
      <c r="M534" s="850">
        <v>66657.960000000006</v>
      </c>
    </row>
    <row r="535" spans="1:13" ht="14.4" customHeight="1" x14ac:dyDescent="0.3">
      <c r="A535" s="831" t="s">
        <v>2194</v>
      </c>
      <c r="B535" s="832" t="s">
        <v>1873</v>
      </c>
      <c r="C535" s="832" t="s">
        <v>2953</v>
      </c>
      <c r="D535" s="832" t="s">
        <v>2954</v>
      </c>
      <c r="E535" s="832" t="s">
        <v>2955</v>
      </c>
      <c r="F535" s="849">
        <v>1</v>
      </c>
      <c r="G535" s="849">
        <v>121.75</v>
      </c>
      <c r="H535" s="837">
        <v>1</v>
      </c>
      <c r="I535" s="849"/>
      <c r="J535" s="849"/>
      <c r="K535" s="837">
        <v>0</v>
      </c>
      <c r="L535" s="849">
        <v>1</v>
      </c>
      <c r="M535" s="850">
        <v>121.75</v>
      </c>
    </row>
    <row r="536" spans="1:13" ht="14.4" customHeight="1" x14ac:dyDescent="0.3">
      <c r="A536" s="831" t="s">
        <v>2194</v>
      </c>
      <c r="B536" s="832" t="s">
        <v>1873</v>
      </c>
      <c r="C536" s="832" t="s">
        <v>1874</v>
      </c>
      <c r="D536" s="832" t="s">
        <v>675</v>
      </c>
      <c r="E536" s="832" t="s">
        <v>676</v>
      </c>
      <c r="F536" s="849"/>
      <c r="G536" s="849"/>
      <c r="H536" s="837">
        <v>0</v>
      </c>
      <c r="I536" s="849">
        <v>3</v>
      </c>
      <c r="J536" s="849">
        <v>217.64999999999998</v>
      </c>
      <c r="K536" s="837">
        <v>1</v>
      </c>
      <c r="L536" s="849">
        <v>3</v>
      </c>
      <c r="M536" s="850">
        <v>217.64999999999998</v>
      </c>
    </row>
    <row r="537" spans="1:13" ht="14.4" customHeight="1" x14ac:dyDescent="0.3">
      <c r="A537" s="831" t="s">
        <v>2194</v>
      </c>
      <c r="B537" s="832" t="s">
        <v>1873</v>
      </c>
      <c r="C537" s="832" t="s">
        <v>1875</v>
      </c>
      <c r="D537" s="832" t="s">
        <v>675</v>
      </c>
      <c r="E537" s="832" t="s">
        <v>677</v>
      </c>
      <c r="F537" s="849"/>
      <c r="G537" s="849"/>
      <c r="H537" s="837">
        <v>0</v>
      </c>
      <c r="I537" s="849">
        <v>3</v>
      </c>
      <c r="J537" s="849">
        <v>195.84</v>
      </c>
      <c r="K537" s="837">
        <v>1</v>
      </c>
      <c r="L537" s="849">
        <v>3</v>
      </c>
      <c r="M537" s="850">
        <v>195.84</v>
      </c>
    </row>
    <row r="538" spans="1:13" ht="14.4" customHeight="1" x14ac:dyDescent="0.3">
      <c r="A538" s="831" t="s">
        <v>2194</v>
      </c>
      <c r="B538" s="832" t="s">
        <v>2032</v>
      </c>
      <c r="C538" s="832" t="s">
        <v>2598</v>
      </c>
      <c r="D538" s="832" t="s">
        <v>1440</v>
      </c>
      <c r="E538" s="832" t="s">
        <v>2232</v>
      </c>
      <c r="F538" s="849"/>
      <c r="G538" s="849"/>
      <c r="H538" s="837"/>
      <c r="I538" s="849">
        <v>3</v>
      </c>
      <c r="J538" s="849">
        <v>0</v>
      </c>
      <c r="K538" s="837"/>
      <c r="L538" s="849">
        <v>3</v>
      </c>
      <c r="M538" s="850">
        <v>0</v>
      </c>
    </row>
    <row r="539" spans="1:13" ht="14.4" customHeight="1" x14ac:dyDescent="0.3">
      <c r="A539" s="831" t="s">
        <v>2194</v>
      </c>
      <c r="B539" s="832" t="s">
        <v>2032</v>
      </c>
      <c r="C539" s="832" t="s">
        <v>2033</v>
      </c>
      <c r="D539" s="832" t="s">
        <v>1440</v>
      </c>
      <c r="E539" s="832" t="s">
        <v>2034</v>
      </c>
      <c r="F539" s="849"/>
      <c r="G539" s="849"/>
      <c r="H539" s="837"/>
      <c r="I539" s="849">
        <v>2</v>
      </c>
      <c r="J539" s="849">
        <v>0</v>
      </c>
      <c r="K539" s="837"/>
      <c r="L539" s="849">
        <v>2</v>
      </c>
      <c r="M539" s="850">
        <v>0</v>
      </c>
    </row>
    <row r="540" spans="1:13" ht="14.4" customHeight="1" x14ac:dyDescent="0.3">
      <c r="A540" s="831" t="s">
        <v>2194</v>
      </c>
      <c r="B540" s="832" t="s">
        <v>3818</v>
      </c>
      <c r="C540" s="832" t="s">
        <v>2311</v>
      </c>
      <c r="D540" s="832" t="s">
        <v>2312</v>
      </c>
      <c r="E540" s="832" t="s">
        <v>1483</v>
      </c>
      <c r="F540" s="849"/>
      <c r="G540" s="849"/>
      <c r="H540" s="837">
        <v>0</v>
      </c>
      <c r="I540" s="849">
        <v>4</v>
      </c>
      <c r="J540" s="849">
        <v>263.95999999999998</v>
      </c>
      <c r="K540" s="837">
        <v>1</v>
      </c>
      <c r="L540" s="849">
        <v>4</v>
      </c>
      <c r="M540" s="850">
        <v>263.95999999999998</v>
      </c>
    </row>
    <row r="541" spans="1:13" ht="14.4" customHeight="1" x14ac:dyDescent="0.3">
      <c r="A541" s="831" t="s">
        <v>2194</v>
      </c>
      <c r="B541" s="832" t="s">
        <v>3829</v>
      </c>
      <c r="C541" s="832" t="s">
        <v>3688</v>
      </c>
      <c r="D541" s="832" t="s">
        <v>3689</v>
      </c>
      <c r="E541" s="832" t="s">
        <v>3690</v>
      </c>
      <c r="F541" s="849"/>
      <c r="G541" s="849"/>
      <c r="H541" s="837">
        <v>0</v>
      </c>
      <c r="I541" s="849">
        <v>4</v>
      </c>
      <c r="J541" s="849">
        <v>983.64</v>
      </c>
      <c r="K541" s="837">
        <v>1</v>
      </c>
      <c r="L541" s="849">
        <v>4</v>
      </c>
      <c r="M541" s="850">
        <v>983.64</v>
      </c>
    </row>
    <row r="542" spans="1:13" ht="14.4" customHeight="1" x14ac:dyDescent="0.3">
      <c r="A542" s="831" t="s">
        <v>2194</v>
      </c>
      <c r="B542" s="832" t="s">
        <v>1945</v>
      </c>
      <c r="C542" s="832" t="s">
        <v>1946</v>
      </c>
      <c r="D542" s="832" t="s">
        <v>1221</v>
      </c>
      <c r="E542" s="832" t="s">
        <v>1483</v>
      </c>
      <c r="F542" s="849"/>
      <c r="G542" s="849"/>
      <c r="H542" s="837">
        <v>0</v>
      </c>
      <c r="I542" s="849">
        <v>2</v>
      </c>
      <c r="J542" s="849">
        <v>117.54</v>
      </c>
      <c r="K542" s="837">
        <v>1</v>
      </c>
      <c r="L542" s="849">
        <v>2</v>
      </c>
      <c r="M542" s="850">
        <v>117.54</v>
      </c>
    </row>
    <row r="543" spans="1:13" ht="14.4" customHeight="1" x14ac:dyDescent="0.3">
      <c r="A543" s="831" t="s">
        <v>2194</v>
      </c>
      <c r="B543" s="832" t="s">
        <v>1945</v>
      </c>
      <c r="C543" s="832" t="s">
        <v>2041</v>
      </c>
      <c r="D543" s="832" t="s">
        <v>1221</v>
      </c>
      <c r="E543" s="832" t="s">
        <v>2042</v>
      </c>
      <c r="F543" s="849"/>
      <c r="G543" s="849"/>
      <c r="H543" s="837">
        <v>0</v>
      </c>
      <c r="I543" s="849">
        <v>1</v>
      </c>
      <c r="J543" s="849">
        <v>176.32</v>
      </c>
      <c r="K543" s="837">
        <v>1</v>
      </c>
      <c r="L543" s="849">
        <v>1</v>
      </c>
      <c r="M543" s="850">
        <v>176.32</v>
      </c>
    </row>
    <row r="544" spans="1:13" ht="14.4" customHeight="1" x14ac:dyDescent="0.3">
      <c r="A544" s="831" t="s">
        <v>2194</v>
      </c>
      <c r="B544" s="832" t="s">
        <v>2043</v>
      </c>
      <c r="C544" s="832" t="s">
        <v>3145</v>
      </c>
      <c r="D544" s="832" t="s">
        <v>3146</v>
      </c>
      <c r="E544" s="832" t="s">
        <v>3144</v>
      </c>
      <c r="F544" s="849">
        <v>1</v>
      </c>
      <c r="G544" s="849">
        <v>176.32</v>
      </c>
      <c r="H544" s="837">
        <v>1</v>
      </c>
      <c r="I544" s="849"/>
      <c r="J544" s="849"/>
      <c r="K544" s="837">
        <v>0</v>
      </c>
      <c r="L544" s="849">
        <v>1</v>
      </c>
      <c r="M544" s="850">
        <v>176.32</v>
      </c>
    </row>
    <row r="545" spans="1:13" ht="14.4" customHeight="1" x14ac:dyDescent="0.3">
      <c r="A545" s="831" t="s">
        <v>2195</v>
      </c>
      <c r="B545" s="832" t="s">
        <v>3819</v>
      </c>
      <c r="C545" s="832" t="s">
        <v>2889</v>
      </c>
      <c r="D545" s="832" t="s">
        <v>2890</v>
      </c>
      <c r="E545" s="832" t="s">
        <v>2891</v>
      </c>
      <c r="F545" s="849"/>
      <c r="G545" s="849"/>
      <c r="H545" s="837">
        <v>0</v>
      </c>
      <c r="I545" s="849">
        <v>6</v>
      </c>
      <c r="J545" s="849">
        <v>387</v>
      </c>
      <c r="K545" s="837">
        <v>1</v>
      </c>
      <c r="L545" s="849">
        <v>6</v>
      </c>
      <c r="M545" s="850">
        <v>387</v>
      </c>
    </row>
    <row r="546" spans="1:13" ht="14.4" customHeight="1" x14ac:dyDescent="0.3">
      <c r="A546" s="831" t="s">
        <v>2195</v>
      </c>
      <c r="B546" s="832" t="s">
        <v>3814</v>
      </c>
      <c r="C546" s="832" t="s">
        <v>3413</v>
      </c>
      <c r="D546" s="832" t="s">
        <v>2596</v>
      </c>
      <c r="E546" s="832" t="s">
        <v>3414</v>
      </c>
      <c r="F546" s="849"/>
      <c r="G546" s="849"/>
      <c r="H546" s="837">
        <v>0</v>
      </c>
      <c r="I546" s="849">
        <v>1</v>
      </c>
      <c r="J546" s="849">
        <v>93.75</v>
      </c>
      <c r="K546" s="837">
        <v>1</v>
      </c>
      <c r="L546" s="849">
        <v>1</v>
      </c>
      <c r="M546" s="850">
        <v>93.75</v>
      </c>
    </row>
    <row r="547" spans="1:13" ht="14.4" customHeight="1" x14ac:dyDescent="0.3">
      <c r="A547" s="831" t="s">
        <v>2195</v>
      </c>
      <c r="B547" s="832" t="s">
        <v>1735</v>
      </c>
      <c r="C547" s="832" t="s">
        <v>1744</v>
      </c>
      <c r="D547" s="832" t="s">
        <v>822</v>
      </c>
      <c r="E547" s="832" t="s">
        <v>1745</v>
      </c>
      <c r="F547" s="849"/>
      <c r="G547" s="849"/>
      <c r="H547" s="837">
        <v>0</v>
      </c>
      <c r="I547" s="849">
        <v>8</v>
      </c>
      <c r="J547" s="849">
        <v>2945.28</v>
      </c>
      <c r="K547" s="837">
        <v>1</v>
      </c>
      <c r="L547" s="849">
        <v>8</v>
      </c>
      <c r="M547" s="850">
        <v>2945.28</v>
      </c>
    </row>
    <row r="548" spans="1:13" ht="14.4" customHeight="1" x14ac:dyDescent="0.3">
      <c r="A548" s="831" t="s">
        <v>2195</v>
      </c>
      <c r="B548" s="832" t="s">
        <v>1735</v>
      </c>
      <c r="C548" s="832" t="s">
        <v>1748</v>
      </c>
      <c r="D548" s="832" t="s">
        <v>822</v>
      </c>
      <c r="E548" s="832" t="s">
        <v>1749</v>
      </c>
      <c r="F548" s="849"/>
      <c r="G548" s="849"/>
      <c r="H548" s="837">
        <v>0</v>
      </c>
      <c r="I548" s="849">
        <v>14</v>
      </c>
      <c r="J548" s="849">
        <v>6872.46</v>
      </c>
      <c r="K548" s="837">
        <v>1</v>
      </c>
      <c r="L548" s="849">
        <v>14</v>
      </c>
      <c r="M548" s="850">
        <v>6872.46</v>
      </c>
    </row>
    <row r="549" spans="1:13" ht="14.4" customHeight="1" x14ac:dyDescent="0.3">
      <c r="A549" s="831" t="s">
        <v>2195</v>
      </c>
      <c r="B549" s="832" t="s">
        <v>1735</v>
      </c>
      <c r="C549" s="832" t="s">
        <v>1742</v>
      </c>
      <c r="D549" s="832" t="s">
        <v>822</v>
      </c>
      <c r="E549" s="832" t="s">
        <v>1743</v>
      </c>
      <c r="F549" s="849"/>
      <c r="G549" s="849"/>
      <c r="H549" s="837">
        <v>0</v>
      </c>
      <c r="I549" s="849">
        <v>8</v>
      </c>
      <c r="J549" s="849">
        <v>7389.92</v>
      </c>
      <c r="K549" s="837">
        <v>1</v>
      </c>
      <c r="L549" s="849">
        <v>8</v>
      </c>
      <c r="M549" s="850">
        <v>7389.92</v>
      </c>
    </row>
    <row r="550" spans="1:13" ht="14.4" customHeight="1" x14ac:dyDescent="0.3">
      <c r="A550" s="831" t="s">
        <v>2195</v>
      </c>
      <c r="B550" s="832" t="s">
        <v>1750</v>
      </c>
      <c r="C550" s="832" t="s">
        <v>3499</v>
      </c>
      <c r="D550" s="832" t="s">
        <v>2535</v>
      </c>
      <c r="E550" s="832" t="s">
        <v>2536</v>
      </c>
      <c r="F550" s="849">
        <v>1</v>
      </c>
      <c r="G550" s="849">
        <v>300.33</v>
      </c>
      <c r="H550" s="837">
        <v>1</v>
      </c>
      <c r="I550" s="849"/>
      <c r="J550" s="849"/>
      <c r="K550" s="837">
        <v>0</v>
      </c>
      <c r="L550" s="849">
        <v>1</v>
      </c>
      <c r="M550" s="850">
        <v>300.33</v>
      </c>
    </row>
    <row r="551" spans="1:13" ht="14.4" customHeight="1" x14ac:dyDescent="0.3">
      <c r="A551" s="831" t="s">
        <v>2195</v>
      </c>
      <c r="B551" s="832" t="s">
        <v>1757</v>
      </c>
      <c r="C551" s="832" t="s">
        <v>2713</v>
      </c>
      <c r="D551" s="832" t="s">
        <v>829</v>
      </c>
      <c r="E551" s="832" t="s">
        <v>2714</v>
      </c>
      <c r="F551" s="849"/>
      <c r="G551" s="849"/>
      <c r="H551" s="837">
        <v>0</v>
      </c>
      <c r="I551" s="849">
        <v>1</v>
      </c>
      <c r="J551" s="849">
        <v>85.02</v>
      </c>
      <c r="K551" s="837">
        <v>1</v>
      </c>
      <c r="L551" s="849">
        <v>1</v>
      </c>
      <c r="M551" s="850">
        <v>85.02</v>
      </c>
    </row>
    <row r="552" spans="1:13" ht="14.4" customHeight="1" x14ac:dyDescent="0.3">
      <c r="A552" s="831" t="s">
        <v>2195</v>
      </c>
      <c r="B552" s="832" t="s">
        <v>1955</v>
      </c>
      <c r="C552" s="832" t="s">
        <v>3506</v>
      </c>
      <c r="D552" s="832" t="s">
        <v>698</v>
      </c>
      <c r="E552" s="832" t="s">
        <v>3507</v>
      </c>
      <c r="F552" s="849"/>
      <c r="G552" s="849"/>
      <c r="H552" s="837">
        <v>0</v>
      </c>
      <c r="I552" s="849">
        <v>1</v>
      </c>
      <c r="J552" s="849">
        <v>38.04</v>
      </c>
      <c r="K552" s="837">
        <v>1</v>
      </c>
      <c r="L552" s="849">
        <v>1</v>
      </c>
      <c r="M552" s="850">
        <v>38.04</v>
      </c>
    </row>
    <row r="553" spans="1:13" ht="14.4" customHeight="1" x14ac:dyDescent="0.3">
      <c r="A553" s="831" t="s">
        <v>2195</v>
      </c>
      <c r="B553" s="832" t="s">
        <v>1955</v>
      </c>
      <c r="C553" s="832" t="s">
        <v>2730</v>
      </c>
      <c r="D553" s="832" t="s">
        <v>698</v>
      </c>
      <c r="E553" s="832" t="s">
        <v>2731</v>
      </c>
      <c r="F553" s="849"/>
      <c r="G553" s="849"/>
      <c r="H553" s="837">
        <v>0</v>
      </c>
      <c r="I553" s="849">
        <v>1</v>
      </c>
      <c r="J553" s="849">
        <v>58.52</v>
      </c>
      <c r="K553" s="837">
        <v>1</v>
      </c>
      <c r="L553" s="849">
        <v>1</v>
      </c>
      <c r="M553" s="850">
        <v>58.52</v>
      </c>
    </row>
    <row r="554" spans="1:13" ht="14.4" customHeight="1" x14ac:dyDescent="0.3">
      <c r="A554" s="831" t="s">
        <v>2195</v>
      </c>
      <c r="B554" s="832" t="s">
        <v>1807</v>
      </c>
      <c r="C554" s="832" t="s">
        <v>2072</v>
      </c>
      <c r="D554" s="832" t="s">
        <v>1809</v>
      </c>
      <c r="E554" s="832" t="s">
        <v>2073</v>
      </c>
      <c r="F554" s="849"/>
      <c r="G554" s="849"/>
      <c r="H554" s="837">
        <v>0</v>
      </c>
      <c r="I554" s="849">
        <v>4</v>
      </c>
      <c r="J554" s="849">
        <v>196.32</v>
      </c>
      <c r="K554" s="837">
        <v>1</v>
      </c>
      <c r="L554" s="849">
        <v>4</v>
      </c>
      <c r="M554" s="850">
        <v>196.32</v>
      </c>
    </row>
    <row r="555" spans="1:13" ht="14.4" customHeight="1" x14ac:dyDescent="0.3">
      <c r="A555" s="831" t="s">
        <v>2195</v>
      </c>
      <c r="B555" s="832" t="s">
        <v>1807</v>
      </c>
      <c r="C555" s="832" t="s">
        <v>3216</v>
      </c>
      <c r="D555" s="832" t="s">
        <v>1809</v>
      </c>
      <c r="E555" s="832" t="s">
        <v>3217</v>
      </c>
      <c r="F555" s="849">
        <v>1</v>
      </c>
      <c r="G555" s="849">
        <v>84.18</v>
      </c>
      <c r="H555" s="837">
        <v>1</v>
      </c>
      <c r="I555" s="849"/>
      <c r="J555" s="849"/>
      <c r="K555" s="837">
        <v>0</v>
      </c>
      <c r="L555" s="849">
        <v>1</v>
      </c>
      <c r="M555" s="850">
        <v>84.18</v>
      </c>
    </row>
    <row r="556" spans="1:13" ht="14.4" customHeight="1" x14ac:dyDescent="0.3">
      <c r="A556" s="831" t="s">
        <v>2195</v>
      </c>
      <c r="B556" s="832" t="s">
        <v>1811</v>
      </c>
      <c r="C556" s="832" t="s">
        <v>1814</v>
      </c>
      <c r="D556" s="832" t="s">
        <v>1119</v>
      </c>
      <c r="E556" s="832" t="s">
        <v>1815</v>
      </c>
      <c r="F556" s="849"/>
      <c r="G556" s="849"/>
      <c r="H556" s="837">
        <v>0</v>
      </c>
      <c r="I556" s="849">
        <v>5</v>
      </c>
      <c r="J556" s="849">
        <v>771.80000000000007</v>
      </c>
      <c r="K556" s="837">
        <v>1</v>
      </c>
      <c r="L556" s="849">
        <v>5</v>
      </c>
      <c r="M556" s="850">
        <v>771.80000000000007</v>
      </c>
    </row>
    <row r="557" spans="1:13" ht="14.4" customHeight="1" x14ac:dyDescent="0.3">
      <c r="A557" s="831" t="s">
        <v>2195</v>
      </c>
      <c r="B557" s="832" t="s">
        <v>1820</v>
      </c>
      <c r="C557" s="832" t="s">
        <v>1821</v>
      </c>
      <c r="D557" s="832" t="s">
        <v>1822</v>
      </c>
      <c r="E557" s="832" t="s">
        <v>1467</v>
      </c>
      <c r="F557" s="849"/>
      <c r="G557" s="849"/>
      <c r="H557" s="837">
        <v>0</v>
      </c>
      <c r="I557" s="849">
        <v>2</v>
      </c>
      <c r="J557" s="849">
        <v>341.04</v>
      </c>
      <c r="K557" s="837">
        <v>1</v>
      </c>
      <c r="L557" s="849">
        <v>2</v>
      </c>
      <c r="M557" s="850">
        <v>341.04</v>
      </c>
    </row>
    <row r="558" spans="1:13" ht="14.4" customHeight="1" x14ac:dyDescent="0.3">
      <c r="A558" s="831" t="s">
        <v>2195</v>
      </c>
      <c r="B558" s="832" t="s">
        <v>2003</v>
      </c>
      <c r="C558" s="832" t="s">
        <v>2077</v>
      </c>
      <c r="D558" s="832" t="s">
        <v>2005</v>
      </c>
      <c r="E558" s="832" t="s">
        <v>2078</v>
      </c>
      <c r="F558" s="849"/>
      <c r="G558" s="849"/>
      <c r="H558" s="837">
        <v>0</v>
      </c>
      <c r="I558" s="849">
        <v>2</v>
      </c>
      <c r="J558" s="849">
        <v>239.4</v>
      </c>
      <c r="K558" s="837">
        <v>1</v>
      </c>
      <c r="L558" s="849">
        <v>2</v>
      </c>
      <c r="M558" s="850">
        <v>239.4</v>
      </c>
    </row>
    <row r="559" spans="1:13" ht="14.4" customHeight="1" x14ac:dyDescent="0.3">
      <c r="A559" s="831" t="s">
        <v>2195</v>
      </c>
      <c r="B559" s="832" t="s">
        <v>1831</v>
      </c>
      <c r="C559" s="832" t="s">
        <v>1835</v>
      </c>
      <c r="D559" s="832" t="s">
        <v>1836</v>
      </c>
      <c r="E559" s="832" t="s">
        <v>1837</v>
      </c>
      <c r="F559" s="849"/>
      <c r="G559" s="849"/>
      <c r="H559" s="837">
        <v>0</v>
      </c>
      <c r="I559" s="849">
        <v>5</v>
      </c>
      <c r="J559" s="849">
        <v>16159.05</v>
      </c>
      <c r="K559" s="837">
        <v>1</v>
      </c>
      <c r="L559" s="849">
        <v>5</v>
      </c>
      <c r="M559" s="850">
        <v>16159.05</v>
      </c>
    </row>
    <row r="560" spans="1:13" ht="14.4" customHeight="1" x14ac:dyDescent="0.3">
      <c r="A560" s="831" t="s">
        <v>2195</v>
      </c>
      <c r="B560" s="832" t="s">
        <v>3816</v>
      </c>
      <c r="C560" s="832" t="s">
        <v>2474</v>
      </c>
      <c r="D560" s="832" t="s">
        <v>2475</v>
      </c>
      <c r="E560" s="832" t="s">
        <v>2308</v>
      </c>
      <c r="F560" s="849"/>
      <c r="G560" s="849"/>
      <c r="H560" s="837">
        <v>0</v>
      </c>
      <c r="I560" s="849">
        <v>2</v>
      </c>
      <c r="J560" s="849">
        <v>13393.02</v>
      </c>
      <c r="K560" s="837">
        <v>1</v>
      </c>
      <c r="L560" s="849">
        <v>2</v>
      </c>
      <c r="M560" s="850">
        <v>13393.02</v>
      </c>
    </row>
    <row r="561" spans="1:13" ht="14.4" customHeight="1" x14ac:dyDescent="0.3">
      <c r="A561" s="831" t="s">
        <v>2195</v>
      </c>
      <c r="B561" s="832" t="s">
        <v>1873</v>
      </c>
      <c r="C561" s="832" t="s">
        <v>2953</v>
      </c>
      <c r="D561" s="832" t="s">
        <v>2954</v>
      </c>
      <c r="E561" s="832" t="s">
        <v>2955</v>
      </c>
      <c r="F561" s="849">
        <v>1</v>
      </c>
      <c r="G561" s="849">
        <v>121.75</v>
      </c>
      <c r="H561" s="837">
        <v>1</v>
      </c>
      <c r="I561" s="849"/>
      <c r="J561" s="849"/>
      <c r="K561" s="837">
        <v>0</v>
      </c>
      <c r="L561" s="849">
        <v>1</v>
      </c>
      <c r="M561" s="850">
        <v>121.75</v>
      </c>
    </row>
    <row r="562" spans="1:13" ht="14.4" customHeight="1" x14ac:dyDescent="0.3">
      <c r="A562" s="831" t="s">
        <v>2195</v>
      </c>
      <c r="B562" s="832" t="s">
        <v>1873</v>
      </c>
      <c r="C562" s="832" t="s">
        <v>1874</v>
      </c>
      <c r="D562" s="832" t="s">
        <v>675</v>
      </c>
      <c r="E562" s="832" t="s">
        <v>676</v>
      </c>
      <c r="F562" s="849"/>
      <c r="G562" s="849"/>
      <c r="H562" s="837">
        <v>0</v>
      </c>
      <c r="I562" s="849">
        <v>11</v>
      </c>
      <c r="J562" s="849">
        <v>798.05</v>
      </c>
      <c r="K562" s="837">
        <v>1</v>
      </c>
      <c r="L562" s="849">
        <v>11</v>
      </c>
      <c r="M562" s="850">
        <v>798.05</v>
      </c>
    </row>
    <row r="563" spans="1:13" ht="14.4" customHeight="1" x14ac:dyDescent="0.3">
      <c r="A563" s="831" t="s">
        <v>2195</v>
      </c>
      <c r="B563" s="832" t="s">
        <v>1890</v>
      </c>
      <c r="C563" s="832" t="s">
        <v>1891</v>
      </c>
      <c r="D563" s="832" t="s">
        <v>956</v>
      </c>
      <c r="E563" s="832" t="s">
        <v>957</v>
      </c>
      <c r="F563" s="849"/>
      <c r="G563" s="849"/>
      <c r="H563" s="837"/>
      <c r="I563" s="849">
        <v>2</v>
      </c>
      <c r="J563" s="849">
        <v>0</v>
      </c>
      <c r="K563" s="837"/>
      <c r="L563" s="849">
        <v>2</v>
      </c>
      <c r="M563" s="850">
        <v>0</v>
      </c>
    </row>
    <row r="564" spans="1:13" ht="14.4" customHeight="1" x14ac:dyDescent="0.3">
      <c r="A564" s="831" t="s">
        <v>2195</v>
      </c>
      <c r="B564" s="832" t="s">
        <v>3817</v>
      </c>
      <c r="C564" s="832" t="s">
        <v>3517</v>
      </c>
      <c r="D564" s="832" t="s">
        <v>3518</v>
      </c>
      <c r="E564" s="832" t="s">
        <v>3519</v>
      </c>
      <c r="F564" s="849">
        <v>1</v>
      </c>
      <c r="G564" s="849">
        <v>338.58</v>
      </c>
      <c r="H564" s="837">
        <v>1</v>
      </c>
      <c r="I564" s="849"/>
      <c r="J564" s="849"/>
      <c r="K564" s="837">
        <v>0</v>
      </c>
      <c r="L564" s="849">
        <v>1</v>
      </c>
      <c r="M564" s="850">
        <v>338.58</v>
      </c>
    </row>
    <row r="565" spans="1:13" ht="14.4" customHeight="1" x14ac:dyDescent="0.3">
      <c r="A565" s="831" t="s">
        <v>2195</v>
      </c>
      <c r="B565" s="832" t="s">
        <v>1894</v>
      </c>
      <c r="C565" s="832" t="s">
        <v>2299</v>
      </c>
      <c r="D565" s="832" t="s">
        <v>1896</v>
      </c>
      <c r="E565" s="832" t="s">
        <v>2300</v>
      </c>
      <c r="F565" s="849"/>
      <c r="G565" s="849"/>
      <c r="H565" s="837">
        <v>0</v>
      </c>
      <c r="I565" s="849">
        <v>2</v>
      </c>
      <c r="J565" s="849">
        <v>9.4</v>
      </c>
      <c r="K565" s="837">
        <v>1</v>
      </c>
      <c r="L565" s="849">
        <v>2</v>
      </c>
      <c r="M565" s="850">
        <v>9.4</v>
      </c>
    </row>
    <row r="566" spans="1:13" ht="14.4" customHeight="1" x14ac:dyDescent="0.3">
      <c r="A566" s="831" t="s">
        <v>2195</v>
      </c>
      <c r="B566" s="832" t="s">
        <v>2032</v>
      </c>
      <c r="C566" s="832" t="s">
        <v>2033</v>
      </c>
      <c r="D566" s="832" t="s">
        <v>1440</v>
      </c>
      <c r="E566" s="832" t="s">
        <v>2034</v>
      </c>
      <c r="F566" s="849"/>
      <c r="G566" s="849"/>
      <c r="H566" s="837"/>
      <c r="I566" s="849">
        <v>5</v>
      </c>
      <c r="J566" s="849">
        <v>0</v>
      </c>
      <c r="K566" s="837"/>
      <c r="L566" s="849">
        <v>5</v>
      </c>
      <c r="M566" s="850">
        <v>0</v>
      </c>
    </row>
    <row r="567" spans="1:13" ht="14.4" customHeight="1" x14ac:dyDescent="0.3">
      <c r="A567" s="831" t="s">
        <v>2195</v>
      </c>
      <c r="B567" s="832" t="s">
        <v>3818</v>
      </c>
      <c r="C567" s="832" t="s">
        <v>3478</v>
      </c>
      <c r="D567" s="832" t="s">
        <v>3479</v>
      </c>
      <c r="E567" s="832" t="s">
        <v>2650</v>
      </c>
      <c r="F567" s="849">
        <v>1</v>
      </c>
      <c r="G567" s="849">
        <v>439.98</v>
      </c>
      <c r="H567" s="837">
        <v>1</v>
      </c>
      <c r="I567" s="849"/>
      <c r="J567" s="849"/>
      <c r="K567" s="837">
        <v>0</v>
      </c>
      <c r="L567" s="849">
        <v>1</v>
      </c>
      <c r="M567" s="850">
        <v>439.98</v>
      </c>
    </row>
    <row r="568" spans="1:13" ht="14.4" customHeight="1" x14ac:dyDescent="0.3">
      <c r="A568" s="831" t="s">
        <v>2195</v>
      </c>
      <c r="B568" s="832" t="s">
        <v>2043</v>
      </c>
      <c r="C568" s="832" t="s">
        <v>3484</v>
      </c>
      <c r="D568" s="832" t="s">
        <v>1267</v>
      </c>
      <c r="E568" s="832" t="s">
        <v>3485</v>
      </c>
      <c r="F568" s="849">
        <v>1</v>
      </c>
      <c r="G568" s="849">
        <v>230.51</v>
      </c>
      <c r="H568" s="837">
        <v>1</v>
      </c>
      <c r="I568" s="849"/>
      <c r="J568" s="849"/>
      <c r="K568" s="837">
        <v>0</v>
      </c>
      <c r="L568" s="849">
        <v>1</v>
      </c>
      <c r="M568" s="850">
        <v>230.51</v>
      </c>
    </row>
    <row r="569" spans="1:13" ht="14.4" customHeight="1" x14ac:dyDescent="0.3">
      <c r="A569" s="831" t="s">
        <v>2195</v>
      </c>
      <c r="B569" s="832" t="s">
        <v>1913</v>
      </c>
      <c r="C569" s="832" t="s">
        <v>1920</v>
      </c>
      <c r="D569" s="832" t="s">
        <v>1082</v>
      </c>
      <c r="E569" s="832" t="s">
        <v>1083</v>
      </c>
      <c r="F569" s="849"/>
      <c r="G569" s="849"/>
      <c r="H569" s="837">
        <v>0</v>
      </c>
      <c r="I569" s="849">
        <v>3</v>
      </c>
      <c r="J569" s="849">
        <v>382.02</v>
      </c>
      <c r="K569" s="837">
        <v>1</v>
      </c>
      <c r="L569" s="849">
        <v>3</v>
      </c>
      <c r="M569" s="850">
        <v>382.02</v>
      </c>
    </row>
    <row r="570" spans="1:13" ht="14.4" customHeight="1" x14ac:dyDescent="0.3">
      <c r="A570" s="831" t="s">
        <v>2195</v>
      </c>
      <c r="B570" s="832" t="s">
        <v>1913</v>
      </c>
      <c r="C570" s="832" t="s">
        <v>1919</v>
      </c>
      <c r="D570" s="832" t="s">
        <v>1085</v>
      </c>
      <c r="E570" s="832" t="s">
        <v>1083</v>
      </c>
      <c r="F570" s="849"/>
      <c r="G570" s="849"/>
      <c r="H570" s="837">
        <v>0</v>
      </c>
      <c r="I570" s="849">
        <v>3</v>
      </c>
      <c r="J570" s="849">
        <v>382.02</v>
      </c>
      <c r="K570" s="837">
        <v>1</v>
      </c>
      <c r="L570" s="849">
        <v>3</v>
      </c>
      <c r="M570" s="850">
        <v>382.02</v>
      </c>
    </row>
    <row r="571" spans="1:13" ht="14.4" customHeight="1" x14ac:dyDescent="0.3">
      <c r="A571" s="831" t="s">
        <v>2195</v>
      </c>
      <c r="B571" s="832" t="s">
        <v>1913</v>
      </c>
      <c r="C571" s="832" t="s">
        <v>3524</v>
      </c>
      <c r="D571" s="832" t="s">
        <v>3525</v>
      </c>
      <c r="E571" s="832" t="s">
        <v>1083</v>
      </c>
      <c r="F571" s="849"/>
      <c r="G571" s="849"/>
      <c r="H571" s="837">
        <v>0</v>
      </c>
      <c r="I571" s="849">
        <v>3</v>
      </c>
      <c r="J571" s="849">
        <v>382.02</v>
      </c>
      <c r="K571" s="837">
        <v>1</v>
      </c>
      <c r="L571" s="849">
        <v>3</v>
      </c>
      <c r="M571" s="850">
        <v>382.02</v>
      </c>
    </row>
    <row r="572" spans="1:13" ht="14.4" customHeight="1" x14ac:dyDescent="0.3">
      <c r="A572" s="831" t="s">
        <v>2195</v>
      </c>
      <c r="B572" s="832" t="s">
        <v>3824</v>
      </c>
      <c r="C572" s="832" t="s">
        <v>2779</v>
      </c>
      <c r="D572" s="832" t="s">
        <v>2666</v>
      </c>
      <c r="E572" s="832" t="s">
        <v>2780</v>
      </c>
      <c r="F572" s="849"/>
      <c r="G572" s="849"/>
      <c r="H572" s="837">
        <v>0</v>
      </c>
      <c r="I572" s="849">
        <v>1</v>
      </c>
      <c r="J572" s="849">
        <v>5286.12</v>
      </c>
      <c r="K572" s="837">
        <v>1</v>
      </c>
      <c r="L572" s="849">
        <v>1</v>
      </c>
      <c r="M572" s="850">
        <v>5286.12</v>
      </c>
    </row>
    <row r="573" spans="1:13" ht="14.4" customHeight="1" x14ac:dyDescent="0.3">
      <c r="A573" s="831" t="s">
        <v>2195</v>
      </c>
      <c r="B573" s="832" t="s">
        <v>2061</v>
      </c>
      <c r="C573" s="832" t="s">
        <v>2834</v>
      </c>
      <c r="D573" s="832" t="s">
        <v>2063</v>
      </c>
      <c r="E573" s="832" t="s">
        <v>2835</v>
      </c>
      <c r="F573" s="849"/>
      <c r="G573" s="849"/>
      <c r="H573" s="837">
        <v>0</v>
      </c>
      <c r="I573" s="849">
        <v>3</v>
      </c>
      <c r="J573" s="849">
        <v>1242.21</v>
      </c>
      <c r="K573" s="837">
        <v>1</v>
      </c>
      <c r="L573" s="849">
        <v>3</v>
      </c>
      <c r="M573" s="850">
        <v>1242.21</v>
      </c>
    </row>
    <row r="574" spans="1:13" ht="14.4" customHeight="1" x14ac:dyDescent="0.3">
      <c r="A574" s="831" t="s">
        <v>2196</v>
      </c>
      <c r="B574" s="832" t="s">
        <v>1721</v>
      </c>
      <c r="C574" s="832" t="s">
        <v>2056</v>
      </c>
      <c r="D574" s="832" t="s">
        <v>2057</v>
      </c>
      <c r="E574" s="832" t="s">
        <v>2058</v>
      </c>
      <c r="F574" s="849"/>
      <c r="G574" s="849"/>
      <c r="H574" s="837">
        <v>0</v>
      </c>
      <c r="I574" s="849">
        <v>1</v>
      </c>
      <c r="J574" s="849">
        <v>32.25</v>
      </c>
      <c r="K574" s="837">
        <v>1</v>
      </c>
      <c r="L574" s="849">
        <v>1</v>
      </c>
      <c r="M574" s="850">
        <v>32.25</v>
      </c>
    </row>
    <row r="575" spans="1:13" ht="14.4" customHeight="1" x14ac:dyDescent="0.3">
      <c r="A575" s="831" t="s">
        <v>2196</v>
      </c>
      <c r="B575" s="832" t="s">
        <v>1721</v>
      </c>
      <c r="C575" s="832" t="s">
        <v>2258</v>
      </c>
      <c r="D575" s="832" t="s">
        <v>2057</v>
      </c>
      <c r="E575" s="832" t="s">
        <v>2259</v>
      </c>
      <c r="F575" s="849"/>
      <c r="G575" s="849"/>
      <c r="H575" s="837">
        <v>0</v>
      </c>
      <c r="I575" s="849">
        <v>1</v>
      </c>
      <c r="J575" s="849">
        <v>57.6</v>
      </c>
      <c r="K575" s="837">
        <v>1</v>
      </c>
      <c r="L575" s="849">
        <v>1</v>
      </c>
      <c r="M575" s="850">
        <v>57.6</v>
      </c>
    </row>
    <row r="576" spans="1:13" ht="14.4" customHeight="1" x14ac:dyDescent="0.3">
      <c r="A576" s="831" t="s">
        <v>2196</v>
      </c>
      <c r="B576" s="832" t="s">
        <v>1735</v>
      </c>
      <c r="C576" s="832" t="s">
        <v>1738</v>
      </c>
      <c r="D576" s="832" t="s">
        <v>827</v>
      </c>
      <c r="E576" s="832" t="s">
        <v>1739</v>
      </c>
      <c r="F576" s="849"/>
      <c r="G576" s="849"/>
      <c r="H576" s="837">
        <v>0</v>
      </c>
      <c r="I576" s="849">
        <v>2</v>
      </c>
      <c r="J576" s="849">
        <v>2771.24</v>
      </c>
      <c r="K576" s="837">
        <v>1</v>
      </c>
      <c r="L576" s="849">
        <v>2</v>
      </c>
      <c r="M576" s="850">
        <v>2771.24</v>
      </c>
    </row>
    <row r="577" spans="1:13" ht="14.4" customHeight="1" x14ac:dyDescent="0.3">
      <c r="A577" s="831" t="s">
        <v>2196</v>
      </c>
      <c r="B577" s="832" t="s">
        <v>1735</v>
      </c>
      <c r="C577" s="832" t="s">
        <v>1744</v>
      </c>
      <c r="D577" s="832" t="s">
        <v>822</v>
      </c>
      <c r="E577" s="832" t="s">
        <v>1745</v>
      </c>
      <c r="F577" s="849"/>
      <c r="G577" s="849"/>
      <c r="H577" s="837">
        <v>0</v>
      </c>
      <c r="I577" s="849">
        <v>2</v>
      </c>
      <c r="J577" s="849">
        <v>736.32</v>
      </c>
      <c r="K577" s="837">
        <v>1</v>
      </c>
      <c r="L577" s="849">
        <v>2</v>
      </c>
      <c r="M577" s="850">
        <v>736.32</v>
      </c>
    </row>
    <row r="578" spans="1:13" ht="14.4" customHeight="1" x14ac:dyDescent="0.3">
      <c r="A578" s="831" t="s">
        <v>2196</v>
      </c>
      <c r="B578" s="832" t="s">
        <v>1735</v>
      </c>
      <c r="C578" s="832" t="s">
        <v>1746</v>
      </c>
      <c r="D578" s="832" t="s">
        <v>822</v>
      </c>
      <c r="E578" s="832" t="s">
        <v>1747</v>
      </c>
      <c r="F578" s="849"/>
      <c r="G578" s="849"/>
      <c r="H578" s="837">
        <v>0</v>
      </c>
      <c r="I578" s="849">
        <v>4</v>
      </c>
      <c r="J578" s="849">
        <v>2945.32</v>
      </c>
      <c r="K578" s="837">
        <v>1</v>
      </c>
      <c r="L578" s="849">
        <v>4</v>
      </c>
      <c r="M578" s="850">
        <v>2945.32</v>
      </c>
    </row>
    <row r="579" spans="1:13" ht="14.4" customHeight="1" x14ac:dyDescent="0.3">
      <c r="A579" s="831" t="s">
        <v>2196</v>
      </c>
      <c r="B579" s="832" t="s">
        <v>1735</v>
      </c>
      <c r="C579" s="832" t="s">
        <v>1748</v>
      </c>
      <c r="D579" s="832" t="s">
        <v>822</v>
      </c>
      <c r="E579" s="832" t="s">
        <v>1749</v>
      </c>
      <c r="F579" s="849"/>
      <c r="G579" s="849"/>
      <c r="H579" s="837">
        <v>0</v>
      </c>
      <c r="I579" s="849">
        <v>1</v>
      </c>
      <c r="J579" s="849">
        <v>490.89</v>
      </c>
      <c r="K579" s="837">
        <v>1</v>
      </c>
      <c r="L579" s="849">
        <v>1</v>
      </c>
      <c r="M579" s="850">
        <v>490.89</v>
      </c>
    </row>
    <row r="580" spans="1:13" ht="14.4" customHeight="1" x14ac:dyDescent="0.3">
      <c r="A580" s="831" t="s">
        <v>2196</v>
      </c>
      <c r="B580" s="832" t="s">
        <v>1757</v>
      </c>
      <c r="C580" s="832" t="s">
        <v>2333</v>
      </c>
      <c r="D580" s="832" t="s">
        <v>2334</v>
      </c>
      <c r="E580" s="832" t="s">
        <v>1760</v>
      </c>
      <c r="F580" s="849">
        <v>1</v>
      </c>
      <c r="G580" s="849">
        <v>42.51</v>
      </c>
      <c r="H580" s="837">
        <v>1</v>
      </c>
      <c r="I580" s="849"/>
      <c r="J580" s="849"/>
      <c r="K580" s="837">
        <v>0</v>
      </c>
      <c r="L580" s="849">
        <v>1</v>
      </c>
      <c r="M580" s="850">
        <v>42.51</v>
      </c>
    </row>
    <row r="581" spans="1:13" ht="14.4" customHeight="1" x14ac:dyDescent="0.3">
      <c r="A581" s="831" t="s">
        <v>2196</v>
      </c>
      <c r="B581" s="832" t="s">
        <v>3838</v>
      </c>
      <c r="C581" s="832" t="s">
        <v>3201</v>
      </c>
      <c r="D581" s="832" t="s">
        <v>3202</v>
      </c>
      <c r="E581" s="832" t="s">
        <v>3203</v>
      </c>
      <c r="F581" s="849">
        <v>1</v>
      </c>
      <c r="G581" s="849">
        <v>96.8</v>
      </c>
      <c r="H581" s="837">
        <v>1</v>
      </c>
      <c r="I581" s="849"/>
      <c r="J581" s="849"/>
      <c r="K581" s="837">
        <v>0</v>
      </c>
      <c r="L581" s="849">
        <v>1</v>
      </c>
      <c r="M581" s="850">
        <v>96.8</v>
      </c>
    </row>
    <row r="582" spans="1:13" ht="14.4" customHeight="1" x14ac:dyDescent="0.3">
      <c r="A582" s="831" t="s">
        <v>2196</v>
      </c>
      <c r="B582" s="832" t="s">
        <v>1807</v>
      </c>
      <c r="C582" s="832" t="s">
        <v>3545</v>
      </c>
      <c r="D582" s="832" t="s">
        <v>1991</v>
      </c>
      <c r="E582" s="832" t="s">
        <v>3546</v>
      </c>
      <c r="F582" s="849"/>
      <c r="G582" s="849"/>
      <c r="H582" s="837">
        <v>0</v>
      </c>
      <c r="I582" s="849">
        <v>1</v>
      </c>
      <c r="J582" s="849">
        <v>84.18</v>
      </c>
      <c r="K582" s="837">
        <v>1</v>
      </c>
      <c r="L582" s="849">
        <v>1</v>
      </c>
      <c r="M582" s="850">
        <v>84.18</v>
      </c>
    </row>
    <row r="583" spans="1:13" ht="14.4" customHeight="1" x14ac:dyDescent="0.3">
      <c r="A583" s="831" t="s">
        <v>2196</v>
      </c>
      <c r="B583" s="832" t="s">
        <v>1807</v>
      </c>
      <c r="C583" s="832" t="s">
        <v>3066</v>
      </c>
      <c r="D583" s="832" t="s">
        <v>1991</v>
      </c>
      <c r="E583" s="832" t="s">
        <v>3067</v>
      </c>
      <c r="F583" s="849"/>
      <c r="G583" s="849"/>
      <c r="H583" s="837">
        <v>0</v>
      </c>
      <c r="I583" s="849">
        <v>1</v>
      </c>
      <c r="J583" s="849">
        <v>63.14</v>
      </c>
      <c r="K583" s="837">
        <v>1</v>
      </c>
      <c r="L583" s="849">
        <v>1</v>
      </c>
      <c r="M583" s="850">
        <v>63.14</v>
      </c>
    </row>
    <row r="584" spans="1:13" ht="14.4" customHeight="1" x14ac:dyDescent="0.3">
      <c r="A584" s="831" t="s">
        <v>2196</v>
      </c>
      <c r="B584" s="832" t="s">
        <v>1811</v>
      </c>
      <c r="C584" s="832" t="s">
        <v>1814</v>
      </c>
      <c r="D584" s="832" t="s">
        <v>1119</v>
      </c>
      <c r="E584" s="832" t="s">
        <v>1815</v>
      </c>
      <c r="F584" s="849"/>
      <c r="G584" s="849"/>
      <c r="H584" s="837">
        <v>0</v>
      </c>
      <c r="I584" s="849">
        <v>1</v>
      </c>
      <c r="J584" s="849">
        <v>154.36000000000001</v>
      </c>
      <c r="K584" s="837">
        <v>1</v>
      </c>
      <c r="L584" s="849">
        <v>1</v>
      </c>
      <c r="M584" s="850">
        <v>154.36000000000001</v>
      </c>
    </row>
    <row r="585" spans="1:13" ht="14.4" customHeight="1" x14ac:dyDescent="0.3">
      <c r="A585" s="831" t="s">
        <v>2196</v>
      </c>
      <c r="B585" s="832" t="s">
        <v>1820</v>
      </c>
      <c r="C585" s="832" t="s">
        <v>2249</v>
      </c>
      <c r="D585" s="832" t="s">
        <v>1822</v>
      </c>
      <c r="E585" s="832" t="s">
        <v>2250</v>
      </c>
      <c r="F585" s="849"/>
      <c r="G585" s="849"/>
      <c r="H585" s="837">
        <v>0</v>
      </c>
      <c r="I585" s="849">
        <v>2</v>
      </c>
      <c r="J585" s="849">
        <v>170.54</v>
      </c>
      <c r="K585" s="837">
        <v>1</v>
      </c>
      <c r="L585" s="849">
        <v>2</v>
      </c>
      <c r="M585" s="850">
        <v>170.54</v>
      </c>
    </row>
    <row r="586" spans="1:13" ht="14.4" customHeight="1" x14ac:dyDescent="0.3">
      <c r="A586" s="831" t="s">
        <v>2196</v>
      </c>
      <c r="B586" s="832" t="s">
        <v>1820</v>
      </c>
      <c r="C586" s="832" t="s">
        <v>1821</v>
      </c>
      <c r="D586" s="832" t="s">
        <v>1822</v>
      </c>
      <c r="E586" s="832" t="s">
        <v>1467</v>
      </c>
      <c r="F586" s="849"/>
      <c r="G586" s="849"/>
      <c r="H586" s="837">
        <v>0</v>
      </c>
      <c r="I586" s="849">
        <v>3</v>
      </c>
      <c r="J586" s="849">
        <v>511.56000000000006</v>
      </c>
      <c r="K586" s="837">
        <v>1</v>
      </c>
      <c r="L586" s="849">
        <v>3</v>
      </c>
      <c r="M586" s="850">
        <v>511.56000000000006</v>
      </c>
    </row>
    <row r="587" spans="1:13" ht="14.4" customHeight="1" x14ac:dyDescent="0.3">
      <c r="A587" s="831" t="s">
        <v>2196</v>
      </c>
      <c r="B587" s="832" t="s">
        <v>1831</v>
      </c>
      <c r="C587" s="832" t="s">
        <v>1835</v>
      </c>
      <c r="D587" s="832" t="s">
        <v>1836</v>
      </c>
      <c r="E587" s="832" t="s">
        <v>1837</v>
      </c>
      <c r="F587" s="849"/>
      <c r="G587" s="849"/>
      <c r="H587" s="837">
        <v>0</v>
      </c>
      <c r="I587" s="849">
        <v>5</v>
      </c>
      <c r="J587" s="849">
        <v>16159.05</v>
      </c>
      <c r="K587" s="837">
        <v>1</v>
      </c>
      <c r="L587" s="849">
        <v>5</v>
      </c>
      <c r="M587" s="850">
        <v>16159.05</v>
      </c>
    </row>
    <row r="588" spans="1:13" ht="14.4" customHeight="1" x14ac:dyDescent="0.3">
      <c r="A588" s="831" t="s">
        <v>2196</v>
      </c>
      <c r="B588" s="832" t="s">
        <v>1873</v>
      </c>
      <c r="C588" s="832" t="s">
        <v>1874</v>
      </c>
      <c r="D588" s="832" t="s">
        <v>675</v>
      </c>
      <c r="E588" s="832" t="s">
        <v>676</v>
      </c>
      <c r="F588" s="849"/>
      <c r="G588" s="849"/>
      <c r="H588" s="837">
        <v>0</v>
      </c>
      <c r="I588" s="849">
        <v>1</v>
      </c>
      <c r="J588" s="849">
        <v>72.55</v>
      </c>
      <c r="K588" s="837">
        <v>1</v>
      </c>
      <c r="L588" s="849">
        <v>1</v>
      </c>
      <c r="M588" s="850">
        <v>72.55</v>
      </c>
    </row>
    <row r="589" spans="1:13" ht="14.4" customHeight="1" x14ac:dyDescent="0.3">
      <c r="A589" s="831" t="s">
        <v>2196</v>
      </c>
      <c r="B589" s="832" t="s">
        <v>1873</v>
      </c>
      <c r="C589" s="832" t="s">
        <v>1875</v>
      </c>
      <c r="D589" s="832" t="s">
        <v>675</v>
      </c>
      <c r="E589" s="832" t="s">
        <v>677</v>
      </c>
      <c r="F589" s="849"/>
      <c r="G589" s="849"/>
      <c r="H589" s="837">
        <v>0</v>
      </c>
      <c r="I589" s="849">
        <v>7</v>
      </c>
      <c r="J589" s="849">
        <v>456.96</v>
      </c>
      <c r="K589" s="837">
        <v>1</v>
      </c>
      <c r="L589" s="849">
        <v>7</v>
      </c>
      <c r="M589" s="850">
        <v>456.96</v>
      </c>
    </row>
    <row r="590" spans="1:13" ht="14.4" customHeight="1" x14ac:dyDescent="0.3">
      <c r="A590" s="831" t="s">
        <v>2196</v>
      </c>
      <c r="B590" s="832" t="s">
        <v>1890</v>
      </c>
      <c r="C590" s="832" t="s">
        <v>1891</v>
      </c>
      <c r="D590" s="832" t="s">
        <v>956</v>
      </c>
      <c r="E590" s="832" t="s">
        <v>957</v>
      </c>
      <c r="F590" s="849"/>
      <c r="G590" s="849"/>
      <c r="H590" s="837"/>
      <c r="I590" s="849">
        <v>2</v>
      </c>
      <c r="J590" s="849">
        <v>0</v>
      </c>
      <c r="K590" s="837"/>
      <c r="L590" s="849">
        <v>2</v>
      </c>
      <c r="M590" s="850">
        <v>0</v>
      </c>
    </row>
    <row r="591" spans="1:13" ht="14.4" customHeight="1" x14ac:dyDescent="0.3">
      <c r="A591" s="831" t="s">
        <v>2196</v>
      </c>
      <c r="B591" s="832" t="s">
        <v>2032</v>
      </c>
      <c r="C591" s="832" t="s">
        <v>2598</v>
      </c>
      <c r="D591" s="832" t="s">
        <v>1440</v>
      </c>
      <c r="E591" s="832" t="s">
        <v>2232</v>
      </c>
      <c r="F591" s="849"/>
      <c r="G591" s="849"/>
      <c r="H591" s="837"/>
      <c r="I591" s="849">
        <v>1</v>
      </c>
      <c r="J591" s="849">
        <v>0</v>
      </c>
      <c r="K591" s="837"/>
      <c r="L591" s="849">
        <v>1</v>
      </c>
      <c r="M591" s="850">
        <v>0</v>
      </c>
    </row>
    <row r="592" spans="1:13" ht="14.4" customHeight="1" x14ac:dyDescent="0.3">
      <c r="A592" s="831" t="s">
        <v>2196</v>
      </c>
      <c r="B592" s="832" t="s">
        <v>3818</v>
      </c>
      <c r="C592" s="832" t="s">
        <v>2311</v>
      </c>
      <c r="D592" s="832" t="s">
        <v>2312</v>
      </c>
      <c r="E592" s="832" t="s">
        <v>1483</v>
      </c>
      <c r="F592" s="849"/>
      <c r="G592" s="849"/>
      <c r="H592" s="837">
        <v>0</v>
      </c>
      <c r="I592" s="849">
        <v>2</v>
      </c>
      <c r="J592" s="849">
        <v>131.97999999999999</v>
      </c>
      <c r="K592" s="837">
        <v>1</v>
      </c>
      <c r="L592" s="849">
        <v>2</v>
      </c>
      <c r="M592" s="850">
        <v>131.97999999999999</v>
      </c>
    </row>
    <row r="593" spans="1:13" ht="14.4" customHeight="1" x14ac:dyDescent="0.3">
      <c r="A593" s="831" t="s">
        <v>2196</v>
      </c>
      <c r="B593" s="832" t="s">
        <v>1945</v>
      </c>
      <c r="C593" s="832" t="s">
        <v>2039</v>
      </c>
      <c r="D593" s="832" t="s">
        <v>1221</v>
      </c>
      <c r="E593" s="832" t="s">
        <v>2040</v>
      </c>
      <c r="F593" s="849"/>
      <c r="G593" s="849"/>
      <c r="H593" s="837">
        <v>0</v>
      </c>
      <c r="I593" s="849">
        <v>1</v>
      </c>
      <c r="J593" s="849">
        <v>117.55</v>
      </c>
      <c r="K593" s="837">
        <v>1</v>
      </c>
      <c r="L593" s="849">
        <v>1</v>
      </c>
      <c r="M593" s="850">
        <v>117.55</v>
      </c>
    </row>
    <row r="594" spans="1:13" ht="14.4" customHeight="1" x14ac:dyDescent="0.3">
      <c r="A594" s="831" t="s">
        <v>2196</v>
      </c>
      <c r="B594" s="832" t="s">
        <v>1945</v>
      </c>
      <c r="C594" s="832" t="s">
        <v>1946</v>
      </c>
      <c r="D594" s="832" t="s">
        <v>1221</v>
      </c>
      <c r="E594" s="832" t="s">
        <v>1483</v>
      </c>
      <c r="F594" s="849"/>
      <c r="G594" s="849"/>
      <c r="H594" s="837">
        <v>0</v>
      </c>
      <c r="I594" s="849">
        <v>2</v>
      </c>
      <c r="J594" s="849">
        <v>117.54</v>
      </c>
      <c r="K594" s="837">
        <v>1</v>
      </c>
      <c r="L594" s="849">
        <v>2</v>
      </c>
      <c r="M594" s="850">
        <v>117.54</v>
      </c>
    </row>
    <row r="595" spans="1:13" ht="14.4" customHeight="1" x14ac:dyDescent="0.3">
      <c r="A595" s="831" t="s">
        <v>2196</v>
      </c>
      <c r="B595" s="832" t="s">
        <v>1913</v>
      </c>
      <c r="C595" s="832" t="s">
        <v>1918</v>
      </c>
      <c r="D595" s="832" t="s">
        <v>1086</v>
      </c>
      <c r="E595" s="832" t="s">
        <v>1083</v>
      </c>
      <c r="F595" s="849"/>
      <c r="G595" s="849"/>
      <c r="H595" s="837">
        <v>0</v>
      </c>
      <c r="I595" s="849">
        <v>7</v>
      </c>
      <c r="J595" s="849">
        <v>891.38</v>
      </c>
      <c r="K595" s="837">
        <v>1</v>
      </c>
      <c r="L595" s="849">
        <v>7</v>
      </c>
      <c r="M595" s="850">
        <v>891.38</v>
      </c>
    </row>
    <row r="596" spans="1:13" ht="14.4" customHeight="1" x14ac:dyDescent="0.3">
      <c r="A596" s="831" t="s">
        <v>2196</v>
      </c>
      <c r="B596" s="832" t="s">
        <v>1913</v>
      </c>
      <c r="C596" s="832" t="s">
        <v>1920</v>
      </c>
      <c r="D596" s="832" t="s">
        <v>1082</v>
      </c>
      <c r="E596" s="832" t="s">
        <v>1083</v>
      </c>
      <c r="F596" s="849"/>
      <c r="G596" s="849"/>
      <c r="H596" s="837">
        <v>0</v>
      </c>
      <c r="I596" s="849">
        <v>7</v>
      </c>
      <c r="J596" s="849">
        <v>891.38</v>
      </c>
      <c r="K596" s="837">
        <v>1</v>
      </c>
      <c r="L596" s="849">
        <v>7</v>
      </c>
      <c r="M596" s="850">
        <v>891.38</v>
      </c>
    </row>
    <row r="597" spans="1:13" ht="14.4" customHeight="1" x14ac:dyDescent="0.3">
      <c r="A597" s="831" t="s">
        <v>2196</v>
      </c>
      <c r="B597" s="832" t="s">
        <v>1913</v>
      </c>
      <c r="C597" s="832" t="s">
        <v>2051</v>
      </c>
      <c r="D597" s="832" t="s">
        <v>2052</v>
      </c>
      <c r="E597" s="832" t="s">
        <v>2049</v>
      </c>
      <c r="F597" s="849"/>
      <c r="G597" s="849"/>
      <c r="H597" s="837">
        <v>0</v>
      </c>
      <c r="I597" s="849">
        <v>2</v>
      </c>
      <c r="J597" s="849">
        <v>169.78</v>
      </c>
      <c r="K597" s="837">
        <v>1</v>
      </c>
      <c r="L597" s="849">
        <v>2</v>
      </c>
      <c r="M597" s="850">
        <v>169.78</v>
      </c>
    </row>
    <row r="598" spans="1:13" ht="14.4" customHeight="1" x14ac:dyDescent="0.3">
      <c r="A598" s="831" t="s">
        <v>2196</v>
      </c>
      <c r="B598" s="832" t="s">
        <v>1913</v>
      </c>
      <c r="C598" s="832" t="s">
        <v>3547</v>
      </c>
      <c r="D598" s="832" t="s">
        <v>3548</v>
      </c>
      <c r="E598" s="832" t="s">
        <v>2049</v>
      </c>
      <c r="F598" s="849"/>
      <c r="G598" s="849"/>
      <c r="H598" s="837">
        <v>0</v>
      </c>
      <c r="I598" s="849">
        <v>2</v>
      </c>
      <c r="J598" s="849">
        <v>169.78</v>
      </c>
      <c r="K598" s="837">
        <v>1</v>
      </c>
      <c r="L598" s="849">
        <v>2</v>
      </c>
      <c r="M598" s="850">
        <v>169.78</v>
      </c>
    </row>
    <row r="599" spans="1:13" ht="14.4" customHeight="1" x14ac:dyDescent="0.3">
      <c r="A599" s="831" t="s">
        <v>2196</v>
      </c>
      <c r="B599" s="832" t="s">
        <v>1913</v>
      </c>
      <c r="C599" s="832" t="s">
        <v>3549</v>
      </c>
      <c r="D599" s="832" t="s">
        <v>3550</v>
      </c>
      <c r="E599" s="832" t="s">
        <v>1083</v>
      </c>
      <c r="F599" s="849"/>
      <c r="G599" s="849"/>
      <c r="H599" s="837">
        <v>0</v>
      </c>
      <c r="I599" s="849">
        <v>32</v>
      </c>
      <c r="J599" s="849">
        <v>5647.04</v>
      </c>
      <c r="K599" s="837">
        <v>1</v>
      </c>
      <c r="L599" s="849">
        <v>32</v>
      </c>
      <c r="M599" s="850">
        <v>5647.04</v>
      </c>
    </row>
    <row r="600" spans="1:13" ht="14.4" customHeight="1" x14ac:dyDescent="0.3">
      <c r="A600" s="831" t="s">
        <v>2196</v>
      </c>
      <c r="B600" s="832" t="s">
        <v>1913</v>
      </c>
      <c r="C600" s="832" t="s">
        <v>2048</v>
      </c>
      <c r="D600" s="832" t="s">
        <v>1452</v>
      </c>
      <c r="E600" s="832" t="s">
        <v>2049</v>
      </c>
      <c r="F600" s="849"/>
      <c r="G600" s="849"/>
      <c r="H600" s="837">
        <v>0</v>
      </c>
      <c r="I600" s="849">
        <v>2</v>
      </c>
      <c r="J600" s="849">
        <v>169.78</v>
      </c>
      <c r="K600" s="837">
        <v>1</v>
      </c>
      <c r="L600" s="849">
        <v>2</v>
      </c>
      <c r="M600" s="850">
        <v>169.78</v>
      </c>
    </row>
    <row r="601" spans="1:13" ht="14.4" customHeight="1" x14ac:dyDescent="0.3">
      <c r="A601" s="831" t="s">
        <v>2196</v>
      </c>
      <c r="B601" s="832" t="s">
        <v>1913</v>
      </c>
      <c r="C601" s="832" t="s">
        <v>2050</v>
      </c>
      <c r="D601" s="832" t="s">
        <v>1456</v>
      </c>
      <c r="E601" s="832" t="s">
        <v>2049</v>
      </c>
      <c r="F601" s="849"/>
      <c r="G601" s="849"/>
      <c r="H601" s="837">
        <v>0</v>
      </c>
      <c r="I601" s="849">
        <v>2</v>
      </c>
      <c r="J601" s="849">
        <v>169.78</v>
      </c>
      <c r="K601" s="837">
        <v>1</v>
      </c>
      <c r="L601" s="849">
        <v>2</v>
      </c>
      <c r="M601" s="850">
        <v>169.78</v>
      </c>
    </row>
    <row r="602" spans="1:13" ht="14.4" customHeight="1" x14ac:dyDescent="0.3">
      <c r="A602" s="831" t="s">
        <v>2196</v>
      </c>
      <c r="B602" s="832" t="s">
        <v>1913</v>
      </c>
      <c r="C602" s="832" t="s">
        <v>3551</v>
      </c>
      <c r="D602" s="832" t="s">
        <v>3552</v>
      </c>
      <c r="E602" s="832" t="s">
        <v>1083</v>
      </c>
      <c r="F602" s="849"/>
      <c r="G602" s="849"/>
      <c r="H602" s="837">
        <v>0</v>
      </c>
      <c r="I602" s="849">
        <v>32</v>
      </c>
      <c r="J602" s="849">
        <v>5647.04</v>
      </c>
      <c r="K602" s="837">
        <v>1</v>
      </c>
      <c r="L602" s="849">
        <v>32</v>
      </c>
      <c r="M602" s="850">
        <v>5647.04</v>
      </c>
    </row>
    <row r="603" spans="1:13" ht="14.4" customHeight="1" x14ac:dyDescent="0.3">
      <c r="A603" s="831" t="s">
        <v>2196</v>
      </c>
      <c r="B603" s="832" t="s">
        <v>1913</v>
      </c>
      <c r="C603" s="832" t="s">
        <v>3560</v>
      </c>
      <c r="D603" s="832" t="s">
        <v>3561</v>
      </c>
      <c r="E603" s="832" t="s">
        <v>1083</v>
      </c>
      <c r="F603" s="849"/>
      <c r="G603" s="849"/>
      <c r="H603" s="837">
        <v>0</v>
      </c>
      <c r="I603" s="849">
        <v>32</v>
      </c>
      <c r="J603" s="849">
        <v>5647.04</v>
      </c>
      <c r="K603" s="837">
        <v>1</v>
      </c>
      <c r="L603" s="849">
        <v>32</v>
      </c>
      <c r="M603" s="850">
        <v>5647.04</v>
      </c>
    </row>
    <row r="604" spans="1:13" ht="14.4" customHeight="1" x14ac:dyDescent="0.3">
      <c r="A604" s="831" t="s">
        <v>2197</v>
      </c>
      <c r="B604" s="832" t="s">
        <v>1721</v>
      </c>
      <c r="C604" s="832" t="s">
        <v>2258</v>
      </c>
      <c r="D604" s="832" t="s">
        <v>2057</v>
      </c>
      <c r="E604" s="832" t="s">
        <v>2259</v>
      </c>
      <c r="F604" s="849"/>
      <c r="G604" s="849"/>
      <c r="H604" s="837">
        <v>0</v>
      </c>
      <c r="I604" s="849">
        <v>1</v>
      </c>
      <c r="J604" s="849">
        <v>57.6</v>
      </c>
      <c r="K604" s="837">
        <v>1</v>
      </c>
      <c r="L604" s="849">
        <v>1</v>
      </c>
      <c r="M604" s="850">
        <v>57.6</v>
      </c>
    </row>
    <row r="605" spans="1:13" ht="14.4" customHeight="1" x14ac:dyDescent="0.3">
      <c r="A605" s="831" t="s">
        <v>2197</v>
      </c>
      <c r="B605" s="832" t="s">
        <v>1735</v>
      </c>
      <c r="C605" s="832" t="s">
        <v>1738</v>
      </c>
      <c r="D605" s="832" t="s">
        <v>827</v>
      </c>
      <c r="E605" s="832" t="s">
        <v>1739</v>
      </c>
      <c r="F605" s="849"/>
      <c r="G605" s="849"/>
      <c r="H605" s="837">
        <v>0</v>
      </c>
      <c r="I605" s="849">
        <v>4</v>
      </c>
      <c r="J605" s="849">
        <v>5542.48</v>
      </c>
      <c r="K605" s="837">
        <v>1</v>
      </c>
      <c r="L605" s="849">
        <v>4</v>
      </c>
      <c r="M605" s="850">
        <v>5542.48</v>
      </c>
    </row>
    <row r="606" spans="1:13" ht="14.4" customHeight="1" x14ac:dyDescent="0.3">
      <c r="A606" s="831" t="s">
        <v>2197</v>
      </c>
      <c r="B606" s="832" t="s">
        <v>1789</v>
      </c>
      <c r="C606" s="832" t="s">
        <v>3006</v>
      </c>
      <c r="D606" s="832" t="s">
        <v>904</v>
      </c>
      <c r="E606" s="832" t="s">
        <v>3007</v>
      </c>
      <c r="F606" s="849"/>
      <c r="G606" s="849"/>
      <c r="H606" s="837">
        <v>0</v>
      </c>
      <c r="I606" s="849">
        <v>1</v>
      </c>
      <c r="J606" s="849">
        <v>118.65</v>
      </c>
      <c r="K606" s="837">
        <v>1</v>
      </c>
      <c r="L606" s="849">
        <v>1</v>
      </c>
      <c r="M606" s="850">
        <v>118.65</v>
      </c>
    </row>
    <row r="607" spans="1:13" ht="14.4" customHeight="1" x14ac:dyDescent="0.3">
      <c r="A607" s="831" t="s">
        <v>2197</v>
      </c>
      <c r="B607" s="832" t="s">
        <v>2015</v>
      </c>
      <c r="C607" s="832" t="s">
        <v>2016</v>
      </c>
      <c r="D607" s="832" t="s">
        <v>2017</v>
      </c>
      <c r="E607" s="832" t="s">
        <v>2018</v>
      </c>
      <c r="F607" s="849"/>
      <c r="G607" s="849"/>
      <c r="H607" s="837">
        <v>0</v>
      </c>
      <c r="I607" s="849">
        <v>1</v>
      </c>
      <c r="J607" s="849">
        <v>902.57</v>
      </c>
      <c r="K607" s="837">
        <v>1</v>
      </c>
      <c r="L607" s="849">
        <v>1</v>
      </c>
      <c r="M607" s="850">
        <v>902.57</v>
      </c>
    </row>
    <row r="608" spans="1:13" ht="14.4" customHeight="1" x14ac:dyDescent="0.3">
      <c r="A608" s="831" t="s">
        <v>2197</v>
      </c>
      <c r="B608" s="832" t="s">
        <v>3816</v>
      </c>
      <c r="C608" s="832" t="s">
        <v>2474</v>
      </c>
      <c r="D608" s="832" t="s">
        <v>2475</v>
      </c>
      <c r="E608" s="832" t="s">
        <v>2308</v>
      </c>
      <c r="F608" s="849"/>
      <c r="G608" s="849"/>
      <c r="H608" s="837">
        <v>0</v>
      </c>
      <c r="I608" s="849">
        <v>2</v>
      </c>
      <c r="J608" s="849">
        <v>13393.02</v>
      </c>
      <c r="K608" s="837">
        <v>1</v>
      </c>
      <c r="L608" s="849">
        <v>2</v>
      </c>
      <c r="M608" s="850">
        <v>13393.02</v>
      </c>
    </row>
    <row r="609" spans="1:13" ht="14.4" customHeight="1" x14ac:dyDescent="0.3">
      <c r="A609" s="831" t="s">
        <v>2197</v>
      </c>
      <c r="B609" s="832" t="s">
        <v>3816</v>
      </c>
      <c r="C609" s="832" t="s">
        <v>2306</v>
      </c>
      <c r="D609" s="832" t="s">
        <v>2307</v>
      </c>
      <c r="E609" s="832" t="s">
        <v>2308</v>
      </c>
      <c r="F609" s="849"/>
      <c r="G609" s="849"/>
      <c r="H609" s="837">
        <v>0</v>
      </c>
      <c r="I609" s="849">
        <v>1</v>
      </c>
      <c r="J609" s="849">
        <v>6696.51</v>
      </c>
      <c r="K609" s="837">
        <v>1</v>
      </c>
      <c r="L609" s="849">
        <v>1</v>
      </c>
      <c r="M609" s="850">
        <v>6696.51</v>
      </c>
    </row>
    <row r="610" spans="1:13" ht="14.4" customHeight="1" x14ac:dyDescent="0.3">
      <c r="A610" s="831" t="s">
        <v>2197</v>
      </c>
      <c r="B610" s="832" t="s">
        <v>1873</v>
      </c>
      <c r="C610" s="832" t="s">
        <v>1874</v>
      </c>
      <c r="D610" s="832" t="s">
        <v>675</v>
      </c>
      <c r="E610" s="832" t="s">
        <v>676</v>
      </c>
      <c r="F610" s="849"/>
      <c r="G610" s="849"/>
      <c r="H610" s="837">
        <v>0</v>
      </c>
      <c r="I610" s="849">
        <v>2</v>
      </c>
      <c r="J610" s="849">
        <v>145.1</v>
      </c>
      <c r="K610" s="837">
        <v>1</v>
      </c>
      <c r="L610" s="849">
        <v>2</v>
      </c>
      <c r="M610" s="850">
        <v>145.1</v>
      </c>
    </row>
    <row r="611" spans="1:13" ht="14.4" customHeight="1" x14ac:dyDescent="0.3">
      <c r="A611" s="831" t="s">
        <v>2197</v>
      </c>
      <c r="B611" s="832" t="s">
        <v>1873</v>
      </c>
      <c r="C611" s="832" t="s">
        <v>1875</v>
      </c>
      <c r="D611" s="832" t="s">
        <v>675</v>
      </c>
      <c r="E611" s="832" t="s">
        <v>677</v>
      </c>
      <c r="F611" s="849"/>
      <c r="G611" s="849"/>
      <c r="H611" s="837">
        <v>0</v>
      </c>
      <c r="I611" s="849">
        <v>3</v>
      </c>
      <c r="J611" s="849">
        <v>195.84</v>
      </c>
      <c r="K611" s="837">
        <v>1</v>
      </c>
      <c r="L611" s="849">
        <v>3</v>
      </c>
      <c r="M611" s="850">
        <v>195.84</v>
      </c>
    </row>
    <row r="612" spans="1:13" ht="14.4" customHeight="1" x14ac:dyDescent="0.3">
      <c r="A612" s="831" t="s">
        <v>2197</v>
      </c>
      <c r="B612" s="832" t="s">
        <v>2032</v>
      </c>
      <c r="C612" s="832" t="s">
        <v>2033</v>
      </c>
      <c r="D612" s="832" t="s">
        <v>1440</v>
      </c>
      <c r="E612" s="832" t="s">
        <v>2034</v>
      </c>
      <c r="F612" s="849"/>
      <c r="G612" s="849"/>
      <c r="H612" s="837"/>
      <c r="I612" s="849">
        <v>1</v>
      </c>
      <c r="J612" s="849">
        <v>0</v>
      </c>
      <c r="K612" s="837"/>
      <c r="L612" s="849">
        <v>1</v>
      </c>
      <c r="M612" s="850">
        <v>0</v>
      </c>
    </row>
    <row r="613" spans="1:13" ht="14.4" customHeight="1" x14ac:dyDescent="0.3">
      <c r="A613" s="831" t="s">
        <v>2197</v>
      </c>
      <c r="B613" s="832" t="s">
        <v>3818</v>
      </c>
      <c r="C613" s="832" t="s">
        <v>2311</v>
      </c>
      <c r="D613" s="832" t="s">
        <v>2312</v>
      </c>
      <c r="E613" s="832" t="s">
        <v>1483</v>
      </c>
      <c r="F613" s="849"/>
      <c r="G613" s="849"/>
      <c r="H613" s="837">
        <v>0</v>
      </c>
      <c r="I613" s="849">
        <v>3</v>
      </c>
      <c r="J613" s="849">
        <v>197.96999999999997</v>
      </c>
      <c r="K613" s="837">
        <v>1</v>
      </c>
      <c r="L613" s="849">
        <v>3</v>
      </c>
      <c r="M613" s="850">
        <v>197.96999999999997</v>
      </c>
    </row>
    <row r="614" spans="1:13" ht="14.4" customHeight="1" x14ac:dyDescent="0.3">
      <c r="A614" s="831" t="s">
        <v>2198</v>
      </c>
      <c r="B614" s="832" t="s">
        <v>3825</v>
      </c>
      <c r="C614" s="832" t="s">
        <v>2703</v>
      </c>
      <c r="D614" s="832" t="s">
        <v>2704</v>
      </c>
      <c r="E614" s="832" t="s">
        <v>2705</v>
      </c>
      <c r="F614" s="849"/>
      <c r="G614" s="849"/>
      <c r="H614" s="837">
        <v>0</v>
      </c>
      <c r="I614" s="849">
        <v>1</v>
      </c>
      <c r="J614" s="849">
        <v>65.540000000000006</v>
      </c>
      <c r="K614" s="837">
        <v>1</v>
      </c>
      <c r="L614" s="849">
        <v>1</v>
      </c>
      <c r="M614" s="850">
        <v>65.540000000000006</v>
      </c>
    </row>
    <row r="615" spans="1:13" ht="14.4" customHeight="1" x14ac:dyDescent="0.3">
      <c r="A615" s="831" t="s">
        <v>2198</v>
      </c>
      <c r="B615" s="832" t="s">
        <v>1795</v>
      </c>
      <c r="C615" s="832" t="s">
        <v>3590</v>
      </c>
      <c r="D615" s="832" t="s">
        <v>2959</v>
      </c>
      <c r="E615" s="832" t="s">
        <v>1483</v>
      </c>
      <c r="F615" s="849">
        <v>1</v>
      </c>
      <c r="G615" s="849">
        <v>58.85</v>
      </c>
      <c r="H615" s="837">
        <v>1</v>
      </c>
      <c r="I615" s="849"/>
      <c r="J615" s="849"/>
      <c r="K615" s="837">
        <v>0</v>
      </c>
      <c r="L615" s="849">
        <v>1</v>
      </c>
      <c r="M615" s="850">
        <v>58.85</v>
      </c>
    </row>
    <row r="616" spans="1:13" ht="14.4" customHeight="1" x14ac:dyDescent="0.3">
      <c r="A616" s="831" t="s">
        <v>2198</v>
      </c>
      <c r="B616" s="832" t="s">
        <v>1795</v>
      </c>
      <c r="C616" s="832" t="s">
        <v>1986</v>
      </c>
      <c r="D616" s="832" t="s">
        <v>1797</v>
      </c>
      <c r="E616" s="832" t="s">
        <v>1987</v>
      </c>
      <c r="F616" s="849"/>
      <c r="G616" s="849"/>
      <c r="H616" s="837">
        <v>0</v>
      </c>
      <c r="I616" s="849">
        <v>1</v>
      </c>
      <c r="J616" s="849">
        <v>46.6</v>
      </c>
      <c r="K616" s="837">
        <v>1</v>
      </c>
      <c r="L616" s="849">
        <v>1</v>
      </c>
      <c r="M616" s="850">
        <v>46.6</v>
      </c>
    </row>
    <row r="617" spans="1:13" ht="14.4" customHeight="1" x14ac:dyDescent="0.3">
      <c r="A617" s="831" t="s">
        <v>2198</v>
      </c>
      <c r="B617" s="832" t="s">
        <v>3846</v>
      </c>
      <c r="C617" s="832" t="s">
        <v>3595</v>
      </c>
      <c r="D617" s="832" t="s">
        <v>3596</v>
      </c>
      <c r="E617" s="832" t="s">
        <v>3597</v>
      </c>
      <c r="F617" s="849"/>
      <c r="G617" s="849"/>
      <c r="H617" s="837">
        <v>0</v>
      </c>
      <c r="I617" s="849">
        <v>2</v>
      </c>
      <c r="J617" s="849">
        <v>1328.58</v>
      </c>
      <c r="K617" s="837">
        <v>1</v>
      </c>
      <c r="L617" s="849">
        <v>2</v>
      </c>
      <c r="M617" s="850">
        <v>1328.58</v>
      </c>
    </row>
    <row r="618" spans="1:13" ht="14.4" customHeight="1" x14ac:dyDescent="0.3">
      <c r="A618" s="831" t="s">
        <v>2198</v>
      </c>
      <c r="B618" s="832" t="s">
        <v>1807</v>
      </c>
      <c r="C618" s="832" t="s">
        <v>3545</v>
      </c>
      <c r="D618" s="832" t="s">
        <v>1991</v>
      </c>
      <c r="E618" s="832" t="s">
        <v>3546</v>
      </c>
      <c r="F618" s="849"/>
      <c r="G618" s="849"/>
      <c r="H618" s="837">
        <v>0</v>
      </c>
      <c r="I618" s="849">
        <v>1</v>
      </c>
      <c r="J618" s="849">
        <v>84.18</v>
      </c>
      <c r="K618" s="837">
        <v>1</v>
      </c>
      <c r="L618" s="849">
        <v>1</v>
      </c>
      <c r="M618" s="850">
        <v>84.18</v>
      </c>
    </row>
    <row r="619" spans="1:13" ht="14.4" customHeight="1" x14ac:dyDescent="0.3">
      <c r="A619" s="831" t="s">
        <v>2198</v>
      </c>
      <c r="B619" s="832" t="s">
        <v>3847</v>
      </c>
      <c r="C619" s="832" t="s">
        <v>3599</v>
      </c>
      <c r="D619" s="832" t="s">
        <v>3600</v>
      </c>
      <c r="E619" s="832" t="s">
        <v>3601</v>
      </c>
      <c r="F619" s="849"/>
      <c r="G619" s="849"/>
      <c r="H619" s="837">
        <v>0</v>
      </c>
      <c r="I619" s="849">
        <v>2</v>
      </c>
      <c r="J619" s="849">
        <v>1327.72</v>
      </c>
      <c r="K619" s="837">
        <v>1</v>
      </c>
      <c r="L619" s="849">
        <v>2</v>
      </c>
      <c r="M619" s="850">
        <v>1327.72</v>
      </c>
    </row>
    <row r="620" spans="1:13" ht="14.4" customHeight="1" x14ac:dyDescent="0.3">
      <c r="A620" s="831" t="s">
        <v>2198</v>
      </c>
      <c r="B620" s="832" t="s">
        <v>1894</v>
      </c>
      <c r="C620" s="832" t="s">
        <v>1895</v>
      </c>
      <c r="D620" s="832" t="s">
        <v>1896</v>
      </c>
      <c r="E620" s="832" t="s">
        <v>1897</v>
      </c>
      <c r="F620" s="849"/>
      <c r="G620" s="849"/>
      <c r="H620" s="837">
        <v>0</v>
      </c>
      <c r="I620" s="849">
        <v>1</v>
      </c>
      <c r="J620" s="849">
        <v>9.4</v>
      </c>
      <c r="K620" s="837">
        <v>1</v>
      </c>
      <c r="L620" s="849">
        <v>1</v>
      </c>
      <c r="M620" s="850">
        <v>9.4</v>
      </c>
    </row>
    <row r="621" spans="1:13" ht="14.4" customHeight="1" x14ac:dyDescent="0.3">
      <c r="A621" s="831" t="s">
        <v>2198</v>
      </c>
      <c r="B621" s="832" t="s">
        <v>2061</v>
      </c>
      <c r="C621" s="832" t="s">
        <v>2062</v>
      </c>
      <c r="D621" s="832" t="s">
        <v>2063</v>
      </c>
      <c r="E621" s="832" t="s">
        <v>2064</v>
      </c>
      <c r="F621" s="849"/>
      <c r="G621" s="849"/>
      <c r="H621" s="837">
        <v>0</v>
      </c>
      <c r="I621" s="849">
        <v>1</v>
      </c>
      <c r="J621" s="849">
        <v>165.63</v>
      </c>
      <c r="K621" s="837">
        <v>1</v>
      </c>
      <c r="L621" s="849">
        <v>1</v>
      </c>
      <c r="M621" s="850">
        <v>165.63</v>
      </c>
    </row>
    <row r="622" spans="1:13" ht="14.4" customHeight="1" x14ac:dyDescent="0.3">
      <c r="A622" s="831" t="s">
        <v>2199</v>
      </c>
      <c r="B622" s="832" t="s">
        <v>1721</v>
      </c>
      <c r="C622" s="832" t="s">
        <v>2056</v>
      </c>
      <c r="D622" s="832" t="s">
        <v>2057</v>
      </c>
      <c r="E622" s="832" t="s">
        <v>2058</v>
      </c>
      <c r="F622" s="849"/>
      <c r="G622" s="849"/>
      <c r="H622" s="837">
        <v>0</v>
      </c>
      <c r="I622" s="849">
        <v>1</v>
      </c>
      <c r="J622" s="849">
        <v>32.25</v>
      </c>
      <c r="K622" s="837">
        <v>1</v>
      </c>
      <c r="L622" s="849">
        <v>1</v>
      </c>
      <c r="M622" s="850">
        <v>32.25</v>
      </c>
    </row>
    <row r="623" spans="1:13" ht="14.4" customHeight="1" x14ac:dyDescent="0.3">
      <c r="A623" s="831" t="s">
        <v>2199</v>
      </c>
      <c r="B623" s="832" t="s">
        <v>1721</v>
      </c>
      <c r="C623" s="832" t="s">
        <v>2059</v>
      </c>
      <c r="D623" s="832" t="s">
        <v>2057</v>
      </c>
      <c r="E623" s="832" t="s">
        <v>2060</v>
      </c>
      <c r="F623" s="849"/>
      <c r="G623" s="849"/>
      <c r="H623" s="837">
        <v>0</v>
      </c>
      <c r="I623" s="849">
        <v>2</v>
      </c>
      <c r="J623" s="849">
        <v>230.36</v>
      </c>
      <c r="K623" s="837">
        <v>1</v>
      </c>
      <c r="L623" s="849">
        <v>2</v>
      </c>
      <c r="M623" s="850">
        <v>230.36</v>
      </c>
    </row>
    <row r="624" spans="1:13" ht="14.4" customHeight="1" x14ac:dyDescent="0.3">
      <c r="A624" s="831" t="s">
        <v>2199</v>
      </c>
      <c r="B624" s="832" t="s">
        <v>1721</v>
      </c>
      <c r="C624" s="832" t="s">
        <v>2203</v>
      </c>
      <c r="D624" s="832" t="s">
        <v>2057</v>
      </c>
      <c r="E624" s="832" t="s">
        <v>2204</v>
      </c>
      <c r="F624" s="849"/>
      <c r="G624" s="849"/>
      <c r="H624" s="837">
        <v>0</v>
      </c>
      <c r="I624" s="849">
        <v>1</v>
      </c>
      <c r="J624" s="849">
        <v>16.12</v>
      </c>
      <c r="K624" s="837">
        <v>1</v>
      </c>
      <c r="L624" s="849">
        <v>1</v>
      </c>
      <c r="M624" s="850">
        <v>16.12</v>
      </c>
    </row>
    <row r="625" spans="1:13" ht="14.4" customHeight="1" x14ac:dyDescent="0.3">
      <c r="A625" s="831" t="s">
        <v>2199</v>
      </c>
      <c r="B625" s="832" t="s">
        <v>3814</v>
      </c>
      <c r="C625" s="832" t="s">
        <v>2442</v>
      </c>
      <c r="D625" s="832" t="s">
        <v>2443</v>
      </c>
      <c r="E625" s="832" t="s">
        <v>2444</v>
      </c>
      <c r="F625" s="849"/>
      <c r="G625" s="849"/>
      <c r="H625" s="837">
        <v>0</v>
      </c>
      <c r="I625" s="849">
        <v>1</v>
      </c>
      <c r="J625" s="849">
        <v>120.61</v>
      </c>
      <c r="K625" s="837">
        <v>1</v>
      </c>
      <c r="L625" s="849">
        <v>1</v>
      </c>
      <c r="M625" s="850">
        <v>120.61</v>
      </c>
    </row>
    <row r="626" spans="1:13" ht="14.4" customHeight="1" x14ac:dyDescent="0.3">
      <c r="A626" s="831" t="s">
        <v>2199</v>
      </c>
      <c r="B626" s="832" t="s">
        <v>1735</v>
      </c>
      <c r="C626" s="832" t="s">
        <v>1746</v>
      </c>
      <c r="D626" s="832" t="s">
        <v>822</v>
      </c>
      <c r="E626" s="832" t="s">
        <v>1747</v>
      </c>
      <c r="F626" s="849"/>
      <c r="G626" s="849"/>
      <c r="H626" s="837">
        <v>0</v>
      </c>
      <c r="I626" s="849">
        <v>2</v>
      </c>
      <c r="J626" s="849">
        <v>1472.66</v>
      </c>
      <c r="K626" s="837">
        <v>1</v>
      </c>
      <c r="L626" s="849">
        <v>2</v>
      </c>
      <c r="M626" s="850">
        <v>1472.66</v>
      </c>
    </row>
    <row r="627" spans="1:13" ht="14.4" customHeight="1" x14ac:dyDescent="0.3">
      <c r="A627" s="831" t="s">
        <v>2199</v>
      </c>
      <c r="B627" s="832" t="s">
        <v>1735</v>
      </c>
      <c r="C627" s="832" t="s">
        <v>1748</v>
      </c>
      <c r="D627" s="832" t="s">
        <v>822</v>
      </c>
      <c r="E627" s="832" t="s">
        <v>1749</v>
      </c>
      <c r="F627" s="849"/>
      <c r="G627" s="849"/>
      <c r="H627" s="837">
        <v>0</v>
      </c>
      <c r="I627" s="849">
        <v>2</v>
      </c>
      <c r="J627" s="849">
        <v>981.78</v>
      </c>
      <c r="K627" s="837">
        <v>1</v>
      </c>
      <c r="L627" s="849">
        <v>2</v>
      </c>
      <c r="M627" s="850">
        <v>981.78</v>
      </c>
    </row>
    <row r="628" spans="1:13" ht="14.4" customHeight="1" x14ac:dyDescent="0.3">
      <c r="A628" s="831" t="s">
        <v>2199</v>
      </c>
      <c r="B628" s="832" t="s">
        <v>1735</v>
      </c>
      <c r="C628" s="832" t="s">
        <v>1742</v>
      </c>
      <c r="D628" s="832" t="s">
        <v>822</v>
      </c>
      <c r="E628" s="832" t="s">
        <v>1743</v>
      </c>
      <c r="F628" s="849"/>
      <c r="G628" s="849"/>
      <c r="H628" s="837">
        <v>0</v>
      </c>
      <c r="I628" s="849">
        <v>1</v>
      </c>
      <c r="J628" s="849">
        <v>923.74</v>
      </c>
      <c r="K628" s="837">
        <v>1</v>
      </c>
      <c r="L628" s="849">
        <v>1</v>
      </c>
      <c r="M628" s="850">
        <v>923.74</v>
      </c>
    </row>
    <row r="629" spans="1:13" ht="14.4" customHeight="1" x14ac:dyDescent="0.3">
      <c r="A629" s="831" t="s">
        <v>2199</v>
      </c>
      <c r="B629" s="832" t="s">
        <v>1761</v>
      </c>
      <c r="C629" s="832" t="s">
        <v>3620</v>
      </c>
      <c r="D629" s="832" t="s">
        <v>3621</v>
      </c>
      <c r="E629" s="832" t="s">
        <v>3622</v>
      </c>
      <c r="F629" s="849"/>
      <c r="G629" s="849"/>
      <c r="H629" s="837"/>
      <c r="I629" s="849">
        <v>1</v>
      </c>
      <c r="J629" s="849">
        <v>0</v>
      </c>
      <c r="K629" s="837"/>
      <c r="L629" s="849">
        <v>1</v>
      </c>
      <c r="M629" s="850">
        <v>0</v>
      </c>
    </row>
    <row r="630" spans="1:13" ht="14.4" customHeight="1" x14ac:dyDescent="0.3">
      <c r="A630" s="831" t="s">
        <v>2199</v>
      </c>
      <c r="B630" s="832" t="s">
        <v>1820</v>
      </c>
      <c r="C630" s="832" t="s">
        <v>1821</v>
      </c>
      <c r="D630" s="832" t="s">
        <v>1822</v>
      </c>
      <c r="E630" s="832" t="s">
        <v>1467</v>
      </c>
      <c r="F630" s="849"/>
      <c r="G630" s="849"/>
      <c r="H630" s="837">
        <v>0</v>
      </c>
      <c r="I630" s="849">
        <v>2</v>
      </c>
      <c r="J630" s="849">
        <v>341.04</v>
      </c>
      <c r="K630" s="837">
        <v>1</v>
      </c>
      <c r="L630" s="849">
        <v>2</v>
      </c>
      <c r="M630" s="850">
        <v>341.04</v>
      </c>
    </row>
    <row r="631" spans="1:13" ht="14.4" customHeight="1" x14ac:dyDescent="0.3">
      <c r="A631" s="831" t="s">
        <v>2199</v>
      </c>
      <c r="B631" s="832" t="s">
        <v>1831</v>
      </c>
      <c r="C631" s="832" t="s">
        <v>1835</v>
      </c>
      <c r="D631" s="832" t="s">
        <v>1836</v>
      </c>
      <c r="E631" s="832" t="s">
        <v>1837</v>
      </c>
      <c r="F631" s="849"/>
      <c r="G631" s="849"/>
      <c r="H631" s="837">
        <v>0</v>
      </c>
      <c r="I631" s="849">
        <v>6</v>
      </c>
      <c r="J631" s="849">
        <v>19390.86</v>
      </c>
      <c r="K631" s="837">
        <v>1</v>
      </c>
      <c r="L631" s="849">
        <v>6</v>
      </c>
      <c r="M631" s="850">
        <v>19390.86</v>
      </c>
    </row>
    <row r="632" spans="1:13" ht="14.4" customHeight="1" x14ac:dyDescent="0.3">
      <c r="A632" s="831" t="s">
        <v>2199</v>
      </c>
      <c r="B632" s="832" t="s">
        <v>1850</v>
      </c>
      <c r="C632" s="832" t="s">
        <v>1851</v>
      </c>
      <c r="D632" s="832" t="s">
        <v>1054</v>
      </c>
      <c r="E632" s="832" t="s">
        <v>1055</v>
      </c>
      <c r="F632" s="849"/>
      <c r="G632" s="849"/>
      <c r="H632" s="837">
        <v>0</v>
      </c>
      <c r="I632" s="849">
        <v>1</v>
      </c>
      <c r="J632" s="849">
        <v>16664.490000000002</v>
      </c>
      <c r="K632" s="837">
        <v>1</v>
      </c>
      <c r="L632" s="849">
        <v>1</v>
      </c>
      <c r="M632" s="850">
        <v>16664.490000000002</v>
      </c>
    </row>
    <row r="633" spans="1:13" ht="14.4" customHeight="1" x14ac:dyDescent="0.3">
      <c r="A633" s="831" t="s">
        <v>2199</v>
      </c>
      <c r="B633" s="832" t="s">
        <v>1873</v>
      </c>
      <c r="C633" s="832" t="s">
        <v>1874</v>
      </c>
      <c r="D633" s="832" t="s">
        <v>675</v>
      </c>
      <c r="E633" s="832" t="s">
        <v>676</v>
      </c>
      <c r="F633" s="849"/>
      <c r="G633" s="849"/>
      <c r="H633" s="837">
        <v>0</v>
      </c>
      <c r="I633" s="849">
        <v>3</v>
      </c>
      <c r="J633" s="849">
        <v>217.64999999999998</v>
      </c>
      <c r="K633" s="837">
        <v>1</v>
      </c>
      <c r="L633" s="849">
        <v>3</v>
      </c>
      <c r="M633" s="850">
        <v>217.64999999999998</v>
      </c>
    </row>
    <row r="634" spans="1:13" ht="14.4" customHeight="1" x14ac:dyDescent="0.3">
      <c r="A634" s="831" t="s">
        <v>2199</v>
      </c>
      <c r="B634" s="832" t="s">
        <v>1873</v>
      </c>
      <c r="C634" s="832" t="s">
        <v>1875</v>
      </c>
      <c r="D634" s="832" t="s">
        <v>675</v>
      </c>
      <c r="E634" s="832" t="s">
        <v>677</v>
      </c>
      <c r="F634" s="849"/>
      <c r="G634" s="849"/>
      <c r="H634" s="837">
        <v>0</v>
      </c>
      <c r="I634" s="849">
        <v>11</v>
      </c>
      <c r="J634" s="849">
        <v>718.07999999999993</v>
      </c>
      <c r="K634" s="837">
        <v>1</v>
      </c>
      <c r="L634" s="849">
        <v>11</v>
      </c>
      <c r="M634" s="850">
        <v>718.07999999999993</v>
      </c>
    </row>
    <row r="635" spans="1:13" ht="14.4" customHeight="1" x14ac:dyDescent="0.3">
      <c r="A635" s="831" t="s">
        <v>2199</v>
      </c>
      <c r="B635" s="832" t="s">
        <v>2061</v>
      </c>
      <c r="C635" s="832" t="s">
        <v>2834</v>
      </c>
      <c r="D635" s="832" t="s">
        <v>2063</v>
      </c>
      <c r="E635" s="832" t="s">
        <v>2835</v>
      </c>
      <c r="F635" s="849"/>
      <c r="G635" s="849"/>
      <c r="H635" s="837">
        <v>0</v>
      </c>
      <c r="I635" s="849">
        <v>1</v>
      </c>
      <c r="J635" s="849">
        <v>414.07</v>
      </c>
      <c r="K635" s="837">
        <v>1</v>
      </c>
      <c r="L635" s="849">
        <v>1</v>
      </c>
      <c r="M635" s="850">
        <v>414.07</v>
      </c>
    </row>
    <row r="636" spans="1:13" ht="14.4" customHeight="1" x14ac:dyDescent="0.3">
      <c r="A636" s="831" t="s">
        <v>2200</v>
      </c>
      <c r="B636" s="832" t="s">
        <v>1721</v>
      </c>
      <c r="C636" s="832" t="s">
        <v>2056</v>
      </c>
      <c r="D636" s="832" t="s">
        <v>2057</v>
      </c>
      <c r="E636" s="832" t="s">
        <v>2058</v>
      </c>
      <c r="F636" s="849"/>
      <c r="G636" s="849"/>
      <c r="H636" s="837">
        <v>0</v>
      </c>
      <c r="I636" s="849">
        <v>2</v>
      </c>
      <c r="J636" s="849">
        <v>64.5</v>
      </c>
      <c r="K636" s="837">
        <v>1</v>
      </c>
      <c r="L636" s="849">
        <v>2</v>
      </c>
      <c r="M636" s="850">
        <v>64.5</v>
      </c>
    </row>
    <row r="637" spans="1:13" ht="14.4" customHeight="1" x14ac:dyDescent="0.3">
      <c r="A637" s="831" t="s">
        <v>2200</v>
      </c>
      <c r="B637" s="832" t="s">
        <v>1721</v>
      </c>
      <c r="C637" s="832" t="s">
        <v>2258</v>
      </c>
      <c r="D637" s="832" t="s">
        <v>2057</v>
      </c>
      <c r="E637" s="832" t="s">
        <v>2259</v>
      </c>
      <c r="F637" s="849"/>
      <c r="G637" s="849"/>
      <c r="H637" s="837">
        <v>0</v>
      </c>
      <c r="I637" s="849">
        <v>2</v>
      </c>
      <c r="J637" s="849">
        <v>115.2</v>
      </c>
      <c r="K637" s="837">
        <v>1</v>
      </c>
      <c r="L637" s="849">
        <v>2</v>
      </c>
      <c r="M637" s="850">
        <v>115.2</v>
      </c>
    </row>
    <row r="638" spans="1:13" ht="14.4" customHeight="1" x14ac:dyDescent="0.3">
      <c r="A638" s="831" t="s">
        <v>2200</v>
      </c>
      <c r="B638" s="832" t="s">
        <v>1721</v>
      </c>
      <c r="C638" s="832" t="s">
        <v>2203</v>
      </c>
      <c r="D638" s="832" t="s">
        <v>2057</v>
      </c>
      <c r="E638" s="832" t="s">
        <v>2204</v>
      </c>
      <c r="F638" s="849"/>
      <c r="G638" s="849"/>
      <c r="H638" s="837">
        <v>0</v>
      </c>
      <c r="I638" s="849">
        <v>6</v>
      </c>
      <c r="J638" s="849">
        <v>96.72</v>
      </c>
      <c r="K638" s="837">
        <v>1</v>
      </c>
      <c r="L638" s="849">
        <v>6</v>
      </c>
      <c r="M638" s="850">
        <v>96.72</v>
      </c>
    </row>
    <row r="639" spans="1:13" ht="14.4" customHeight="1" x14ac:dyDescent="0.3">
      <c r="A639" s="831" t="s">
        <v>2200</v>
      </c>
      <c r="B639" s="832" t="s">
        <v>1735</v>
      </c>
      <c r="C639" s="832" t="s">
        <v>3028</v>
      </c>
      <c r="D639" s="832" t="s">
        <v>827</v>
      </c>
      <c r="E639" s="832" t="s">
        <v>3029</v>
      </c>
      <c r="F639" s="849"/>
      <c r="G639" s="849"/>
      <c r="H639" s="837">
        <v>0</v>
      </c>
      <c r="I639" s="849">
        <v>2</v>
      </c>
      <c r="J639" s="849">
        <v>4618.72</v>
      </c>
      <c r="K639" s="837">
        <v>1</v>
      </c>
      <c r="L639" s="849">
        <v>2</v>
      </c>
      <c r="M639" s="850">
        <v>4618.72</v>
      </c>
    </row>
    <row r="640" spans="1:13" ht="14.4" customHeight="1" x14ac:dyDescent="0.3">
      <c r="A640" s="831" t="s">
        <v>2200</v>
      </c>
      <c r="B640" s="832" t="s">
        <v>1735</v>
      </c>
      <c r="C640" s="832" t="s">
        <v>1746</v>
      </c>
      <c r="D640" s="832" t="s">
        <v>822</v>
      </c>
      <c r="E640" s="832" t="s">
        <v>1747</v>
      </c>
      <c r="F640" s="849"/>
      <c r="G640" s="849"/>
      <c r="H640" s="837">
        <v>0</v>
      </c>
      <c r="I640" s="849">
        <v>8</v>
      </c>
      <c r="J640" s="849">
        <v>5890.64</v>
      </c>
      <c r="K640" s="837">
        <v>1</v>
      </c>
      <c r="L640" s="849">
        <v>8</v>
      </c>
      <c r="M640" s="850">
        <v>5890.64</v>
      </c>
    </row>
    <row r="641" spans="1:13" ht="14.4" customHeight="1" x14ac:dyDescent="0.3">
      <c r="A641" s="831" t="s">
        <v>2200</v>
      </c>
      <c r="B641" s="832" t="s">
        <v>1735</v>
      </c>
      <c r="C641" s="832" t="s">
        <v>1748</v>
      </c>
      <c r="D641" s="832" t="s">
        <v>822</v>
      </c>
      <c r="E641" s="832" t="s">
        <v>1749</v>
      </c>
      <c r="F641" s="849"/>
      <c r="G641" s="849"/>
      <c r="H641" s="837">
        <v>0</v>
      </c>
      <c r="I641" s="849">
        <v>5</v>
      </c>
      <c r="J641" s="849">
        <v>2454.4499999999998</v>
      </c>
      <c r="K641" s="837">
        <v>1</v>
      </c>
      <c r="L641" s="849">
        <v>5</v>
      </c>
      <c r="M641" s="850">
        <v>2454.4499999999998</v>
      </c>
    </row>
    <row r="642" spans="1:13" ht="14.4" customHeight="1" x14ac:dyDescent="0.3">
      <c r="A642" s="831" t="s">
        <v>2200</v>
      </c>
      <c r="B642" s="832" t="s">
        <v>1735</v>
      </c>
      <c r="C642" s="832" t="s">
        <v>1740</v>
      </c>
      <c r="D642" s="832" t="s">
        <v>827</v>
      </c>
      <c r="E642" s="832" t="s">
        <v>1741</v>
      </c>
      <c r="F642" s="849"/>
      <c r="G642" s="849"/>
      <c r="H642" s="837">
        <v>0</v>
      </c>
      <c r="I642" s="849">
        <v>1</v>
      </c>
      <c r="J642" s="849">
        <v>1847.49</v>
      </c>
      <c r="K642" s="837">
        <v>1</v>
      </c>
      <c r="L642" s="849">
        <v>1</v>
      </c>
      <c r="M642" s="850">
        <v>1847.49</v>
      </c>
    </row>
    <row r="643" spans="1:13" ht="14.4" customHeight="1" x14ac:dyDescent="0.3">
      <c r="A643" s="831" t="s">
        <v>2200</v>
      </c>
      <c r="B643" s="832" t="s">
        <v>1735</v>
      </c>
      <c r="C643" s="832" t="s">
        <v>3030</v>
      </c>
      <c r="D643" s="832" t="s">
        <v>822</v>
      </c>
      <c r="E643" s="832" t="s">
        <v>3031</v>
      </c>
      <c r="F643" s="849"/>
      <c r="G643" s="849"/>
      <c r="H643" s="837">
        <v>0</v>
      </c>
      <c r="I643" s="849">
        <v>3</v>
      </c>
      <c r="J643" s="849">
        <v>3464.04</v>
      </c>
      <c r="K643" s="837">
        <v>1</v>
      </c>
      <c r="L643" s="849">
        <v>3</v>
      </c>
      <c r="M643" s="850">
        <v>3464.04</v>
      </c>
    </row>
    <row r="644" spans="1:13" ht="14.4" customHeight="1" x14ac:dyDescent="0.3">
      <c r="A644" s="831" t="s">
        <v>2200</v>
      </c>
      <c r="B644" s="832" t="s">
        <v>1735</v>
      </c>
      <c r="C644" s="832" t="s">
        <v>1742</v>
      </c>
      <c r="D644" s="832" t="s">
        <v>822</v>
      </c>
      <c r="E644" s="832" t="s">
        <v>1743</v>
      </c>
      <c r="F644" s="849"/>
      <c r="G644" s="849"/>
      <c r="H644" s="837">
        <v>0</v>
      </c>
      <c r="I644" s="849">
        <v>1</v>
      </c>
      <c r="J644" s="849">
        <v>923.74</v>
      </c>
      <c r="K644" s="837">
        <v>1</v>
      </c>
      <c r="L644" s="849">
        <v>1</v>
      </c>
      <c r="M644" s="850">
        <v>923.74</v>
      </c>
    </row>
    <row r="645" spans="1:13" ht="14.4" customHeight="1" x14ac:dyDescent="0.3">
      <c r="A645" s="831" t="s">
        <v>2200</v>
      </c>
      <c r="B645" s="832" t="s">
        <v>3833</v>
      </c>
      <c r="C645" s="832" t="s">
        <v>3040</v>
      </c>
      <c r="D645" s="832" t="s">
        <v>3041</v>
      </c>
      <c r="E645" s="832" t="s">
        <v>3042</v>
      </c>
      <c r="F645" s="849"/>
      <c r="G645" s="849"/>
      <c r="H645" s="837">
        <v>0</v>
      </c>
      <c r="I645" s="849">
        <v>1</v>
      </c>
      <c r="J645" s="849">
        <v>320.20999999999998</v>
      </c>
      <c r="K645" s="837">
        <v>1</v>
      </c>
      <c r="L645" s="849">
        <v>1</v>
      </c>
      <c r="M645" s="850">
        <v>320.20999999999998</v>
      </c>
    </row>
    <row r="646" spans="1:13" ht="14.4" customHeight="1" x14ac:dyDescent="0.3">
      <c r="A646" s="831" t="s">
        <v>2200</v>
      </c>
      <c r="B646" s="832" t="s">
        <v>1757</v>
      </c>
      <c r="C646" s="832" t="s">
        <v>2333</v>
      </c>
      <c r="D646" s="832" t="s">
        <v>2334</v>
      </c>
      <c r="E646" s="832" t="s">
        <v>1760</v>
      </c>
      <c r="F646" s="849">
        <v>2</v>
      </c>
      <c r="G646" s="849">
        <v>85.02</v>
      </c>
      <c r="H646" s="837">
        <v>1</v>
      </c>
      <c r="I646" s="849"/>
      <c r="J646" s="849"/>
      <c r="K646" s="837">
        <v>0</v>
      </c>
      <c r="L646" s="849">
        <v>2</v>
      </c>
      <c r="M646" s="850">
        <v>85.02</v>
      </c>
    </row>
    <row r="647" spans="1:13" ht="14.4" customHeight="1" x14ac:dyDescent="0.3">
      <c r="A647" s="831" t="s">
        <v>2200</v>
      </c>
      <c r="B647" s="832" t="s">
        <v>1955</v>
      </c>
      <c r="C647" s="832" t="s">
        <v>2730</v>
      </c>
      <c r="D647" s="832" t="s">
        <v>698</v>
      </c>
      <c r="E647" s="832" t="s">
        <v>2731</v>
      </c>
      <c r="F647" s="849"/>
      <c r="G647" s="849"/>
      <c r="H647" s="837">
        <v>0</v>
      </c>
      <c r="I647" s="849">
        <v>2</v>
      </c>
      <c r="J647" s="849">
        <v>117.04</v>
      </c>
      <c r="K647" s="837">
        <v>1</v>
      </c>
      <c r="L647" s="849">
        <v>2</v>
      </c>
      <c r="M647" s="850">
        <v>117.04</v>
      </c>
    </row>
    <row r="648" spans="1:13" ht="14.4" customHeight="1" x14ac:dyDescent="0.3">
      <c r="A648" s="831" t="s">
        <v>2200</v>
      </c>
      <c r="B648" s="832" t="s">
        <v>1768</v>
      </c>
      <c r="C648" s="832" t="s">
        <v>3631</v>
      </c>
      <c r="D648" s="832" t="s">
        <v>2472</v>
      </c>
      <c r="E648" s="832" t="s">
        <v>1771</v>
      </c>
      <c r="F648" s="849">
        <v>1</v>
      </c>
      <c r="G648" s="849">
        <v>31.09</v>
      </c>
      <c r="H648" s="837">
        <v>1</v>
      </c>
      <c r="I648" s="849"/>
      <c r="J648" s="849"/>
      <c r="K648" s="837">
        <v>0</v>
      </c>
      <c r="L648" s="849">
        <v>1</v>
      </c>
      <c r="M648" s="850">
        <v>31.09</v>
      </c>
    </row>
    <row r="649" spans="1:13" ht="14.4" customHeight="1" x14ac:dyDescent="0.3">
      <c r="A649" s="831" t="s">
        <v>2200</v>
      </c>
      <c r="B649" s="832" t="s">
        <v>1774</v>
      </c>
      <c r="C649" s="832" t="s">
        <v>3648</v>
      </c>
      <c r="D649" s="832" t="s">
        <v>3649</v>
      </c>
      <c r="E649" s="832" t="s">
        <v>3260</v>
      </c>
      <c r="F649" s="849">
        <v>1</v>
      </c>
      <c r="G649" s="849">
        <v>29.02</v>
      </c>
      <c r="H649" s="837">
        <v>1</v>
      </c>
      <c r="I649" s="849"/>
      <c r="J649" s="849"/>
      <c r="K649" s="837">
        <v>0</v>
      </c>
      <c r="L649" s="849">
        <v>1</v>
      </c>
      <c r="M649" s="850">
        <v>29.02</v>
      </c>
    </row>
    <row r="650" spans="1:13" ht="14.4" customHeight="1" x14ac:dyDescent="0.3">
      <c r="A650" s="831" t="s">
        <v>2200</v>
      </c>
      <c r="B650" s="832" t="s">
        <v>1807</v>
      </c>
      <c r="C650" s="832" t="s">
        <v>2072</v>
      </c>
      <c r="D650" s="832" t="s">
        <v>1809</v>
      </c>
      <c r="E650" s="832" t="s">
        <v>2073</v>
      </c>
      <c r="F650" s="849"/>
      <c r="G650" s="849"/>
      <c r="H650" s="837">
        <v>0</v>
      </c>
      <c r="I650" s="849">
        <v>1</v>
      </c>
      <c r="J650" s="849">
        <v>49.08</v>
      </c>
      <c r="K650" s="837">
        <v>1</v>
      </c>
      <c r="L650" s="849">
        <v>1</v>
      </c>
      <c r="M650" s="850">
        <v>49.08</v>
      </c>
    </row>
    <row r="651" spans="1:13" ht="14.4" customHeight="1" x14ac:dyDescent="0.3">
      <c r="A651" s="831" t="s">
        <v>2200</v>
      </c>
      <c r="B651" s="832" t="s">
        <v>1807</v>
      </c>
      <c r="C651" s="832" t="s">
        <v>3216</v>
      </c>
      <c r="D651" s="832" t="s">
        <v>1809</v>
      </c>
      <c r="E651" s="832" t="s">
        <v>3217</v>
      </c>
      <c r="F651" s="849">
        <v>1</v>
      </c>
      <c r="G651" s="849">
        <v>84.18</v>
      </c>
      <c r="H651" s="837">
        <v>1</v>
      </c>
      <c r="I651" s="849"/>
      <c r="J651" s="849"/>
      <c r="K651" s="837">
        <v>0</v>
      </c>
      <c r="L651" s="849">
        <v>1</v>
      </c>
      <c r="M651" s="850">
        <v>84.18</v>
      </c>
    </row>
    <row r="652" spans="1:13" ht="14.4" customHeight="1" x14ac:dyDescent="0.3">
      <c r="A652" s="831" t="s">
        <v>2200</v>
      </c>
      <c r="B652" s="832" t="s">
        <v>1811</v>
      </c>
      <c r="C652" s="832" t="s">
        <v>1814</v>
      </c>
      <c r="D652" s="832" t="s">
        <v>1119</v>
      </c>
      <c r="E652" s="832" t="s">
        <v>1815</v>
      </c>
      <c r="F652" s="849"/>
      <c r="G652" s="849"/>
      <c r="H652" s="837">
        <v>0</v>
      </c>
      <c r="I652" s="849">
        <v>2</v>
      </c>
      <c r="J652" s="849">
        <v>308.72000000000003</v>
      </c>
      <c r="K652" s="837">
        <v>1</v>
      </c>
      <c r="L652" s="849">
        <v>2</v>
      </c>
      <c r="M652" s="850">
        <v>308.72000000000003</v>
      </c>
    </row>
    <row r="653" spans="1:13" ht="14.4" customHeight="1" x14ac:dyDescent="0.3">
      <c r="A653" s="831" t="s">
        <v>2200</v>
      </c>
      <c r="B653" s="832" t="s">
        <v>1811</v>
      </c>
      <c r="C653" s="832" t="s">
        <v>1812</v>
      </c>
      <c r="D653" s="832" t="s">
        <v>1119</v>
      </c>
      <c r="E653" s="832" t="s">
        <v>1813</v>
      </c>
      <c r="F653" s="849"/>
      <c r="G653" s="849"/>
      <c r="H653" s="837">
        <v>0</v>
      </c>
      <c r="I653" s="849">
        <v>2</v>
      </c>
      <c r="J653" s="849">
        <v>450.12</v>
      </c>
      <c r="K653" s="837">
        <v>1</v>
      </c>
      <c r="L653" s="849">
        <v>2</v>
      </c>
      <c r="M653" s="850">
        <v>450.12</v>
      </c>
    </row>
    <row r="654" spans="1:13" ht="14.4" customHeight="1" x14ac:dyDescent="0.3">
      <c r="A654" s="831" t="s">
        <v>2200</v>
      </c>
      <c r="B654" s="832" t="s">
        <v>1820</v>
      </c>
      <c r="C654" s="832" t="s">
        <v>3632</v>
      </c>
      <c r="D654" s="832" t="s">
        <v>2863</v>
      </c>
      <c r="E654" s="832" t="s">
        <v>2250</v>
      </c>
      <c r="F654" s="849">
        <v>9</v>
      </c>
      <c r="G654" s="849">
        <v>767.43</v>
      </c>
      <c r="H654" s="837">
        <v>1</v>
      </c>
      <c r="I654" s="849"/>
      <c r="J654" s="849"/>
      <c r="K654" s="837">
        <v>0</v>
      </c>
      <c r="L654" s="849">
        <v>9</v>
      </c>
      <c r="M654" s="850">
        <v>767.43</v>
      </c>
    </row>
    <row r="655" spans="1:13" ht="14.4" customHeight="1" x14ac:dyDescent="0.3">
      <c r="A655" s="831" t="s">
        <v>2200</v>
      </c>
      <c r="B655" s="832" t="s">
        <v>1820</v>
      </c>
      <c r="C655" s="832" t="s">
        <v>3231</v>
      </c>
      <c r="D655" s="832" t="s">
        <v>2863</v>
      </c>
      <c r="E655" s="832" t="s">
        <v>1467</v>
      </c>
      <c r="F655" s="849">
        <v>1</v>
      </c>
      <c r="G655" s="849">
        <v>170.52</v>
      </c>
      <c r="H655" s="837">
        <v>1</v>
      </c>
      <c r="I655" s="849"/>
      <c r="J655" s="849"/>
      <c r="K655" s="837">
        <v>0</v>
      </c>
      <c r="L655" s="849">
        <v>1</v>
      </c>
      <c r="M655" s="850">
        <v>170.52</v>
      </c>
    </row>
    <row r="656" spans="1:13" ht="14.4" customHeight="1" x14ac:dyDescent="0.3">
      <c r="A656" s="831" t="s">
        <v>2200</v>
      </c>
      <c r="B656" s="832" t="s">
        <v>1820</v>
      </c>
      <c r="C656" s="832" t="s">
        <v>3633</v>
      </c>
      <c r="D656" s="832" t="s">
        <v>2863</v>
      </c>
      <c r="E656" s="832" t="s">
        <v>2483</v>
      </c>
      <c r="F656" s="849">
        <v>2</v>
      </c>
      <c r="G656" s="849">
        <v>477.44</v>
      </c>
      <c r="H656" s="837">
        <v>1</v>
      </c>
      <c r="I656" s="849"/>
      <c r="J656" s="849"/>
      <c r="K656" s="837">
        <v>0</v>
      </c>
      <c r="L656" s="849">
        <v>2</v>
      </c>
      <c r="M656" s="850">
        <v>477.44</v>
      </c>
    </row>
    <row r="657" spans="1:13" ht="14.4" customHeight="1" x14ac:dyDescent="0.3">
      <c r="A657" s="831" t="s">
        <v>2200</v>
      </c>
      <c r="B657" s="832" t="s">
        <v>1820</v>
      </c>
      <c r="C657" s="832" t="s">
        <v>2249</v>
      </c>
      <c r="D657" s="832" t="s">
        <v>1822</v>
      </c>
      <c r="E657" s="832" t="s">
        <v>2250</v>
      </c>
      <c r="F657" s="849"/>
      <c r="G657" s="849"/>
      <c r="H657" s="837">
        <v>0</v>
      </c>
      <c r="I657" s="849">
        <v>3</v>
      </c>
      <c r="J657" s="849">
        <v>255.81</v>
      </c>
      <c r="K657" s="837">
        <v>1</v>
      </c>
      <c r="L657" s="849">
        <v>3</v>
      </c>
      <c r="M657" s="850">
        <v>255.81</v>
      </c>
    </row>
    <row r="658" spans="1:13" ht="14.4" customHeight="1" x14ac:dyDescent="0.3">
      <c r="A658" s="831" t="s">
        <v>2200</v>
      </c>
      <c r="B658" s="832" t="s">
        <v>1820</v>
      </c>
      <c r="C658" s="832" t="s">
        <v>1821</v>
      </c>
      <c r="D658" s="832" t="s">
        <v>1822</v>
      </c>
      <c r="E658" s="832" t="s">
        <v>1467</v>
      </c>
      <c r="F658" s="849"/>
      <c r="G658" s="849"/>
      <c r="H658" s="837">
        <v>0</v>
      </c>
      <c r="I658" s="849">
        <v>3</v>
      </c>
      <c r="J658" s="849">
        <v>511.56000000000006</v>
      </c>
      <c r="K658" s="837">
        <v>1</v>
      </c>
      <c r="L658" s="849">
        <v>3</v>
      </c>
      <c r="M658" s="850">
        <v>511.56000000000006</v>
      </c>
    </row>
    <row r="659" spans="1:13" ht="14.4" customHeight="1" x14ac:dyDescent="0.3">
      <c r="A659" s="831" t="s">
        <v>2200</v>
      </c>
      <c r="B659" s="832" t="s">
        <v>1820</v>
      </c>
      <c r="C659" s="832" t="s">
        <v>2251</v>
      </c>
      <c r="D659" s="832" t="s">
        <v>1822</v>
      </c>
      <c r="E659" s="832" t="s">
        <v>2252</v>
      </c>
      <c r="F659" s="849"/>
      <c r="G659" s="849"/>
      <c r="H659" s="837">
        <v>0</v>
      </c>
      <c r="I659" s="849">
        <v>3</v>
      </c>
      <c r="J659" s="849">
        <v>818.49</v>
      </c>
      <c r="K659" s="837">
        <v>1</v>
      </c>
      <c r="L659" s="849">
        <v>3</v>
      </c>
      <c r="M659" s="850">
        <v>818.49</v>
      </c>
    </row>
    <row r="660" spans="1:13" ht="14.4" customHeight="1" x14ac:dyDescent="0.3">
      <c r="A660" s="831" t="s">
        <v>2200</v>
      </c>
      <c r="B660" s="832" t="s">
        <v>1831</v>
      </c>
      <c r="C660" s="832" t="s">
        <v>1835</v>
      </c>
      <c r="D660" s="832" t="s">
        <v>1836</v>
      </c>
      <c r="E660" s="832" t="s">
        <v>1837</v>
      </c>
      <c r="F660" s="849"/>
      <c r="G660" s="849"/>
      <c r="H660" s="837">
        <v>0</v>
      </c>
      <c r="I660" s="849">
        <v>7</v>
      </c>
      <c r="J660" s="849">
        <v>22622.67</v>
      </c>
      <c r="K660" s="837">
        <v>1</v>
      </c>
      <c r="L660" s="849">
        <v>7</v>
      </c>
      <c r="M660" s="850">
        <v>22622.67</v>
      </c>
    </row>
    <row r="661" spans="1:13" ht="14.4" customHeight="1" x14ac:dyDescent="0.3">
      <c r="A661" s="831" t="s">
        <v>2200</v>
      </c>
      <c r="B661" s="832" t="s">
        <v>2015</v>
      </c>
      <c r="C661" s="832" t="s">
        <v>3661</v>
      </c>
      <c r="D661" s="832" t="s">
        <v>3662</v>
      </c>
      <c r="E661" s="832" t="s">
        <v>2018</v>
      </c>
      <c r="F661" s="849">
        <v>1</v>
      </c>
      <c r="G661" s="849">
        <v>1427.23</v>
      </c>
      <c r="H661" s="837">
        <v>1</v>
      </c>
      <c r="I661" s="849"/>
      <c r="J661" s="849"/>
      <c r="K661" s="837">
        <v>0</v>
      </c>
      <c r="L661" s="849">
        <v>1</v>
      </c>
      <c r="M661" s="850">
        <v>1427.23</v>
      </c>
    </row>
    <row r="662" spans="1:13" ht="14.4" customHeight="1" x14ac:dyDescent="0.3">
      <c r="A662" s="831" t="s">
        <v>2200</v>
      </c>
      <c r="B662" s="832" t="s">
        <v>1873</v>
      </c>
      <c r="C662" s="832" t="s">
        <v>2953</v>
      </c>
      <c r="D662" s="832" t="s">
        <v>2954</v>
      </c>
      <c r="E662" s="832" t="s">
        <v>2955</v>
      </c>
      <c r="F662" s="849">
        <v>1</v>
      </c>
      <c r="G662" s="849">
        <v>121.75</v>
      </c>
      <c r="H662" s="837">
        <v>1</v>
      </c>
      <c r="I662" s="849"/>
      <c r="J662" s="849"/>
      <c r="K662" s="837">
        <v>0</v>
      </c>
      <c r="L662" s="849">
        <v>1</v>
      </c>
      <c r="M662" s="850">
        <v>121.75</v>
      </c>
    </row>
    <row r="663" spans="1:13" ht="14.4" customHeight="1" x14ac:dyDescent="0.3">
      <c r="A663" s="831" t="s">
        <v>2200</v>
      </c>
      <c r="B663" s="832" t="s">
        <v>1873</v>
      </c>
      <c r="C663" s="832" t="s">
        <v>1874</v>
      </c>
      <c r="D663" s="832" t="s">
        <v>675</v>
      </c>
      <c r="E663" s="832" t="s">
        <v>676</v>
      </c>
      <c r="F663" s="849"/>
      <c r="G663" s="849"/>
      <c r="H663" s="837">
        <v>0</v>
      </c>
      <c r="I663" s="849">
        <v>4</v>
      </c>
      <c r="J663" s="849">
        <v>290.2</v>
      </c>
      <c r="K663" s="837">
        <v>1</v>
      </c>
      <c r="L663" s="849">
        <v>4</v>
      </c>
      <c r="M663" s="850">
        <v>290.2</v>
      </c>
    </row>
    <row r="664" spans="1:13" ht="14.4" customHeight="1" x14ac:dyDescent="0.3">
      <c r="A664" s="831" t="s">
        <v>2200</v>
      </c>
      <c r="B664" s="832" t="s">
        <v>1873</v>
      </c>
      <c r="C664" s="832" t="s">
        <v>1875</v>
      </c>
      <c r="D664" s="832" t="s">
        <v>675</v>
      </c>
      <c r="E664" s="832" t="s">
        <v>677</v>
      </c>
      <c r="F664" s="849"/>
      <c r="G664" s="849"/>
      <c r="H664" s="837">
        <v>0</v>
      </c>
      <c r="I664" s="849">
        <v>9</v>
      </c>
      <c r="J664" s="849">
        <v>587.52</v>
      </c>
      <c r="K664" s="837">
        <v>1</v>
      </c>
      <c r="L664" s="849">
        <v>9</v>
      </c>
      <c r="M664" s="850">
        <v>587.52</v>
      </c>
    </row>
    <row r="665" spans="1:13" ht="14.4" customHeight="1" x14ac:dyDescent="0.3">
      <c r="A665" s="831" t="s">
        <v>2200</v>
      </c>
      <c r="B665" s="832" t="s">
        <v>1873</v>
      </c>
      <c r="C665" s="832" t="s">
        <v>2466</v>
      </c>
      <c r="D665" s="832" t="s">
        <v>675</v>
      </c>
      <c r="E665" s="832" t="s">
        <v>2467</v>
      </c>
      <c r="F665" s="849"/>
      <c r="G665" s="849"/>
      <c r="H665" s="837">
        <v>0</v>
      </c>
      <c r="I665" s="849">
        <v>1</v>
      </c>
      <c r="J665" s="849">
        <v>21.76</v>
      </c>
      <c r="K665" s="837">
        <v>1</v>
      </c>
      <c r="L665" s="849">
        <v>1</v>
      </c>
      <c r="M665" s="850">
        <v>21.76</v>
      </c>
    </row>
    <row r="666" spans="1:13" ht="14.4" customHeight="1" x14ac:dyDescent="0.3">
      <c r="A666" s="831" t="s">
        <v>2200</v>
      </c>
      <c r="B666" s="832" t="s">
        <v>1873</v>
      </c>
      <c r="C666" s="832" t="s">
        <v>3630</v>
      </c>
      <c r="D666" s="832" t="s">
        <v>3629</v>
      </c>
      <c r="E666" s="832" t="s">
        <v>677</v>
      </c>
      <c r="F666" s="849">
        <v>2</v>
      </c>
      <c r="G666" s="849">
        <v>130.56</v>
      </c>
      <c r="H666" s="837">
        <v>1</v>
      </c>
      <c r="I666" s="849"/>
      <c r="J666" s="849"/>
      <c r="K666" s="837">
        <v>0</v>
      </c>
      <c r="L666" s="849">
        <v>2</v>
      </c>
      <c r="M666" s="850">
        <v>130.56</v>
      </c>
    </row>
    <row r="667" spans="1:13" ht="14.4" customHeight="1" x14ac:dyDescent="0.3">
      <c r="A667" s="831" t="s">
        <v>2200</v>
      </c>
      <c r="B667" s="832" t="s">
        <v>1873</v>
      </c>
      <c r="C667" s="832" t="s">
        <v>3628</v>
      </c>
      <c r="D667" s="832" t="s">
        <v>3629</v>
      </c>
      <c r="E667" s="832" t="s">
        <v>676</v>
      </c>
      <c r="F667" s="849">
        <v>1</v>
      </c>
      <c r="G667" s="849">
        <v>72.55</v>
      </c>
      <c r="H667" s="837">
        <v>1</v>
      </c>
      <c r="I667" s="849"/>
      <c r="J667" s="849"/>
      <c r="K667" s="837">
        <v>0</v>
      </c>
      <c r="L667" s="849">
        <v>1</v>
      </c>
      <c r="M667" s="850">
        <v>72.55</v>
      </c>
    </row>
    <row r="668" spans="1:13" ht="14.4" customHeight="1" x14ac:dyDescent="0.3">
      <c r="A668" s="831" t="s">
        <v>2200</v>
      </c>
      <c r="B668" s="832" t="s">
        <v>1873</v>
      </c>
      <c r="C668" s="832" t="s">
        <v>2246</v>
      </c>
      <c r="D668" s="832" t="s">
        <v>2247</v>
      </c>
      <c r="E668" s="832" t="s">
        <v>677</v>
      </c>
      <c r="F668" s="849">
        <v>3</v>
      </c>
      <c r="G668" s="849">
        <v>195.84</v>
      </c>
      <c r="H668" s="837">
        <v>1</v>
      </c>
      <c r="I668" s="849"/>
      <c r="J668" s="849"/>
      <c r="K668" s="837">
        <v>0</v>
      </c>
      <c r="L668" s="849">
        <v>3</v>
      </c>
      <c r="M668" s="850">
        <v>195.84</v>
      </c>
    </row>
    <row r="669" spans="1:13" ht="14.4" customHeight="1" x14ac:dyDescent="0.3">
      <c r="A669" s="831" t="s">
        <v>2200</v>
      </c>
      <c r="B669" s="832" t="s">
        <v>1890</v>
      </c>
      <c r="C669" s="832" t="s">
        <v>1891</v>
      </c>
      <c r="D669" s="832" t="s">
        <v>956</v>
      </c>
      <c r="E669" s="832" t="s">
        <v>957</v>
      </c>
      <c r="F669" s="849"/>
      <c r="G669" s="849"/>
      <c r="H669" s="837"/>
      <c r="I669" s="849">
        <v>4</v>
      </c>
      <c r="J669" s="849">
        <v>0</v>
      </c>
      <c r="K669" s="837"/>
      <c r="L669" s="849">
        <v>4</v>
      </c>
      <c r="M669" s="850">
        <v>0</v>
      </c>
    </row>
    <row r="670" spans="1:13" ht="14.4" customHeight="1" x14ac:dyDescent="0.3">
      <c r="A670" s="831" t="s">
        <v>2200</v>
      </c>
      <c r="B670" s="832" t="s">
        <v>3817</v>
      </c>
      <c r="C670" s="832" t="s">
        <v>3655</v>
      </c>
      <c r="D670" s="832" t="s">
        <v>3656</v>
      </c>
      <c r="E670" s="832" t="s">
        <v>3302</v>
      </c>
      <c r="F670" s="849">
        <v>1</v>
      </c>
      <c r="G670" s="849">
        <v>1286.19</v>
      </c>
      <c r="H670" s="837">
        <v>1</v>
      </c>
      <c r="I670" s="849"/>
      <c r="J670" s="849"/>
      <c r="K670" s="837">
        <v>0</v>
      </c>
      <c r="L670" s="849">
        <v>1</v>
      </c>
      <c r="M670" s="850">
        <v>1286.19</v>
      </c>
    </row>
    <row r="671" spans="1:13" ht="14.4" customHeight="1" x14ac:dyDescent="0.3">
      <c r="A671" s="831" t="s">
        <v>2200</v>
      </c>
      <c r="B671" s="832" t="s">
        <v>3823</v>
      </c>
      <c r="C671" s="832" t="s">
        <v>2261</v>
      </c>
      <c r="D671" s="832" t="s">
        <v>2262</v>
      </c>
      <c r="E671" s="832" t="s">
        <v>2263</v>
      </c>
      <c r="F671" s="849">
        <v>1</v>
      </c>
      <c r="G671" s="849">
        <v>132</v>
      </c>
      <c r="H671" s="837">
        <v>1</v>
      </c>
      <c r="I671" s="849"/>
      <c r="J671" s="849"/>
      <c r="K671" s="837">
        <v>0</v>
      </c>
      <c r="L671" s="849">
        <v>1</v>
      </c>
      <c r="M671" s="850">
        <v>132</v>
      </c>
    </row>
    <row r="672" spans="1:13" ht="14.4" customHeight="1" x14ac:dyDescent="0.3">
      <c r="A672" s="831" t="s">
        <v>2200</v>
      </c>
      <c r="B672" s="832" t="s">
        <v>1945</v>
      </c>
      <c r="C672" s="832" t="s">
        <v>3634</v>
      </c>
      <c r="D672" s="832" t="s">
        <v>3635</v>
      </c>
      <c r="E672" s="832" t="s">
        <v>2232</v>
      </c>
      <c r="F672" s="849">
        <v>1</v>
      </c>
      <c r="G672" s="849">
        <v>0</v>
      </c>
      <c r="H672" s="837"/>
      <c r="I672" s="849"/>
      <c r="J672" s="849"/>
      <c r="K672" s="837"/>
      <c r="L672" s="849">
        <v>1</v>
      </c>
      <c r="M672" s="850">
        <v>0</v>
      </c>
    </row>
    <row r="673" spans="1:13" ht="14.4" customHeight="1" x14ac:dyDescent="0.3">
      <c r="A673" s="831" t="s">
        <v>2200</v>
      </c>
      <c r="B673" s="832" t="s">
        <v>1913</v>
      </c>
      <c r="C673" s="832" t="s">
        <v>2277</v>
      </c>
      <c r="D673" s="832" t="s">
        <v>1449</v>
      </c>
      <c r="E673" s="832" t="s">
        <v>1450</v>
      </c>
      <c r="F673" s="849"/>
      <c r="G673" s="849"/>
      <c r="H673" s="837">
        <v>0</v>
      </c>
      <c r="I673" s="849">
        <v>2</v>
      </c>
      <c r="J673" s="849">
        <v>388.52</v>
      </c>
      <c r="K673" s="837">
        <v>1</v>
      </c>
      <c r="L673" s="849">
        <v>2</v>
      </c>
      <c r="M673" s="850">
        <v>388.52</v>
      </c>
    </row>
    <row r="674" spans="1:13" ht="14.4" customHeight="1" x14ac:dyDescent="0.3">
      <c r="A674" s="831" t="s">
        <v>2200</v>
      </c>
      <c r="B674" s="832" t="s">
        <v>1838</v>
      </c>
      <c r="C674" s="832" t="s">
        <v>2271</v>
      </c>
      <c r="D674" s="832" t="s">
        <v>2272</v>
      </c>
      <c r="E674" s="832" t="s">
        <v>2273</v>
      </c>
      <c r="F674" s="849">
        <v>1</v>
      </c>
      <c r="G674" s="849">
        <v>10252.75</v>
      </c>
      <c r="H674" s="837">
        <v>1</v>
      </c>
      <c r="I674" s="849"/>
      <c r="J674" s="849"/>
      <c r="K674" s="837">
        <v>0</v>
      </c>
      <c r="L674" s="849">
        <v>1</v>
      </c>
      <c r="M674" s="850">
        <v>10252.75</v>
      </c>
    </row>
    <row r="675" spans="1:13" ht="14.4" customHeight="1" x14ac:dyDescent="0.3">
      <c r="A675" s="831" t="s">
        <v>2200</v>
      </c>
      <c r="B675" s="832" t="s">
        <v>3832</v>
      </c>
      <c r="C675" s="832" t="s">
        <v>3663</v>
      </c>
      <c r="D675" s="832" t="s">
        <v>2785</v>
      </c>
      <c r="E675" s="832" t="s">
        <v>3664</v>
      </c>
      <c r="F675" s="849">
        <v>1</v>
      </c>
      <c r="G675" s="849">
        <v>50.32</v>
      </c>
      <c r="H675" s="837">
        <v>1</v>
      </c>
      <c r="I675" s="849"/>
      <c r="J675" s="849"/>
      <c r="K675" s="837">
        <v>0</v>
      </c>
      <c r="L675" s="849">
        <v>1</v>
      </c>
      <c r="M675" s="850">
        <v>50.32</v>
      </c>
    </row>
    <row r="676" spans="1:13" ht="14.4" customHeight="1" x14ac:dyDescent="0.3">
      <c r="A676" s="831" t="s">
        <v>2201</v>
      </c>
      <c r="B676" s="832" t="s">
        <v>1721</v>
      </c>
      <c r="C676" s="832" t="s">
        <v>2056</v>
      </c>
      <c r="D676" s="832" t="s">
        <v>2057</v>
      </c>
      <c r="E676" s="832" t="s">
        <v>2058</v>
      </c>
      <c r="F676" s="849"/>
      <c r="G676" s="849"/>
      <c r="H676" s="837">
        <v>0</v>
      </c>
      <c r="I676" s="849">
        <v>4</v>
      </c>
      <c r="J676" s="849">
        <v>129</v>
      </c>
      <c r="K676" s="837">
        <v>1</v>
      </c>
      <c r="L676" s="849">
        <v>4</v>
      </c>
      <c r="M676" s="850">
        <v>129</v>
      </c>
    </row>
    <row r="677" spans="1:13" ht="14.4" customHeight="1" x14ac:dyDescent="0.3">
      <c r="A677" s="831" t="s">
        <v>2201</v>
      </c>
      <c r="B677" s="832" t="s">
        <v>1721</v>
      </c>
      <c r="C677" s="832" t="s">
        <v>2203</v>
      </c>
      <c r="D677" s="832" t="s">
        <v>2057</v>
      </c>
      <c r="E677" s="832" t="s">
        <v>2204</v>
      </c>
      <c r="F677" s="849"/>
      <c r="G677" s="849"/>
      <c r="H677" s="837">
        <v>0</v>
      </c>
      <c r="I677" s="849">
        <v>3</v>
      </c>
      <c r="J677" s="849">
        <v>48.36</v>
      </c>
      <c r="K677" s="837">
        <v>1</v>
      </c>
      <c r="L677" s="849">
        <v>3</v>
      </c>
      <c r="M677" s="850">
        <v>48.36</v>
      </c>
    </row>
    <row r="678" spans="1:13" ht="14.4" customHeight="1" x14ac:dyDescent="0.3">
      <c r="A678" s="831" t="s">
        <v>2201</v>
      </c>
      <c r="B678" s="832" t="s">
        <v>1735</v>
      </c>
      <c r="C678" s="832" t="s">
        <v>1740</v>
      </c>
      <c r="D678" s="832" t="s">
        <v>827</v>
      </c>
      <c r="E678" s="832" t="s">
        <v>1741</v>
      </c>
      <c r="F678" s="849"/>
      <c r="G678" s="849"/>
      <c r="H678" s="837">
        <v>0</v>
      </c>
      <c r="I678" s="849">
        <v>3</v>
      </c>
      <c r="J678" s="849">
        <v>5542.47</v>
      </c>
      <c r="K678" s="837">
        <v>1</v>
      </c>
      <c r="L678" s="849">
        <v>3</v>
      </c>
      <c r="M678" s="850">
        <v>5542.47</v>
      </c>
    </row>
    <row r="679" spans="1:13" ht="14.4" customHeight="1" x14ac:dyDescent="0.3">
      <c r="A679" s="831" t="s">
        <v>2201</v>
      </c>
      <c r="B679" s="832" t="s">
        <v>1768</v>
      </c>
      <c r="C679" s="832" t="s">
        <v>1772</v>
      </c>
      <c r="D679" s="832" t="s">
        <v>1770</v>
      </c>
      <c r="E679" s="832" t="s">
        <v>1773</v>
      </c>
      <c r="F679" s="849"/>
      <c r="G679" s="849"/>
      <c r="H679" s="837">
        <v>0</v>
      </c>
      <c r="I679" s="849">
        <v>1</v>
      </c>
      <c r="J679" s="849">
        <v>62.18</v>
      </c>
      <c r="K679" s="837">
        <v>1</v>
      </c>
      <c r="L679" s="849">
        <v>1</v>
      </c>
      <c r="M679" s="850">
        <v>62.18</v>
      </c>
    </row>
    <row r="680" spans="1:13" ht="14.4" customHeight="1" x14ac:dyDescent="0.3">
      <c r="A680" s="831" t="s">
        <v>2201</v>
      </c>
      <c r="B680" s="832" t="s">
        <v>1831</v>
      </c>
      <c r="C680" s="832" t="s">
        <v>1835</v>
      </c>
      <c r="D680" s="832" t="s">
        <v>1836</v>
      </c>
      <c r="E680" s="832" t="s">
        <v>1837</v>
      </c>
      <c r="F680" s="849"/>
      <c r="G680" s="849"/>
      <c r="H680" s="837">
        <v>0</v>
      </c>
      <c r="I680" s="849">
        <v>2</v>
      </c>
      <c r="J680" s="849">
        <v>6463.62</v>
      </c>
      <c r="K680" s="837">
        <v>1</v>
      </c>
      <c r="L680" s="849">
        <v>2</v>
      </c>
      <c r="M680" s="850">
        <v>6463.62</v>
      </c>
    </row>
    <row r="681" spans="1:13" ht="14.4" customHeight="1" x14ac:dyDescent="0.3">
      <c r="A681" s="831" t="s">
        <v>2201</v>
      </c>
      <c r="B681" s="832" t="s">
        <v>2015</v>
      </c>
      <c r="C681" s="832" t="s">
        <v>2016</v>
      </c>
      <c r="D681" s="832" t="s">
        <v>2017</v>
      </c>
      <c r="E681" s="832" t="s">
        <v>2018</v>
      </c>
      <c r="F681" s="849"/>
      <c r="G681" s="849"/>
      <c r="H681" s="837">
        <v>0</v>
      </c>
      <c r="I681" s="849">
        <v>6</v>
      </c>
      <c r="J681" s="849">
        <v>5415.42</v>
      </c>
      <c r="K681" s="837">
        <v>1</v>
      </c>
      <c r="L681" s="849">
        <v>6</v>
      </c>
      <c r="M681" s="850">
        <v>5415.42</v>
      </c>
    </row>
    <row r="682" spans="1:13" ht="14.4" customHeight="1" x14ac:dyDescent="0.3">
      <c r="A682" s="831" t="s">
        <v>2201</v>
      </c>
      <c r="B682" s="832" t="s">
        <v>1873</v>
      </c>
      <c r="C682" s="832" t="s">
        <v>1874</v>
      </c>
      <c r="D682" s="832" t="s">
        <v>675</v>
      </c>
      <c r="E682" s="832" t="s">
        <v>676</v>
      </c>
      <c r="F682" s="849"/>
      <c r="G682" s="849"/>
      <c r="H682" s="837">
        <v>0</v>
      </c>
      <c r="I682" s="849">
        <v>1</v>
      </c>
      <c r="J682" s="849">
        <v>72.55</v>
      </c>
      <c r="K682" s="837">
        <v>1</v>
      </c>
      <c r="L682" s="849">
        <v>1</v>
      </c>
      <c r="M682" s="850">
        <v>72.55</v>
      </c>
    </row>
    <row r="683" spans="1:13" ht="14.4" customHeight="1" thickBot="1" x14ac:dyDescent="0.35">
      <c r="A683" s="839" t="s">
        <v>2201</v>
      </c>
      <c r="B683" s="840" t="s">
        <v>2011</v>
      </c>
      <c r="C683" s="840" t="s">
        <v>2012</v>
      </c>
      <c r="D683" s="840" t="s">
        <v>2013</v>
      </c>
      <c r="E683" s="840" t="s">
        <v>2014</v>
      </c>
      <c r="F683" s="851"/>
      <c r="G683" s="851"/>
      <c r="H683" s="845">
        <v>0</v>
      </c>
      <c r="I683" s="851">
        <v>4</v>
      </c>
      <c r="J683" s="851">
        <v>46869.72</v>
      </c>
      <c r="K683" s="845">
        <v>1</v>
      </c>
      <c r="L683" s="851">
        <v>4</v>
      </c>
      <c r="M683" s="852">
        <v>46869.72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593</v>
      </c>
      <c r="B5" s="730" t="s">
        <v>594</v>
      </c>
      <c r="C5" s="731" t="s">
        <v>595</v>
      </c>
      <c r="D5" s="731" t="s">
        <v>595</v>
      </c>
      <c r="E5" s="731"/>
      <c r="F5" s="731" t="s">
        <v>595</v>
      </c>
      <c r="G5" s="731" t="s">
        <v>595</v>
      </c>
      <c r="H5" s="731" t="s">
        <v>595</v>
      </c>
      <c r="I5" s="732" t="s">
        <v>595</v>
      </c>
      <c r="J5" s="733" t="s">
        <v>73</v>
      </c>
    </row>
    <row r="6" spans="1:10" ht="14.4" customHeight="1" x14ac:dyDescent="0.3">
      <c r="A6" s="729" t="s">
        <v>593</v>
      </c>
      <c r="B6" s="730" t="s">
        <v>3849</v>
      </c>
      <c r="C6" s="731">
        <v>0</v>
      </c>
      <c r="D6" s="731">
        <v>21.218</v>
      </c>
      <c r="E6" s="731"/>
      <c r="F6" s="731">
        <v>0</v>
      </c>
      <c r="G6" s="731">
        <v>0</v>
      </c>
      <c r="H6" s="731">
        <v>0</v>
      </c>
      <c r="I6" s="732" t="s">
        <v>595</v>
      </c>
      <c r="J6" s="733" t="s">
        <v>1</v>
      </c>
    </row>
    <row r="7" spans="1:10" ht="14.4" customHeight="1" x14ac:dyDescent="0.3">
      <c r="A7" s="729" t="s">
        <v>593</v>
      </c>
      <c r="B7" s="730" t="s">
        <v>3850</v>
      </c>
      <c r="C7" s="731">
        <v>3351.9058299999997</v>
      </c>
      <c r="D7" s="731">
        <v>3829.6950200000006</v>
      </c>
      <c r="E7" s="731"/>
      <c r="F7" s="731">
        <v>4692.7093500000001</v>
      </c>
      <c r="G7" s="731">
        <v>4316.6668088378901</v>
      </c>
      <c r="H7" s="731">
        <v>376.04254116210996</v>
      </c>
      <c r="I7" s="732">
        <v>1.0871140993305772</v>
      </c>
      <c r="J7" s="733" t="s">
        <v>1</v>
      </c>
    </row>
    <row r="8" spans="1:10" ht="14.4" customHeight="1" x14ac:dyDescent="0.3">
      <c r="A8" s="729" t="s">
        <v>593</v>
      </c>
      <c r="B8" s="730" t="s">
        <v>3851</v>
      </c>
      <c r="C8" s="731">
        <v>142.83419000000001</v>
      </c>
      <c r="D8" s="731">
        <v>93.440829999999977</v>
      </c>
      <c r="E8" s="731"/>
      <c r="F8" s="731">
        <v>109.69031000000003</v>
      </c>
      <c r="G8" s="731">
        <v>128.33333137512207</v>
      </c>
      <c r="H8" s="731">
        <v>-18.643021375122046</v>
      </c>
      <c r="I8" s="732">
        <v>0.85472970135382875</v>
      </c>
      <c r="J8" s="733" t="s">
        <v>1</v>
      </c>
    </row>
    <row r="9" spans="1:10" ht="14.4" customHeight="1" x14ac:dyDescent="0.3">
      <c r="A9" s="729" t="s">
        <v>593</v>
      </c>
      <c r="B9" s="730" t="s">
        <v>3852</v>
      </c>
      <c r="C9" s="731">
        <v>131.99986999999999</v>
      </c>
      <c r="D9" s="731">
        <v>121.00711000000001</v>
      </c>
      <c r="E9" s="731"/>
      <c r="F9" s="731">
        <v>222.37661000000003</v>
      </c>
      <c r="G9" s="731">
        <v>183.33333300781251</v>
      </c>
      <c r="H9" s="731">
        <v>39.043276992187515</v>
      </c>
      <c r="I9" s="732">
        <v>1.2129633294264264</v>
      </c>
      <c r="J9" s="733" t="s">
        <v>1</v>
      </c>
    </row>
    <row r="10" spans="1:10" ht="14.4" customHeight="1" x14ac:dyDescent="0.3">
      <c r="A10" s="729" t="s">
        <v>593</v>
      </c>
      <c r="B10" s="730" t="s">
        <v>3853</v>
      </c>
      <c r="C10" s="731">
        <v>730.02755000000002</v>
      </c>
      <c r="D10" s="731">
        <v>799.3428899999999</v>
      </c>
      <c r="E10" s="731"/>
      <c r="F10" s="731">
        <v>877.57312000000013</v>
      </c>
      <c r="G10" s="731">
        <v>825.01679687499995</v>
      </c>
      <c r="H10" s="731">
        <v>52.556323125000176</v>
      </c>
      <c r="I10" s="732">
        <v>1.0637033371006179</v>
      </c>
      <c r="J10" s="733" t="s">
        <v>1</v>
      </c>
    </row>
    <row r="11" spans="1:10" ht="14.4" customHeight="1" x14ac:dyDescent="0.3">
      <c r="A11" s="729" t="s">
        <v>593</v>
      </c>
      <c r="B11" s="730" t="s">
        <v>3854</v>
      </c>
      <c r="C11" s="731">
        <v>196.90438000000003</v>
      </c>
      <c r="D11" s="731">
        <v>116.7375</v>
      </c>
      <c r="E11" s="731"/>
      <c r="F11" s="731">
        <v>148.99540999999999</v>
      </c>
      <c r="G11" s="731">
        <v>147.83333569335937</v>
      </c>
      <c r="H11" s="731">
        <v>1.1620743066406192</v>
      </c>
      <c r="I11" s="732">
        <v>1.0078607054436695</v>
      </c>
      <c r="J11" s="733" t="s">
        <v>1</v>
      </c>
    </row>
    <row r="12" spans="1:10" ht="14.4" customHeight="1" x14ac:dyDescent="0.3">
      <c r="A12" s="729" t="s">
        <v>593</v>
      </c>
      <c r="B12" s="730" t="s">
        <v>3855</v>
      </c>
      <c r="C12" s="731">
        <v>5.1645900000000005</v>
      </c>
      <c r="D12" s="731">
        <v>3.8867700000000003</v>
      </c>
      <c r="E12" s="731"/>
      <c r="F12" s="731">
        <v>6.8016800000000002</v>
      </c>
      <c r="G12" s="731">
        <v>4.9999998168945314</v>
      </c>
      <c r="H12" s="731">
        <v>1.8016801831054687</v>
      </c>
      <c r="I12" s="732">
        <v>1.3603360498169941</v>
      </c>
      <c r="J12" s="733" t="s">
        <v>1</v>
      </c>
    </row>
    <row r="13" spans="1:10" ht="14.4" customHeight="1" x14ac:dyDescent="0.3">
      <c r="A13" s="729" t="s">
        <v>593</v>
      </c>
      <c r="B13" s="730" t="s">
        <v>3856</v>
      </c>
      <c r="C13" s="731">
        <v>133.55271999999999</v>
      </c>
      <c r="D13" s="731">
        <v>140.24369999999999</v>
      </c>
      <c r="E13" s="731"/>
      <c r="F13" s="731">
        <v>168.15654999999995</v>
      </c>
      <c r="G13" s="731">
        <v>161.66666430664063</v>
      </c>
      <c r="H13" s="731">
        <v>6.4898856933593265</v>
      </c>
      <c r="I13" s="732">
        <v>1.0401436234315422</v>
      </c>
      <c r="J13" s="733" t="s">
        <v>1</v>
      </c>
    </row>
    <row r="14" spans="1:10" ht="14.4" customHeight="1" x14ac:dyDescent="0.3">
      <c r="A14" s="729" t="s">
        <v>593</v>
      </c>
      <c r="B14" s="730" t="s">
        <v>3857</v>
      </c>
      <c r="C14" s="731">
        <v>82.681820000000002</v>
      </c>
      <c r="D14" s="731">
        <v>82.119900000000001</v>
      </c>
      <c r="E14" s="731"/>
      <c r="F14" s="731">
        <v>62.606400000000008</v>
      </c>
      <c r="G14" s="731">
        <v>80.833333496093758</v>
      </c>
      <c r="H14" s="731">
        <v>-18.22693349609375</v>
      </c>
      <c r="I14" s="732">
        <v>0.77451216338894946</v>
      </c>
      <c r="J14" s="733" t="s">
        <v>1</v>
      </c>
    </row>
    <row r="15" spans="1:10" ht="14.4" customHeight="1" x14ac:dyDescent="0.3">
      <c r="A15" s="729" t="s">
        <v>593</v>
      </c>
      <c r="B15" s="730" t="s">
        <v>3858</v>
      </c>
      <c r="C15" s="731">
        <v>18.039750000000002</v>
      </c>
      <c r="D15" s="731">
        <v>0</v>
      </c>
      <c r="E15" s="731"/>
      <c r="F15" s="731">
        <v>192.06443999999999</v>
      </c>
      <c r="G15" s="731">
        <v>194.16667639160156</v>
      </c>
      <c r="H15" s="731">
        <v>-2.1022363916015649</v>
      </c>
      <c r="I15" s="732">
        <v>0.98917303200183693</v>
      </c>
      <c r="J15" s="733" t="s">
        <v>1</v>
      </c>
    </row>
    <row r="16" spans="1:10" ht="14.4" customHeight="1" x14ac:dyDescent="0.3">
      <c r="A16" s="729" t="s">
        <v>593</v>
      </c>
      <c r="B16" s="730" t="s">
        <v>3859</v>
      </c>
      <c r="C16" s="731">
        <v>156.71295999999998</v>
      </c>
      <c r="D16" s="731">
        <v>98.883110000000002</v>
      </c>
      <c r="E16" s="731"/>
      <c r="F16" s="731">
        <v>57.511979999999994</v>
      </c>
      <c r="G16" s="731">
        <v>65</v>
      </c>
      <c r="H16" s="731">
        <v>-7.4880200000000059</v>
      </c>
      <c r="I16" s="732">
        <v>0.88479969230769218</v>
      </c>
      <c r="J16" s="733" t="s">
        <v>1</v>
      </c>
    </row>
    <row r="17" spans="1:10" ht="14.4" customHeight="1" x14ac:dyDescent="0.3">
      <c r="A17" s="729" t="s">
        <v>593</v>
      </c>
      <c r="B17" s="730" t="s">
        <v>3860</v>
      </c>
      <c r="C17" s="731">
        <v>0.46829999999999999</v>
      </c>
      <c r="D17" s="731">
        <v>1.5775999999999999</v>
      </c>
      <c r="E17" s="731"/>
      <c r="F17" s="731">
        <v>5.5428899999999999</v>
      </c>
      <c r="G17" s="731">
        <v>1</v>
      </c>
      <c r="H17" s="731">
        <v>4.5428899999999999</v>
      </c>
      <c r="I17" s="732">
        <v>5.5428899999999999</v>
      </c>
      <c r="J17" s="733" t="s">
        <v>1</v>
      </c>
    </row>
    <row r="18" spans="1:10" ht="14.4" customHeight="1" x14ac:dyDescent="0.3">
      <c r="A18" s="729" t="s">
        <v>593</v>
      </c>
      <c r="B18" s="730" t="s">
        <v>3861</v>
      </c>
      <c r="C18" s="731">
        <v>0</v>
      </c>
      <c r="D18" s="731">
        <v>30.355</v>
      </c>
      <c r="E18" s="731"/>
      <c r="F18" s="731">
        <v>71.885739999999998</v>
      </c>
      <c r="G18" s="731">
        <v>71.666664062500004</v>
      </c>
      <c r="H18" s="731">
        <v>0.21907593749999421</v>
      </c>
      <c r="I18" s="732">
        <v>1.0030568736575898</v>
      </c>
      <c r="J18" s="733" t="s">
        <v>1</v>
      </c>
    </row>
    <row r="19" spans="1:10" ht="14.4" customHeight="1" x14ac:dyDescent="0.3">
      <c r="A19" s="729" t="s">
        <v>593</v>
      </c>
      <c r="B19" s="730" t="s">
        <v>608</v>
      </c>
      <c r="C19" s="731">
        <v>4950.2919599999996</v>
      </c>
      <c r="D19" s="731">
        <v>5338.5074299999987</v>
      </c>
      <c r="E19" s="731"/>
      <c r="F19" s="731">
        <v>6615.9144799999995</v>
      </c>
      <c r="G19" s="731">
        <v>6180.5169438629136</v>
      </c>
      <c r="H19" s="731">
        <v>435.39753613708581</v>
      </c>
      <c r="I19" s="732">
        <v>1.0704467830266891</v>
      </c>
      <c r="J19" s="733" t="s">
        <v>609</v>
      </c>
    </row>
    <row r="21" spans="1:10" ht="14.4" customHeight="1" x14ac:dyDescent="0.3">
      <c r="A21" s="729" t="s">
        <v>593</v>
      </c>
      <c r="B21" s="730" t="s">
        <v>594</v>
      </c>
      <c r="C21" s="731" t="s">
        <v>595</v>
      </c>
      <c r="D21" s="731" t="s">
        <v>595</v>
      </c>
      <c r="E21" s="731"/>
      <c r="F21" s="731" t="s">
        <v>595</v>
      </c>
      <c r="G21" s="731" t="s">
        <v>595</v>
      </c>
      <c r="H21" s="731" t="s">
        <v>595</v>
      </c>
      <c r="I21" s="732" t="s">
        <v>595</v>
      </c>
      <c r="J21" s="733" t="s">
        <v>73</v>
      </c>
    </row>
    <row r="22" spans="1:10" ht="14.4" customHeight="1" x14ac:dyDescent="0.3">
      <c r="A22" s="729" t="s">
        <v>610</v>
      </c>
      <c r="B22" s="730" t="s">
        <v>611</v>
      </c>
      <c r="C22" s="731" t="s">
        <v>595</v>
      </c>
      <c r="D22" s="731" t="s">
        <v>595</v>
      </c>
      <c r="E22" s="731"/>
      <c r="F22" s="731" t="s">
        <v>595</v>
      </c>
      <c r="G22" s="731" t="s">
        <v>595</v>
      </c>
      <c r="H22" s="731" t="s">
        <v>595</v>
      </c>
      <c r="I22" s="732" t="s">
        <v>595</v>
      </c>
      <c r="J22" s="733" t="s">
        <v>0</v>
      </c>
    </row>
    <row r="23" spans="1:10" ht="14.4" customHeight="1" x14ac:dyDescent="0.3">
      <c r="A23" s="729" t="s">
        <v>610</v>
      </c>
      <c r="B23" s="730" t="s">
        <v>3850</v>
      </c>
      <c r="C23" s="731">
        <v>16.687890000000003</v>
      </c>
      <c r="D23" s="731">
        <v>21.663180000000001</v>
      </c>
      <c r="E23" s="731"/>
      <c r="F23" s="731">
        <v>16.614639999999998</v>
      </c>
      <c r="G23" s="731">
        <v>17</v>
      </c>
      <c r="H23" s="731">
        <v>-0.38536000000000215</v>
      </c>
      <c r="I23" s="732">
        <v>0.97733176470588223</v>
      </c>
      <c r="J23" s="733" t="s">
        <v>1</v>
      </c>
    </row>
    <row r="24" spans="1:10" ht="14.4" customHeight="1" x14ac:dyDescent="0.3">
      <c r="A24" s="729" t="s">
        <v>610</v>
      </c>
      <c r="B24" s="730" t="s">
        <v>3851</v>
      </c>
      <c r="C24" s="731">
        <v>0.10584</v>
      </c>
      <c r="D24" s="731">
        <v>0.15656</v>
      </c>
      <c r="E24" s="731"/>
      <c r="F24" s="731">
        <v>0</v>
      </c>
      <c r="G24" s="731">
        <v>0</v>
      </c>
      <c r="H24" s="731">
        <v>0</v>
      </c>
      <c r="I24" s="732" t="s">
        <v>595</v>
      </c>
      <c r="J24" s="733" t="s">
        <v>1</v>
      </c>
    </row>
    <row r="25" spans="1:10" ht="14.4" customHeight="1" x14ac:dyDescent="0.3">
      <c r="A25" s="729" t="s">
        <v>610</v>
      </c>
      <c r="B25" s="730" t="s">
        <v>3852</v>
      </c>
      <c r="C25" s="731">
        <v>32.605489999999996</v>
      </c>
      <c r="D25" s="731">
        <v>21.13147</v>
      </c>
      <c r="E25" s="731"/>
      <c r="F25" s="731">
        <v>38.713910000000006</v>
      </c>
      <c r="G25" s="731">
        <v>25</v>
      </c>
      <c r="H25" s="731">
        <v>13.713910000000006</v>
      </c>
      <c r="I25" s="732">
        <v>1.5485564000000003</v>
      </c>
      <c r="J25" s="733" t="s">
        <v>1</v>
      </c>
    </row>
    <row r="26" spans="1:10" ht="14.4" customHeight="1" x14ac:dyDescent="0.3">
      <c r="A26" s="729" t="s">
        <v>610</v>
      </c>
      <c r="B26" s="730" t="s">
        <v>3853</v>
      </c>
      <c r="C26" s="731">
        <v>136.65767000000002</v>
      </c>
      <c r="D26" s="731">
        <v>120.60047999999999</v>
      </c>
      <c r="E26" s="731"/>
      <c r="F26" s="731">
        <v>155.07860000000002</v>
      </c>
      <c r="G26" s="731">
        <v>132</v>
      </c>
      <c r="H26" s="731">
        <v>23.078600000000023</v>
      </c>
      <c r="I26" s="732">
        <v>1.174837878787879</v>
      </c>
      <c r="J26" s="733" t="s">
        <v>1</v>
      </c>
    </row>
    <row r="27" spans="1:10" ht="14.4" customHeight="1" x14ac:dyDescent="0.3">
      <c r="A27" s="729" t="s">
        <v>610</v>
      </c>
      <c r="B27" s="730" t="s">
        <v>3854</v>
      </c>
      <c r="C27" s="731">
        <v>15.302</v>
      </c>
      <c r="D27" s="731">
        <v>16.619</v>
      </c>
      <c r="E27" s="731"/>
      <c r="F27" s="731">
        <v>14.611000000000001</v>
      </c>
      <c r="G27" s="731">
        <v>14</v>
      </c>
      <c r="H27" s="731">
        <v>0.61100000000000065</v>
      </c>
      <c r="I27" s="732">
        <v>1.0436428571428571</v>
      </c>
      <c r="J27" s="733" t="s">
        <v>1</v>
      </c>
    </row>
    <row r="28" spans="1:10" ht="14.4" customHeight="1" x14ac:dyDescent="0.3">
      <c r="A28" s="729" t="s">
        <v>610</v>
      </c>
      <c r="B28" s="730" t="s">
        <v>3855</v>
      </c>
      <c r="C28" s="731">
        <v>0</v>
      </c>
      <c r="D28" s="731">
        <v>1.7438499999999999</v>
      </c>
      <c r="E28" s="731"/>
      <c r="F28" s="731">
        <v>1.27098</v>
      </c>
      <c r="G28" s="731">
        <v>1</v>
      </c>
      <c r="H28" s="731">
        <v>0.27098</v>
      </c>
      <c r="I28" s="732">
        <v>1.27098</v>
      </c>
      <c r="J28" s="733" t="s">
        <v>1</v>
      </c>
    </row>
    <row r="29" spans="1:10" ht="14.4" customHeight="1" x14ac:dyDescent="0.3">
      <c r="A29" s="729" t="s">
        <v>610</v>
      </c>
      <c r="B29" s="730" t="s">
        <v>3856</v>
      </c>
      <c r="C29" s="731">
        <v>20.063119999999998</v>
      </c>
      <c r="D29" s="731">
        <v>26.748510000000003</v>
      </c>
      <c r="E29" s="731"/>
      <c r="F29" s="731">
        <v>25.306999999999999</v>
      </c>
      <c r="G29" s="731">
        <v>22</v>
      </c>
      <c r="H29" s="731">
        <v>3.3069999999999986</v>
      </c>
      <c r="I29" s="732">
        <v>1.1503181818181818</v>
      </c>
      <c r="J29" s="733" t="s">
        <v>1</v>
      </c>
    </row>
    <row r="30" spans="1:10" ht="14.4" customHeight="1" x14ac:dyDescent="0.3">
      <c r="A30" s="729" t="s">
        <v>610</v>
      </c>
      <c r="B30" s="730" t="s">
        <v>3857</v>
      </c>
      <c r="C30" s="731">
        <v>29.3386</v>
      </c>
      <c r="D30" s="731">
        <v>24.201000000000001</v>
      </c>
      <c r="E30" s="731"/>
      <c r="F30" s="731">
        <v>11.592000000000001</v>
      </c>
      <c r="G30" s="731">
        <v>22</v>
      </c>
      <c r="H30" s="731">
        <v>-10.407999999999999</v>
      </c>
      <c r="I30" s="732">
        <v>0.52690909090909088</v>
      </c>
      <c r="J30" s="733" t="s">
        <v>1</v>
      </c>
    </row>
    <row r="31" spans="1:10" ht="14.4" customHeight="1" x14ac:dyDescent="0.3">
      <c r="A31" s="729" t="s">
        <v>610</v>
      </c>
      <c r="B31" s="730" t="s">
        <v>3858</v>
      </c>
      <c r="C31" s="731">
        <v>0</v>
      </c>
      <c r="D31" s="731">
        <v>0</v>
      </c>
      <c r="E31" s="731"/>
      <c r="F31" s="731">
        <v>0</v>
      </c>
      <c r="G31" s="731">
        <v>2</v>
      </c>
      <c r="H31" s="731">
        <v>-2</v>
      </c>
      <c r="I31" s="732">
        <v>0</v>
      </c>
      <c r="J31" s="733" t="s">
        <v>1</v>
      </c>
    </row>
    <row r="32" spans="1:10" ht="14.4" customHeight="1" x14ac:dyDescent="0.3">
      <c r="A32" s="729" t="s">
        <v>610</v>
      </c>
      <c r="B32" s="730" t="s">
        <v>3859</v>
      </c>
      <c r="C32" s="731">
        <v>28.018249999999998</v>
      </c>
      <c r="D32" s="731">
        <v>4.4238800000000005</v>
      </c>
      <c r="E32" s="731"/>
      <c r="F32" s="731">
        <v>7.6172500000000003</v>
      </c>
      <c r="G32" s="731">
        <v>25</v>
      </c>
      <c r="H32" s="731">
        <v>-17.382750000000001</v>
      </c>
      <c r="I32" s="732">
        <v>0.30469000000000002</v>
      </c>
      <c r="J32" s="733" t="s">
        <v>1</v>
      </c>
    </row>
    <row r="33" spans="1:10" ht="14.4" customHeight="1" x14ac:dyDescent="0.3">
      <c r="A33" s="729" t="s">
        <v>610</v>
      </c>
      <c r="B33" s="730" t="s">
        <v>3860</v>
      </c>
      <c r="C33" s="731">
        <v>0.46829999999999999</v>
      </c>
      <c r="D33" s="731">
        <v>0.9788</v>
      </c>
      <c r="E33" s="731"/>
      <c r="F33" s="731">
        <v>7.3689999999999992E-2</v>
      </c>
      <c r="G33" s="731">
        <v>0</v>
      </c>
      <c r="H33" s="731">
        <v>7.3689999999999992E-2</v>
      </c>
      <c r="I33" s="732" t="s">
        <v>595</v>
      </c>
      <c r="J33" s="733" t="s">
        <v>1</v>
      </c>
    </row>
    <row r="34" spans="1:10" ht="14.4" customHeight="1" x14ac:dyDescent="0.3">
      <c r="A34" s="729" t="s">
        <v>610</v>
      </c>
      <c r="B34" s="730" t="s">
        <v>612</v>
      </c>
      <c r="C34" s="731">
        <v>279.24716000000001</v>
      </c>
      <c r="D34" s="731">
        <v>238.26673000000002</v>
      </c>
      <c r="E34" s="731"/>
      <c r="F34" s="731">
        <v>270.87907000000001</v>
      </c>
      <c r="G34" s="731">
        <v>260</v>
      </c>
      <c r="H34" s="731">
        <v>10.879070000000013</v>
      </c>
      <c r="I34" s="732">
        <v>1.041842576923077</v>
      </c>
      <c r="J34" s="733" t="s">
        <v>613</v>
      </c>
    </row>
    <row r="35" spans="1:10" ht="14.4" customHeight="1" x14ac:dyDescent="0.3">
      <c r="A35" s="729" t="s">
        <v>595</v>
      </c>
      <c r="B35" s="730" t="s">
        <v>595</v>
      </c>
      <c r="C35" s="731" t="s">
        <v>595</v>
      </c>
      <c r="D35" s="731" t="s">
        <v>595</v>
      </c>
      <c r="E35" s="731"/>
      <c r="F35" s="731" t="s">
        <v>595</v>
      </c>
      <c r="G35" s="731" t="s">
        <v>595</v>
      </c>
      <c r="H35" s="731" t="s">
        <v>595</v>
      </c>
      <c r="I35" s="732" t="s">
        <v>595</v>
      </c>
      <c r="J35" s="733" t="s">
        <v>614</v>
      </c>
    </row>
    <row r="36" spans="1:10" ht="14.4" customHeight="1" x14ac:dyDescent="0.3">
      <c r="A36" s="729" t="s">
        <v>615</v>
      </c>
      <c r="B36" s="730" t="s">
        <v>616</v>
      </c>
      <c r="C36" s="731" t="s">
        <v>595</v>
      </c>
      <c r="D36" s="731" t="s">
        <v>595</v>
      </c>
      <c r="E36" s="731"/>
      <c r="F36" s="731" t="s">
        <v>595</v>
      </c>
      <c r="G36" s="731" t="s">
        <v>595</v>
      </c>
      <c r="H36" s="731" t="s">
        <v>595</v>
      </c>
      <c r="I36" s="732" t="s">
        <v>595</v>
      </c>
      <c r="J36" s="733" t="s">
        <v>0</v>
      </c>
    </row>
    <row r="37" spans="1:10" ht="14.4" customHeight="1" x14ac:dyDescent="0.3">
      <c r="A37" s="729" t="s">
        <v>615</v>
      </c>
      <c r="B37" s="730" t="s">
        <v>3850</v>
      </c>
      <c r="C37" s="731">
        <v>1.8690500000000001</v>
      </c>
      <c r="D37" s="731">
        <v>1.9695199999999999</v>
      </c>
      <c r="E37" s="731"/>
      <c r="F37" s="731">
        <v>3.0305900000000001</v>
      </c>
      <c r="G37" s="731">
        <v>2</v>
      </c>
      <c r="H37" s="731">
        <v>1.0305900000000001</v>
      </c>
      <c r="I37" s="732">
        <v>1.5152950000000001</v>
      </c>
      <c r="J37" s="733" t="s">
        <v>1</v>
      </c>
    </row>
    <row r="38" spans="1:10" ht="14.4" customHeight="1" x14ac:dyDescent="0.3">
      <c r="A38" s="729" t="s">
        <v>615</v>
      </c>
      <c r="B38" s="730" t="s">
        <v>3851</v>
      </c>
      <c r="C38" s="731">
        <v>0.42834</v>
      </c>
      <c r="D38" s="731">
        <v>0.32128000000000001</v>
      </c>
      <c r="E38" s="731"/>
      <c r="F38" s="731">
        <v>0.31919999999999998</v>
      </c>
      <c r="G38" s="731">
        <v>0</v>
      </c>
      <c r="H38" s="731">
        <v>0.31919999999999998</v>
      </c>
      <c r="I38" s="732" t="s">
        <v>595</v>
      </c>
      <c r="J38" s="733" t="s">
        <v>1</v>
      </c>
    </row>
    <row r="39" spans="1:10" ht="14.4" customHeight="1" x14ac:dyDescent="0.3">
      <c r="A39" s="729" t="s">
        <v>615</v>
      </c>
      <c r="B39" s="730" t="s">
        <v>3852</v>
      </c>
      <c r="C39" s="731">
        <v>18.502389999999998</v>
      </c>
      <c r="D39" s="731">
        <v>15.303100000000001</v>
      </c>
      <c r="E39" s="731"/>
      <c r="F39" s="731">
        <v>41.89058</v>
      </c>
      <c r="G39" s="731">
        <v>32</v>
      </c>
      <c r="H39" s="731">
        <v>9.8905799999999999</v>
      </c>
      <c r="I39" s="732">
        <v>1.309080625</v>
      </c>
      <c r="J39" s="733" t="s">
        <v>1</v>
      </c>
    </row>
    <row r="40" spans="1:10" ht="14.4" customHeight="1" x14ac:dyDescent="0.3">
      <c r="A40" s="729" t="s">
        <v>615</v>
      </c>
      <c r="B40" s="730" t="s">
        <v>3853</v>
      </c>
      <c r="C40" s="731">
        <v>79.435079999999999</v>
      </c>
      <c r="D40" s="731">
        <v>76.269240000000011</v>
      </c>
      <c r="E40" s="731"/>
      <c r="F40" s="731">
        <v>86.832220000000007</v>
      </c>
      <c r="G40" s="731">
        <v>100</v>
      </c>
      <c r="H40" s="731">
        <v>-13.167779999999993</v>
      </c>
      <c r="I40" s="732">
        <v>0.86832220000000004</v>
      </c>
      <c r="J40" s="733" t="s">
        <v>1</v>
      </c>
    </row>
    <row r="41" spans="1:10" ht="14.4" customHeight="1" x14ac:dyDescent="0.3">
      <c r="A41" s="729" t="s">
        <v>615</v>
      </c>
      <c r="B41" s="730" t="s">
        <v>3854</v>
      </c>
      <c r="C41" s="731">
        <v>5.9550000000000001</v>
      </c>
      <c r="D41" s="731">
        <v>7.5679999999999996</v>
      </c>
      <c r="E41" s="731"/>
      <c r="F41" s="731">
        <v>5.0819999999999999</v>
      </c>
      <c r="G41" s="731">
        <v>8</v>
      </c>
      <c r="H41" s="731">
        <v>-2.9180000000000001</v>
      </c>
      <c r="I41" s="732">
        <v>0.63524999999999998</v>
      </c>
      <c r="J41" s="733" t="s">
        <v>1</v>
      </c>
    </row>
    <row r="42" spans="1:10" ht="14.4" customHeight="1" x14ac:dyDescent="0.3">
      <c r="A42" s="729" t="s">
        <v>615</v>
      </c>
      <c r="B42" s="730" t="s">
        <v>3856</v>
      </c>
      <c r="C42" s="731">
        <v>104.31348999999999</v>
      </c>
      <c r="D42" s="731">
        <v>106.54796999999999</v>
      </c>
      <c r="E42" s="731"/>
      <c r="F42" s="731">
        <v>118.04029999999999</v>
      </c>
      <c r="G42" s="731">
        <v>109</v>
      </c>
      <c r="H42" s="731">
        <v>9.0402999999999878</v>
      </c>
      <c r="I42" s="732">
        <v>1.0829385321100917</v>
      </c>
      <c r="J42" s="733" t="s">
        <v>1</v>
      </c>
    </row>
    <row r="43" spans="1:10" ht="14.4" customHeight="1" x14ac:dyDescent="0.3">
      <c r="A43" s="729" t="s">
        <v>615</v>
      </c>
      <c r="B43" s="730" t="s">
        <v>3857</v>
      </c>
      <c r="C43" s="731">
        <v>10.8523</v>
      </c>
      <c r="D43" s="731">
        <v>11.257400000000002</v>
      </c>
      <c r="E43" s="731"/>
      <c r="F43" s="731">
        <v>8.8409999999999993</v>
      </c>
      <c r="G43" s="731">
        <v>13</v>
      </c>
      <c r="H43" s="731">
        <v>-4.1590000000000007</v>
      </c>
      <c r="I43" s="732">
        <v>0.68007692307692302</v>
      </c>
      <c r="J43" s="733" t="s">
        <v>1</v>
      </c>
    </row>
    <row r="44" spans="1:10" ht="14.4" customHeight="1" x14ac:dyDescent="0.3">
      <c r="A44" s="729" t="s">
        <v>615</v>
      </c>
      <c r="B44" s="730" t="s">
        <v>3861</v>
      </c>
      <c r="C44" s="731">
        <v>0</v>
      </c>
      <c r="D44" s="731">
        <v>0</v>
      </c>
      <c r="E44" s="731"/>
      <c r="F44" s="731">
        <v>9.3149999999999995</v>
      </c>
      <c r="G44" s="731">
        <v>0</v>
      </c>
      <c r="H44" s="731">
        <v>9.3149999999999995</v>
      </c>
      <c r="I44" s="732" t="s">
        <v>595</v>
      </c>
      <c r="J44" s="733" t="s">
        <v>1</v>
      </c>
    </row>
    <row r="45" spans="1:10" ht="14.4" customHeight="1" x14ac:dyDescent="0.3">
      <c r="A45" s="729" t="s">
        <v>615</v>
      </c>
      <c r="B45" s="730" t="s">
        <v>617</v>
      </c>
      <c r="C45" s="731">
        <v>221.35564999999997</v>
      </c>
      <c r="D45" s="731">
        <v>219.23650999999998</v>
      </c>
      <c r="E45" s="731"/>
      <c r="F45" s="731">
        <v>273.35088999999999</v>
      </c>
      <c r="G45" s="731">
        <v>264</v>
      </c>
      <c r="H45" s="731">
        <v>9.3508899999999926</v>
      </c>
      <c r="I45" s="732">
        <v>1.0354200378787879</v>
      </c>
      <c r="J45" s="733" t="s">
        <v>613</v>
      </c>
    </row>
    <row r="46" spans="1:10" ht="14.4" customHeight="1" x14ac:dyDescent="0.3">
      <c r="A46" s="729" t="s">
        <v>595</v>
      </c>
      <c r="B46" s="730" t="s">
        <v>595</v>
      </c>
      <c r="C46" s="731" t="s">
        <v>595</v>
      </c>
      <c r="D46" s="731" t="s">
        <v>595</v>
      </c>
      <c r="E46" s="731"/>
      <c r="F46" s="731" t="s">
        <v>595</v>
      </c>
      <c r="G46" s="731" t="s">
        <v>595</v>
      </c>
      <c r="H46" s="731" t="s">
        <v>595</v>
      </c>
      <c r="I46" s="732" t="s">
        <v>595</v>
      </c>
      <c r="J46" s="733" t="s">
        <v>614</v>
      </c>
    </row>
    <row r="47" spans="1:10" ht="14.4" customHeight="1" x14ac:dyDescent="0.3">
      <c r="A47" s="729" t="s">
        <v>618</v>
      </c>
      <c r="B47" s="730" t="s">
        <v>619</v>
      </c>
      <c r="C47" s="731" t="s">
        <v>595</v>
      </c>
      <c r="D47" s="731" t="s">
        <v>595</v>
      </c>
      <c r="E47" s="731"/>
      <c r="F47" s="731" t="s">
        <v>595</v>
      </c>
      <c r="G47" s="731" t="s">
        <v>595</v>
      </c>
      <c r="H47" s="731" t="s">
        <v>595</v>
      </c>
      <c r="I47" s="732" t="s">
        <v>595</v>
      </c>
      <c r="J47" s="733" t="s">
        <v>0</v>
      </c>
    </row>
    <row r="48" spans="1:10" ht="14.4" customHeight="1" x14ac:dyDescent="0.3">
      <c r="A48" s="729" t="s">
        <v>618</v>
      </c>
      <c r="B48" s="730" t="s">
        <v>3849</v>
      </c>
      <c r="C48" s="731">
        <v>0</v>
      </c>
      <c r="D48" s="731">
        <v>21.218</v>
      </c>
      <c r="E48" s="731"/>
      <c r="F48" s="731">
        <v>0</v>
      </c>
      <c r="G48" s="731">
        <v>0</v>
      </c>
      <c r="H48" s="731">
        <v>0</v>
      </c>
      <c r="I48" s="732" t="s">
        <v>595</v>
      </c>
      <c r="J48" s="733" t="s">
        <v>1</v>
      </c>
    </row>
    <row r="49" spans="1:10" ht="14.4" customHeight="1" x14ac:dyDescent="0.3">
      <c r="A49" s="729" t="s">
        <v>618</v>
      </c>
      <c r="B49" s="730" t="s">
        <v>3850</v>
      </c>
      <c r="C49" s="731">
        <v>16.982890000000001</v>
      </c>
      <c r="D49" s="731">
        <v>16.545290000000001</v>
      </c>
      <c r="E49" s="731"/>
      <c r="F49" s="731">
        <v>16.30856</v>
      </c>
      <c r="G49" s="731">
        <v>16</v>
      </c>
      <c r="H49" s="731">
        <v>0.30855999999999995</v>
      </c>
      <c r="I49" s="732">
        <v>1.019285</v>
      </c>
      <c r="J49" s="733" t="s">
        <v>1</v>
      </c>
    </row>
    <row r="50" spans="1:10" ht="14.4" customHeight="1" x14ac:dyDescent="0.3">
      <c r="A50" s="729" t="s">
        <v>618</v>
      </c>
      <c r="B50" s="730" t="s">
        <v>3851</v>
      </c>
      <c r="C50" s="731">
        <v>0</v>
      </c>
      <c r="D50" s="731">
        <v>0</v>
      </c>
      <c r="E50" s="731"/>
      <c r="F50" s="731">
        <v>0.11600000000000001</v>
      </c>
      <c r="G50" s="731">
        <v>0</v>
      </c>
      <c r="H50" s="731">
        <v>0.11600000000000001</v>
      </c>
      <c r="I50" s="732" t="s">
        <v>595</v>
      </c>
      <c r="J50" s="733" t="s">
        <v>1</v>
      </c>
    </row>
    <row r="51" spans="1:10" ht="14.4" customHeight="1" x14ac:dyDescent="0.3">
      <c r="A51" s="729" t="s">
        <v>618</v>
      </c>
      <c r="B51" s="730" t="s">
        <v>3852</v>
      </c>
      <c r="C51" s="731">
        <v>43.421579999999992</v>
      </c>
      <c r="D51" s="731">
        <v>51.357110000000006</v>
      </c>
      <c r="E51" s="731"/>
      <c r="F51" s="731">
        <v>73.351650000000021</v>
      </c>
      <c r="G51" s="731">
        <v>60</v>
      </c>
      <c r="H51" s="731">
        <v>13.351650000000021</v>
      </c>
      <c r="I51" s="732">
        <v>1.2225275000000004</v>
      </c>
      <c r="J51" s="733" t="s">
        <v>1</v>
      </c>
    </row>
    <row r="52" spans="1:10" ht="14.4" customHeight="1" x14ac:dyDescent="0.3">
      <c r="A52" s="729" t="s">
        <v>618</v>
      </c>
      <c r="B52" s="730" t="s">
        <v>3853</v>
      </c>
      <c r="C52" s="731">
        <v>107.39287000000003</v>
      </c>
      <c r="D52" s="731">
        <v>123.12018</v>
      </c>
      <c r="E52" s="731"/>
      <c r="F52" s="731">
        <v>131.96753000000001</v>
      </c>
      <c r="G52" s="731">
        <v>149</v>
      </c>
      <c r="H52" s="731">
        <v>-17.032469999999989</v>
      </c>
      <c r="I52" s="732">
        <v>0.88568812080536918</v>
      </c>
      <c r="J52" s="733" t="s">
        <v>1</v>
      </c>
    </row>
    <row r="53" spans="1:10" ht="14.4" customHeight="1" x14ac:dyDescent="0.3">
      <c r="A53" s="729" t="s">
        <v>618</v>
      </c>
      <c r="B53" s="730" t="s">
        <v>3854</v>
      </c>
      <c r="C53" s="731">
        <v>21.308880000000002</v>
      </c>
      <c r="D53" s="731">
        <v>27.750360000000001</v>
      </c>
      <c r="E53" s="731"/>
      <c r="F53" s="731">
        <v>24.731360000000002</v>
      </c>
      <c r="G53" s="731">
        <v>17</v>
      </c>
      <c r="H53" s="731">
        <v>7.7313600000000022</v>
      </c>
      <c r="I53" s="732">
        <v>1.4547858823529414</v>
      </c>
      <c r="J53" s="733" t="s">
        <v>1</v>
      </c>
    </row>
    <row r="54" spans="1:10" ht="14.4" customHeight="1" x14ac:dyDescent="0.3">
      <c r="A54" s="729" t="s">
        <v>618</v>
      </c>
      <c r="B54" s="730" t="s">
        <v>3855</v>
      </c>
      <c r="C54" s="731">
        <v>3.8936100000000002</v>
      </c>
      <c r="D54" s="731">
        <v>2.1429200000000002</v>
      </c>
      <c r="E54" s="731"/>
      <c r="F54" s="731">
        <v>3.4193000000000002</v>
      </c>
      <c r="G54" s="731">
        <v>4</v>
      </c>
      <c r="H54" s="731">
        <v>-0.58069999999999977</v>
      </c>
      <c r="I54" s="732">
        <v>0.85482500000000006</v>
      </c>
      <c r="J54" s="733" t="s">
        <v>1</v>
      </c>
    </row>
    <row r="55" spans="1:10" ht="14.4" customHeight="1" x14ac:dyDescent="0.3">
      <c r="A55" s="729" t="s">
        <v>618</v>
      </c>
      <c r="B55" s="730" t="s">
        <v>3856</v>
      </c>
      <c r="C55" s="731">
        <v>7.1871100000000006</v>
      </c>
      <c r="D55" s="731">
        <v>5.5272199999999989</v>
      </c>
      <c r="E55" s="731"/>
      <c r="F55" s="731">
        <v>19.842500000000001</v>
      </c>
      <c r="G55" s="731">
        <v>23</v>
      </c>
      <c r="H55" s="731">
        <v>-3.1574999999999989</v>
      </c>
      <c r="I55" s="732">
        <v>0.86271739130434788</v>
      </c>
      <c r="J55" s="733" t="s">
        <v>1</v>
      </c>
    </row>
    <row r="56" spans="1:10" ht="14.4" customHeight="1" x14ac:dyDescent="0.3">
      <c r="A56" s="729" t="s">
        <v>618</v>
      </c>
      <c r="B56" s="730" t="s">
        <v>3857</v>
      </c>
      <c r="C56" s="731">
        <v>17.361519999999999</v>
      </c>
      <c r="D56" s="731">
        <v>19.97</v>
      </c>
      <c r="E56" s="731"/>
      <c r="F56" s="731">
        <v>22.059000000000001</v>
      </c>
      <c r="G56" s="731">
        <v>19</v>
      </c>
      <c r="H56" s="731">
        <v>3.0590000000000011</v>
      </c>
      <c r="I56" s="732">
        <v>1.161</v>
      </c>
      <c r="J56" s="733" t="s">
        <v>1</v>
      </c>
    </row>
    <row r="57" spans="1:10" ht="14.4" customHeight="1" x14ac:dyDescent="0.3">
      <c r="A57" s="729" t="s">
        <v>618</v>
      </c>
      <c r="B57" s="730" t="s">
        <v>3858</v>
      </c>
      <c r="C57" s="731">
        <v>18.039750000000002</v>
      </c>
      <c r="D57" s="731">
        <v>0</v>
      </c>
      <c r="E57" s="731"/>
      <c r="F57" s="731">
        <v>192.06443999999999</v>
      </c>
      <c r="G57" s="731">
        <v>193</v>
      </c>
      <c r="H57" s="731">
        <v>-0.9355600000000095</v>
      </c>
      <c r="I57" s="732">
        <v>0.99515253886010357</v>
      </c>
      <c r="J57" s="733" t="s">
        <v>1</v>
      </c>
    </row>
    <row r="58" spans="1:10" ht="14.4" customHeight="1" x14ac:dyDescent="0.3">
      <c r="A58" s="729" t="s">
        <v>618</v>
      </c>
      <c r="B58" s="730" t="s">
        <v>3859</v>
      </c>
      <c r="C58" s="731">
        <v>128.69470999999999</v>
      </c>
      <c r="D58" s="731">
        <v>81.693730000000002</v>
      </c>
      <c r="E58" s="731"/>
      <c r="F58" s="731">
        <v>13.894500000000003</v>
      </c>
      <c r="G58" s="731">
        <v>18</v>
      </c>
      <c r="H58" s="731">
        <v>-4.1054999999999975</v>
      </c>
      <c r="I58" s="732">
        <v>0.77191666666666681</v>
      </c>
      <c r="J58" s="733" t="s">
        <v>1</v>
      </c>
    </row>
    <row r="59" spans="1:10" ht="14.4" customHeight="1" x14ac:dyDescent="0.3">
      <c r="A59" s="729" t="s">
        <v>618</v>
      </c>
      <c r="B59" s="730" t="s">
        <v>3860</v>
      </c>
      <c r="C59" s="731">
        <v>0</v>
      </c>
      <c r="D59" s="731">
        <v>0.5988</v>
      </c>
      <c r="E59" s="731"/>
      <c r="F59" s="731">
        <v>0</v>
      </c>
      <c r="G59" s="731">
        <v>0</v>
      </c>
      <c r="H59" s="731">
        <v>0</v>
      </c>
      <c r="I59" s="732" t="s">
        <v>595</v>
      </c>
      <c r="J59" s="733" t="s">
        <v>1</v>
      </c>
    </row>
    <row r="60" spans="1:10" ht="14.4" customHeight="1" x14ac:dyDescent="0.3">
      <c r="A60" s="729" t="s">
        <v>618</v>
      </c>
      <c r="B60" s="730" t="s">
        <v>3861</v>
      </c>
      <c r="C60" s="731">
        <v>0</v>
      </c>
      <c r="D60" s="731">
        <v>30.355</v>
      </c>
      <c r="E60" s="731"/>
      <c r="F60" s="731">
        <v>62.570740000000001</v>
      </c>
      <c r="G60" s="731">
        <v>72</v>
      </c>
      <c r="H60" s="731">
        <v>-9.4292599999999993</v>
      </c>
      <c r="I60" s="732">
        <v>0.86903805555555558</v>
      </c>
      <c r="J60" s="733" t="s">
        <v>1</v>
      </c>
    </row>
    <row r="61" spans="1:10" ht="14.4" customHeight="1" x14ac:dyDescent="0.3">
      <c r="A61" s="729" t="s">
        <v>618</v>
      </c>
      <c r="B61" s="730" t="s">
        <v>620</v>
      </c>
      <c r="C61" s="731">
        <v>364.28291999999999</v>
      </c>
      <c r="D61" s="731">
        <v>380.27861000000001</v>
      </c>
      <c r="E61" s="731"/>
      <c r="F61" s="731">
        <v>560.32557999999995</v>
      </c>
      <c r="G61" s="731">
        <v>571</v>
      </c>
      <c r="H61" s="731">
        <v>-10.674420000000055</v>
      </c>
      <c r="I61" s="732">
        <v>0.98130574430823103</v>
      </c>
      <c r="J61" s="733" t="s">
        <v>613</v>
      </c>
    </row>
    <row r="62" spans="1:10" ht="14.4" customHeight="1" x14ac:dyDescent="0.3">
      <c r="A62" s="729" t="s">
        <v>595</v>
      </c>
      <c r="B62" s="730" t="s">
        <v>595</v>
      </c>
      <c r="C62" s="731" t="s">
        <v>595</v>
      </c>
      <c r="D62" s="731" t="s">
        <v>595</v>
      </c>
      <c r="E62" s="731"/>
      <c r="F62" s="731" t="s">
        <v>595</v>
      </c>
      <c r="G62" s="731" t="s">
        <v>595</v>
      </c>
      <c r="H62" s="731" t="s">
        <v>595</v>
      </c>
      <c r="I62" s="732" t="s">
        <v>595</v>
      </c>
      <c r="J62" s="733" t="s">
        <v>614</v>
      </c>
    </row>
    <row r="63" spans="1:10" ht="14.4" customHeight="1" x14ac:dyDescent="0.3">
      <c r="A63" s="729" t="s">
        <v>621</v>
      </c>
      <c r="B63" s="730" t="s">
        <v>622</v>
      </c>
      <c r="C63" s="731" t="s">
        <v>595</v>
      </c>
      <c r="D63" s="731" t="s">
        <v>595</v>
      </c>
      <c r="E63" s="731"/>
      <c r="F63" s="731" t="s">
        <v>595</v>
      </c>
      <c r="G63" s="731" t="s">
        <v>595</v>
      </c>
      <c r="H63" s="731" t="s">
        <v>595</v>
      </c>
      <c r="I63" s="732" t="s">
        <v>595</v>
      </c>
      <c r="J63" s="733" t="s">
        <v>0</v>
      </c>
    </row>
    <row r="64" spans="1:10" ht="14.4" customHeight="1" x14ac:dyDescent="0.3">
      <c r="A64" s="729" t="s">
        <v>621</v>
      </c>
      <c r="B64" s="730" t="s">
        <v>3850</v>
      </c>
      <c r="C64" s="731">
        <v>6.0349000000000004</v>
      </c>
      <c r="D64" s="731">
        <v>3.55341</v>
      </c>
      <c r="E64" s="731"/>
      <c r="F64" s="731">
        <v>3.3683400000000003</v>
      </c>
      <c r="G64" s="731">
        <v>7</v>
      </c>
      <c r="H64" s="731">
        <v>-3.6316599999999997</v>
      </c>
      <c r="I64" s="732">
        <v>0.4811914285714286</v>
      </c>
      <c r="J64" s="733" t="s">
        <v>1</v>
      </c>
    </row>
    <row r="65" spans="1:10" ht="14.4" customHeight="1" x14ac:dyDescent="0.3">
      <c r="A65" s="729" t="s">
        <v>621</v>
      </c>
      <c r="B65" s="730" t="s">
        <v>3851</v>
      </c>
      <c r="C65" s="731">
        <v>0.54774999999999996</v>
      </c>
      <c r="D65" s="731">
        <v>0.33030000000000004</v>
      </c>
      <c r="E65" s="731"/>
      <c r="F65" s="731">
        <v>0.21858</v>
      </c>
      <c r="G65" s="731">
        <v>0</v>
      </c>
      <c r="H65" s="731">
        <v>0.21858</v>
      </c>
      <c r="I65" s="732" t="s">
        <v>595</v>
      </c>
      <c r="J65" s="733" t="s">
        <v>1</v>
      </c>
    </row>
    <row r="66" spans="1:10" ht="14.4" customHeight="1" x14ac:dyDescent="0.3">
      <c r="A66" s="729" t="s">
        <v>621</v>
      </c>
      <c r="B66" s="730" t="s">
        <v>3852</v>
      </c>
      <c r="C66" s="731">
        <v>24.125220000000002</v>
      </c>
      <c r="D66" s="731">
        <v>25.934639999999998</v>
      </c>
      <c r="E66" s="731"/>
      <c r="F66" s="731">
        <v>62.090509999999995</v>
      </c>
      <c r="G66" s="731">
        <v>56</v>
      </c>
      <c r="H66" s="731">
        <v>6.0905099999999948</v>
      </c>
      <c r="I66" s="732">
        <v>1.1087591071428571</v>
      </c>
      <c r="J66" s="733" t="s">
        <v>1</v>
      </c>
    </row>
    <row r="67" spans="1:10" ht="14.4" customHeight="1" x14ac:dyDescent="0.3">
      <c r="A67" s="729" t="s">
        <v>621</v>
      </c>
      <c r="B67" s="730" t="s">
        <v>3853</v>
      </c>
      <c r="C67" s="731">
        <v>114.49727</v>
      </c>
      <c r="D67" s="731">
        <v>98.647689999999983</v>
      </c>
      <c r="E67" s="731"/>
      <c r="F67" s="731">
        <v>70.484049999999996</v>
      </c>
      <c r="G67" s="731">
        <v>119</v>
      </c>
      <c r="H67" s="731">
        <v>-48.515950000000004</v>
      </c>
      <c r="I67" s="732">
        <v>0.59230294117647053</v>
      </c>
      <c r="J67" s="733" t="s">
        <v>1</v>
      </c>
    </row>
    <row r="68" spans="1:10" ht="14.4" customHeight="1" x14ac:dyDescent="0.3">
      <c r="A68" s="729" t="s">
        <v>621</v>
      </c>
      <c r="B68" s="730" t="s">
        <v>3854</v>
      </c>
      <c r="C68" s="731">
        <v>34.548499999999997</v>
      </c>
      <c r="D68" s="731">
        <v>21.966139999999999</v>
      </c>
      <c r="E68" s="731"/>
      <c r="F68" s="731">
        <v>13.216049999999999</v>
      </c>
      <c r="G68" s="731">
        <v>12</v>
      </c>
      <c r="H68" s="731">
        <v>1.2160499999999992</v>
      </c>
      <c r="I68" s="732">
        <v>1.1013374999999999</v>
      </c>
      <c r="J68" s="733" t="s">
        <v>1</v>
      </c>
    </row>
    <row r="69" spans="1:10" ht="14.4" customHeight="1" x14ac:dyDescent="0.3">
      <c r="A69" s="729" t="s">
        <v>621</v>
      </c>
      <c r="B69" s="730" t="s">
        <v>3855</v>
      </c>
      <c r="C69" s="731">
        <v>1.27098</v>
      </c>
      <c r="D69" s="731">
        <v>0</v>
      </c>
      <c r="E69" s="731"/>
      <c r="F69" s="731">
        <v>2.1114000000000002</v>
      </c>
      <c r="G69" s="731">
        <v>0</v>
      </c>
      <c r="H69" s="731">
        <v>2.1114000000000002</v>
      </c>
      <c r="I69" s="732" t="s">
        <v>595</v>
      </c>
      <c r="J69" s="733" t="s">
        <v>1</v>
      </c>
    </row>
    <row r="70" spans="1:10" ht="14.4" customHeight="1" x14ac:dyDescent="0.3">
      <c r="A70" s="729" t="s">
        <v>621</v>
      </c>
      <c r="B70" s="730" t="s">
        <v>3856</v>
      </c>
      <c r="C70" s="731">
        <v>1.94</v>
      </c>
      <c r="D70" s="731">
        <v>1.42</v>
      </c>
      <c r="E70" s="731"/>
      <c r="F70" s="731">
        <v>4.9667500000000002</v>
      </c>
      <c r="G70" s="731">
        <v>3</v>
      </c>
      <c r="H70" s="731">
        <v>1.9667500000000002</v>
      </c>
      <c r="I70" s="732">
        <v>1.6555833333333334</v>
      </c>
      <c r="J70" s="733" t="s">
        <v>1</v>
      </c>
    </row>
    <row r="71" spans="1:10" ht="14.4" customHeight="1" x14ac:dyDescent="0.3">
      <c r="A71" s="729" t="s">
        <v>621</v>
      </c>
      <c r="B71" s="730" t="s">
        <v>3857</v>
      </c>
      <c r="C71" s="731">
        <v>20.851400000000002</v>
      </c>
      <c r="D71" s="731">
        <v>19.0915</v>
      </c>
      <c r="E71" s="731"/>
      <c r="F71" s="731">
        <v>14.368399999999999</v>
      </c>
      <c r="G71" s="731">
        <v>19</v>
      </c>
      <c r="H71" s="731">
        <v>-4.6316000000000006</v>
      </c>
      <c r="I71" s="732">
        <v>0.75623157894736837</v>
      </c>
      <c r="J71" s="733" t="s">
        <v>1</v>
      </c>
    </row>
    <row r="72" spans="1:10" ht="14.4" customHeight="1" x14ac:dyDescent="0.3">
      <c r="A72" s="729" t="s">
        <v>621</v>
      </c>
      <c r="B72" s="730" t="s">
        <v>3859</v>
      </c>
      <c r="C72" s="731">
        <v>0</v>
      </c>
      <c r="D72" s="731">
        <v>12.765499999999999</v>
      </c>
      <c r="E72" s="731"/>
      <c r="F72" s="731">
        <v>36.000229999999995</v>
      </c>
      <c r="G72" s="731">
        <v>22</v>
      </c>
      <c r="H72" s="731">
        <v>14.000229999999995</v>
      </c>
      <c r="I72" s="732">
        <v>1.6363740909090907</v>
      </c>
      <c r="J72" s="733" t="s">
        <v>1</v>
      </c>
    </row>
    <row r="73" spans="1:10" ht="14.4" customHeight="1" x14ac:dyDescent="0.3">
      <c r="A73" s="729" t="s">
        <v>621</v>
      </c>
      <c r="B73" s="730" t="s">
        <v>3860</v>
      </c>
      <c r="C73" s="731">
        <v>0</v>
      </c>
      <c r="D73" s="731">
        <v>0</v>
      </c>
      <c r="E73" s="731"/>
      <c r="F73" s="731">
        <v>5.4691999999999998</v>
      </c>
      <c r="G73" s="731">
        <v>1</v>
      </c>
      <c r="H73" s="731">
        <v>4.4691999999999998</v>
      </c>
      <c r="I73" s="732">
        <v>5.4691999999999998</v>
      </c>
      <c r="J73" s="733" t="s">
        <v>1</v>
      </c>
    </row>
    <row r="74" spans="1:10" ht="14.4" customHeight="1" x14ac:dyDescent="0.3">
      <c r="A74" s="729" t="s">
        <v>621</v>
      </c>
      <c r="B74" s="730" t="s">
        <v>623</v>
      </c>
      <c r="C74" s="731">
        <v>203.81602000000001</v>
      </c>
      <c r="D74" s="731">
        <v>183.70917999999998</v>
      </c>
      <c r="E74" s="731"/>
      <c r="F74" s="731">
        <v>212.29350999999997</v>
      </c>
      <c r="G74" s="731">
        <v>239</v>
      </c>
      <c r="H74" s="731">
        <v>-26.706490000000031</v>
      </c>
      <c r="I74" s="732">
        <v>0.88825736401673627</v>
      </c>
      <c r="J74" s="733" t="s">
        <v>613</v>
      </c>
    </row>
    <row r="75" spans="1:10" ht="14.4" customHeight="1" x14ac:dyDescent="0.3">
      <c r="A75" s="729" t="s">
        <v>595</v>
      </c>
      <c r="B75" s="730" t="s">
        <v>595</v>
      </c>
      <c r="C75" s="731" t="s">
        <v>595</v>
      </c>
      <c r="D75" s="731" t="s">
        <v>595</v>
      </c>
      <c r="E75" s="731"/>
      <c r="F75" s="731" t="s">
        <v>595</v>
      </c>
      <c r="G75" s="731" t="s">
        <v>595</v>
      </c>
      <c r="H75" s="731" t="s">
        <v>595</v>
      </c>
      <c r="I75" s="732" t="s">
        <v>595</v>
      </c>
      <c r="J75" s="733" t="s">
        <v>614</v>
      </c>
    </row>
    <row r="76" spans="1:10" ht="14.4" customHeight="1" x14ac:dyDescent="0.3">
      <c r="A76" s="729" t="s">
        <v>624</v>
      </c>
      <c r="B76" s="730" t="s">
        <v>625</v>
      </c>
      <c r="C76" s="731" t="s">
        <v>595</v>
      </c>
      <c r="D76" s="731" t="s">
        <v>595</v>
      </c>
      <c r="E76" s="731"/>
      <c r="F76" s="731" t="s">
        <v>595</v>
      </c>
      <c r="G76" s="731" t="s">
        <v>595</v>
      </c>
      <c r="H76" s="731" t="s">
        <v>595</v>
      </c>
      <c r="I76" s="732" t="s">
        <v>595</v>
      </c>
      <c r="J76" s="733" t="s">
        <v>0</v>
      </c>
    </row>
    <row r="77" spans="1:10" ht="14.4" customHeight="1" x14ac:dyDescent="0.3">
      <c r="A77" s="729" t="s">
        <v>624</v>
      </c>
      <c r="B77" s="730" t="s">
        <v>3851</v>
      </c>
      <c r="C77" s="731">
        <v>141.75226000000001</v>
      </c>
      <c r="D77" s="731">
        <v>92.632689999999982</v>
      </c>
      <c r="E77" s="731"/>
      <c r="F77" s="731">
        <v>109.03653000000003</v>
      </c>
      <c r="G77" s="731">
        <v>128</v>
      </c>
      <c r="H77" s="731">
        <v>-18.963469999999973</v>
      </c>
      <c r="I77" s="732">
        <v>0.85184789062500021</v>
      </c>
      <c r="J77" s="733" t="s">
        <v>1</v>
      </c>
    </row>
    <row r="78" spans="1:10" ht="14.4" customHeight="1" x14ac:dyDescent="0.3">
      <c r="A78" s="729" t="s">
        <v>624</v>
      </c>
      <c r="B78" s="730" t="s">
        <v>3852</v>
      </c>
      <c r="C78" s="731">
        <v>13.345189999999999</v>
      </c>
      <c r="D78" s="731">
        <v>7.2807899999999997</v>
      </c>
      <c r="E78" s="731"/>
      <c r="F78" s="731">
        <v>6.3299599999999998</v>
      </c>
      <c r="G78" s="731">
        <v>10</v>
      </c>
      <c r="H78" s="731">
        <v>-3.6700400000000002</v>
      </c>
      <c r="I78" s="732">
        <v>0.632996</v>
      </c>
      <c r="J78" s="733" t="s">
        <v>1</v>
      </c>
    </row>
    <row r="79" spans="1:10" ht="14.4" customHeight="1" x14ac:dyDescent="0.3">
      <c r="A79" s="729" t="s">
        <v>624</v>
      </c>
      <c r="B79" s="730" t="s">
        <v>3853</v>
      </c>
      <c r="C79" s="731">
        <v>195.45916</v>
      </c>
      <c r="D79" s="731">
        <v>274.39189999999996</v>
      </c>
      <c r="E79" s="731"/>
      <c r="F79" s="731">
        <v>215.73577000000003</v>
      </c>
      <c r="G79" s="731">
        <v>208</v>
      </c>
      <c r="H79" s="731">
        <v>7.7357700000000307</v>
      </c>
      <c r="I79" s="732">
        <v>1.0371912019230771</v>
      </c>
      <c r="J79" s="733" t="s">
        <v>1</v>
      </c>
    </row>
    <row r="80" spans="1:10" ht="14.4" customHeight="1" x14ac:dyDescent="0.3">
      <c r="A80" s="729" t="s">
        <v>624</v>
      </c>
      <c r="B80" s="730" t="s">
        <v>3854</v>
      </c>
      <c r="C80" s="731">
        <v>0</v>
      </c>
      <c r="D80" s="731">
        <v>0</v>
      </c>
      <c r="E80" s="731"/>
      <c r="F80" s="731">
        <v>0</v>
      </c>
      <c r="G80" s="731">
        <v>4</v>
      </c>
      <c r="H80" s="731">
        <v>-4</v>
      </c>
      <c r="I80" s="732">
        <v>0</v>
      </c>
      <c r="J80" s="733" t="s">
        <v>1</v>
      </c>
    </row>
    <row r="81" spans="1:10" ht="14.4" customHeight="1" x14ac:dyDescent="0.3">
      <c r="A81" s="729" t="s">
        <v>624</v>
      </c>
      <c r="B81" s="730" t="s">
        <v>3856</v>
      </c>
      <c r="C81" s="731">
        <v>4.9000000000000002E-2</v>
      </c>
      <c r="D81" s="731">
        <v>0</v>
      </c>
      <c r="E81" s="731"/>
      <c r="F81" s="731">
        <v>0</v>
      </c>
      <c r="G81" s="731">
        <v>4</v>
      </c>
      <c r="H81" s="731">
        <v>-4</v>
      </c>
      <c r="I81" s="732">
        <v>0</v>
      </c>
      <c r="J81" s="733" t="s">
        <v>1</v>
      </c>
    </row>
    <row r="82" spans="1:10" ht="14.4" customHeight="1" x14ac:dyDescent="0.3">
      <c r="A82" s="729" t="s">
        <v>624</v>
      </c>
      <c r="B82" s="730" t="s">
        <v>3857</v>
      </c>
      <c r="C82" s="731">
        <v>4.2779999999999996</v>
      </c>
      <c r="D82" s="731">
        <v>7.6</v>
      </c>
      <c r="E82" s="731"/>
      <c r="F82" s="731">
        <v>5.7460000000000004</v>
      </c>
      <c r="G82" s="731">
        <v>8</v>
      </c>
      <c r="H82" s="731">
        <v>-2.2539999999999996</v>
      </c>
      <c r="I82" s="732">
        <v>0.71825000000000006</v>
      </c>
      <c r="J82" s="733" t="s">
        <v>1</v>
      </c>
    </row>
    <row r="83" spans="1:10" ht="14.4" customHeight="1" x14ac:dyDescent="0.3">
      <c r="A83" s="729" t="s">
        <v>624</v>
      </c>
      <c r="B83" s="730" t="s">
        <v>626</v>
      </c>
      <c r="C83" s="731">
        <v>354.88360999999998</v>
      </c>
      <c r="D83" s="731">
        <v>381.90537999999998</v>
      </c>
      <c r="E83" s="731"/>
      <c r="F83" s="731">
        <v>336.84826000000004</v>
      </c>
      <c r="G83" s="731">
        <v>361</v>
      </c>
      <c r="H83" s="731">
        <v>-24.151739999999961</v>
      </c>
      <c r="I83" s="732">
        <v>0.93309767313019398</v>
      </c>
      <c r="J83" s="733" t="s">
        <v>613</v>
      </c>
    </row>
    <row r="84" spans="1:10" ht="14.4" customHeight="1" x14ac:dyDescent="0.3">
      <c r="A84" s="729" t="s">
        <v>595</v>
      </c>
      <c r="B84" s="730" t="s">
        <v>595</v>
      </c>
      <c r="C84" s="731" t="s">
        <v>595</v>
      </c>
      <c r="D84" s="731" t="s">
        <v>595</v>
      </c>
      <c r="E84" s="731"/>
      <c r="F84" s="731" t="s">
        <v>595</v>
      </c>
      <c r="G84" s="731" t="s">
        <v>595</v>
      </c>
      <c r="H84" s="731" t="s">
        <v>595</v>
      </c>
      <c r="I84" s="732" t="s">
        <v>595</v>
      </c>
      <c r="J84" s="733" t="s">
        <v>614</v>
      </c>
    </row>
    <row r="85" spans="1:10" ht="14.4" customHeight="1" x14ac:dyDescent="0.3">
      <c r="A85" s="729" t="s">
        <v>3862</v>
      </c>
      <c r="B85" s="730" t="s">
        <v>3863</v>
      </c>
      <c r="C85" s="731" t="s">
        <v>595</v>
      </c>
      <c r="D85" s="731" t="s">
        <v>595</v>
      </c>
      <c r="E85" s="731"/>
      <c r="F85" s="731" t="s">
        <v>595</v>
      </c>
      <c r="G85" s="731" t="s">
        <v>595</v>
      </c>
      <c r="H85" s="731" t="s">
        <v>595</v>
      </c>
      <c r="I85" s="732" t="s">
        <v>595</v>
      </c>
      <c r="J85" s="733" t="s">
        <v>0</v>
      </c>
    </row>
    <row r="86" spans="1:10" ht="14.4" customHeight="1" x14ac:dyDescent="0.3">
      <c r="A86" s="729" t="s">
        <v>3862</v>
      </c>
      <c r="B86" s="730" t="s">
        <v>3853</v>
      </c>
      <c r="C86" s="731">
        <v>96.585499999999996</v>
      </c>
      <c r="D86" s="731">
        <v>106.31339999999999</v>
      </c>
      <c r="E86" s="731"/>
      <c r="F86" s="731">
        <v>217.47495000000001</v>
      </c>
      <c r="G86" s="731">
        <v>118</v>
      </c>
      <c r="H86" s="731">
        <v>99.474950000000007</v>
      </c>
      <c r="I86" s="732">
        <v>1.8430080508474578</v>
      </c>
      <c r="J86" s="733" t="s">
        <v>1</v>
      </c>
    </row>
    <row r="87" spans="1:10" ht="14.4" customHeight="1" x14ac:dyDescent="0.3">
      <c r="A87" s="729" t="s">
        <v>3862</v>
      </c>
      <c r="B87" s="730" t="s">
        <v>3854</v>
      </c>
      <c r="C87" s="731">
        <v>119.79</v>
      </c>
      <c r="D87" s="731">
        <v>42.834000000000003</v>
      </c>
      <c r="E87" s="731"/>
      <c r="F87" s="731">
        <v>91.355000000000004</v>
      </c>
      <c r="G87" s="731">
        <v>94</v>
      </c>
      <c r="H87" s="731">
        <v>-2.644999999999996</v>
      </c>
      <c r="I87" s="732">
        <v>0.97186170212765965</v>
      </c>
      <c r="J87" s="733" t="s">
        <v>1</v>
      </c>
    </row>
    <row r="88" spans="1:10" ht="14.4" customHeight="1" x14ac:dyDescent="0.3">
      <c r="A88" s="729" t="s">
        <v>3862</v>
      </c>
      <c r="B88" s="730" t="s">
        <v>3856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595</v>
      </c>
      <c r="J88" s="733" t="s">
        <v>1</v>
      </c>
    </row>
    <row r="89" spans="1:10" ht="14.4" customHeight="1" x14ac:dyDescent="0.3">
      <c r="A89" s="729" t="s">
        <v>3862</v>
      </c>
      <c r="B89" s="730" t="s">
        <v>3864</v>
      </c>
      <c r="C89" s="731">
        <v>216.37549999999999</v>
      </c>
      <c r="D89" s="731">
        <v>149.1474</v>
      </c>
      <c r="E89" s="731"/>
      <c r="F89" s="731">
        <v>308.82995</v>
      </c>
      <c r="G89" s="731">
        <v>212</v>
      </c>
      <c r="H89" s="731">
        <v>96.829949999999997</v>
      </c>
      <c r="I89" s="732">
        <v>1.4567450471698113</v>
      </c>
      <c r="J89" s="733" t="s">
        <v>613</v>
      </c>
    </row>
    <row r="90" spans="1:10" ht="14.4" customHeight="1" x14ac:dyDescent="0.3">
      <c r="A90" s="729" t="s">
        <v>595</v>
      </c>
      <c r="B90" s="730" t="s">
        <v>595</v>
      </c>
      <c r="C90" s="731" t="s">
        <v>595</v>
      </c>
      <c r="D90" s="731" t="s">
        <v>595</v>
      </c>
      <c r="E90" s="731"/>
      <c r="F90" s="731" t="s">
        <v>595</v>
      </c>
      <c r="G90" s="731" t="s">
        <v>595</v>
      </c>
      <c r="H90" s="731" t="s">
        <v>595</v>
      </c>
      <c r="I90" s="732" t="s">
        <v>595</v>
      </c>
      <c r="J90" s="733" t="s">
        <v>614</v>
      </c>
    </row>
    <row r="91" spans="1:10" ht="14.4" customHeight="1" x14ac:dyDescent="0.3">
      <c r="A91" s="729" t="s">
        <v>627</v>
      </c>
      <c r="B91" s="730" t="s">
        <v>628</v>
      </c>
      <c r="C91" s="731" t="s">
        <v>595</v>
      </c>
      <c r="D91" s="731" t="s">
        <v>595</v>
      </c>
      <c r="E91" s="731"/>
      <c r="F91" s="731" t="s">
        <v>595</v>
      </c>
      <c r="G91" s="731" t="s">
        <v>595</v>
      </c>
      <c r="H91" s="731" t="s">
        <v>595</v>
      </c>
      <c r="I91" s="732" t="s">
        <v>595</v>
      </c>
      <c r="J91" s="733" t="s">
        <v>0</v>
      </c>
    </row>
    <row r="92" spans="1:10" ht="14.4" customHeight="1" x14ac:dyDescent="0.3">
      <c r="A92" s="729" t="s">
        <v>627</v>
      </c>
      <c r="B92" s="730" t="s">
        <v>3850</v>
      </c>
      <c r="C92" s="731">
        <v>612.63464999999985</v>
      </c>
      <c r="D92" s="731">
        <v>903.91954999999984</v>
      </c>
      <c r="E92" s="731"/>
      <c r="F92" s="731">
        <v>882.50529999999992</v>
      </c>
      <c r="G92" s="731">
        <v>844</v>
      </c>
      <c r="H92" s="731">
        <v>38.50529999999992</v>
      </c>
      <c r="I92" s="732">
        <v>1.0456223933649289</v>
      </c>
      <c r="J92" s="733" t="s">
        <v>1</v>
      </c>
    </row>
    <row r="93" spans="1:10" ht="14.4" customHeight="1" x14ac:dyDescent="0.3">
      <c r="A93" s="729" t="s">
        <v>627</v>
      </c>
      <c r="B93" s="730" t="s">
        <v>629</v>
      </c>
      <c r="C93" s="731">
        <v>612.63464999999985</v>
      </c>
      <c r="D93" s="731">
        <v>903.91954999999984</v>
      </c>
      <c r="E93" s="731"/>
      <c r="F93" s="731">
        <v>882.50529999999992</v>
      </c>
      <c r="G93" s="731">
        <v>844</v>
      </c>
      <c r="H93" s="731">
        <v>38.50529999999992</v>
      </c>
      <c r="I93" s="732">
        <v>1.0456223933649289</v>
      </c>
      <c r="J93" s="733" t="s">
        <v>613</v>
      </c>
    </row>
    <row r="94" spans="1:10" ht="14.4" customHeight="1" x14ac:dyDescent="0.3">
      <c r="A94" s="729" t="s">
        <v>595</v>
      </c>
      <c r="B94" s="730" t="s">
        <v>595</v>
      </c>
      <c r="C94" s="731" t="s">
        <v>595</v>
      </c>
      <c r="D94" s="731" t="s">
        <v>595</v>
      </c>
      <c r="E94" s="731"/>
      <c r="F94" s="731" t="s">
        <v>595</v>
      </c>
      <c r="G94" s="731" t="s">
        <v>595</v>
      </c>
      <c r="H94" s="731" t="s">
        <v>595</v>
      </c>
      <c r="I94" s="732" t="s">
        <v>595</v>
      </c>
      <c r="J94" s="733" t="s">
        <v>614</v>
      </c>
    </row>
    <row r="95" spans="1:10" ht="14.4" customHeight="1" x14ac:dyDescent="0.3">
      <c r="A95" s="729" t="s">
        <v>3865</v>
      </c>
      <c r="B95" s="730" t="s">
        <v>3866</v>
      </c>
      <c r="C95" s="731" t="s">
        <v>595</v>
      </c>
      <c r="D95" s="731" t="s">
        <v>595</v>
      </c>
      <c r="E95" s="731"/>
      <c r="F95" s="731" t="s">
        <v>595</v>
      </c>
      <c r="G95" s="731" t="s">
        <v>595</v>
      </c>
      <c r="H95" s="731" t="s">
        <v>595</v>
      </c>
      <c r="I95" s="732" t="s">
        <v>595</v>
      </c>
      <c r="J95" s="733" t="s">
        <v>0</v>
      </c>
    </row>
    <row r="96" spans="1:10" ht="14.4" customHeight="1" x14ac:dyDescent="0.3">
      <c r="A96" s="729" t="s">
        <v>3865</v>
      </c>
      <c r="B96" s="730" t="s">
        <v>3850</v>
      </c>
      <c r="C96" s="731">
        <v>1463.52611</v>
      </c>
      <c r="D96" s="731">
        <v>1343.6057000000005</v>
      </c>
      <c r="E96" s="731"/>
      <c r="F96" s="731">
        <v>1598.26866</v>
      </c>
      <c r="G96" s="731">
        <v>1406</v>
      </c>
      <c r="H96" s="731">
        <v>192.26865999999995</v>
      </c>
      <c r="I96" s="732">
        <v>1.1367486913229019</v>
      </c>
      <c r="J96" s="733" t="s">
        <v>1</v>
      </c>
    </row>
    <row r="97" spans="1:10" ht="14.4" customHeight="1" x14ac:dyDescent="0.3">
      <c r="A97" s="729" t="s">
        <v>3865</v>
      </c>
      <c r="B97" s="730" t="s">
        <v>3867</v>
      </c>
      <c r="C97" s="731">
        <v>1463.52611</v>
      </c>
      <c r="D97" s="731">
        <v>1343.6057000000005</v>
      </c>
      <c r="E97" s="731"/>
      <c r="F97" s="731">
        <v>1598.26866</v>
      </c>
      <c r="G97" s="731">
        <v>1406</v>
      </c>
      <c r="H97" s="731">
        <v>192.26865999999995</v>
      </c>
      <c r="I97" s="732">
        <v>1.1367486913229019</v>
      </c>
      <c r="J97" s="733" t="s">
        <v>613</v>
      </c>
    </row>
    <row r="98" spans="1:10" ht="14.4" customHeight="1" x14ac:dyDescent="0.3">
      <c r="A98" s="729" t="s">
        <v>595</v>
      </c>
      <c r="B98" s="730" t="s">
        <v>595</v>
      </c>
      <c r="C98" s="731" t="s">
        <v>595</v>
      </c>
      <c r="D98" s="731" t="s">
        <v>595</v>
      </c>
      <c r="E98" s="731"/>
      <c r="F98" s="731" t="s">
        <v>595</v>
      </c>
      <c r="G98" s="731" t="s">
        <v>595</v>
      </c>
      <c r="H98" s="731" t="s">
        <v>595</v>
      </c>
      <c r="I98" s="732" t="s">
        <v>595</v>
      </c>
      <c r="J98" s="733" t="s">
        <v>614</v>
      </c>
    </row>
    <row r="99" spans="1:10" ht="14.4" customHeight="1" x14ac:dyDescent="0.3">
      <c r="A99" s="729" t="s">
        <v>630</v>
      </c>
      <c r="B99" s="730" t="s">
        <v>631</v>
      </c>
      <c r="C99" s="731" t="s">
        <v>595</v>
      </c>
      <c r="D99" s="731" t="s">
        <v>595</v>
      </c>
      <c r="E99" s="731"/>
      <c r="F99" s="731" t="s">
        <v>595</v>
      </c>
      <c r="G99" s="731" t="s">
        <v>595</v>
      </c>
      <c r="H99" s="731" t="s">
        <v>595</v>
      </c>
      <c r="I99" s="732" t="s">
        <v>595</v>
      </c>
      <c r="J99" s="733" t="s">
        <v>0</v>
      </c>
    </row>
    <row r="100" spans="1:10" ht="14.4" customHeight="1" x14ac:dyDescent="0.3">
      <c r="A100" s="729" t="s">
        <v>630</v>
      </c>
      <c r="B100" s="730" t="s">
        <v>3850</v>
      </c>
      <c r="C100" s="731">
        <v>352.66530000000006</v>
      </c>
      <c r="D100" s="731">
        <v>791.48829999999987</v>
      </c>
      <c r="E100" s="731"/>
      <c r="F100" s="731">
        <v>754.70739000000003</v>
      </c>
      <c r="G100" s="731">
        <v>596</v>
      </c>
      <c r="H100" s="731">
        <v>158.70739000000003</v>
      </c>
      <c r="I100" s="732">
        <v>1.2662875671140941</v>
      </c>
      <c r="J100" s="733" t="s">
        <v>1</v>
      </c>
    </row>
    <row r="101" spans="1:10" ht="14.4" customHeight="1" x14ac:dyDescent="0.3">
      <c r="A101" s="729" t="s">
        <v>630</v>
      </c>
      <c r="B101" s="730" t="s">
        <v>632</v>
      </c>
      <c r="C101" s="731">
        <v>352.66530000000006</v>
      </c>
      <c r="D101" s="731">
        <v>791.48829999999987</v>
      </c>
      <c r="E101" s="731"/>
      <c r="F101" s="731">
        <v>754.70739000000003</v>
      </c>
      <c r="G101" s="731">
        <v>596</v>
      </c>
      <c r="H101" s="731">
        <v>158.70739000000003</v>
      </c>
      <c r="I101" s="732">
        <v>1.2662875671140941</v>
      </c>
      <c r="J101" s="733" t="s">
        <v>613</v>
      </c>
    </row>
    <row r="102" spans="1:10" ht="14.4" customHeight="1" x14ac:dyDescent="0.3">
      <c r="A102" s="729" t="s">
        <v>595</v>
      </c>
      <c r="B102" s="730" t="s">
        <v>595</v>
      </c>
      <c r="C102" s="731" t="s">
        <v>595</v>
      </c>
      <c r="D102" s="731" t="s">
        <v>595</v>
      </c>
      <c r="E102" s="731"/>
      <c r="F102" s="731" t="s">
        <v>595</v>
      </c>
      <c r="G102" s="731" t="s">
        <v>595</v>
      </c>
      <c r="H102" s="731" t="s">
        <v>595</v>
      </c>
      <c r="I102" s="732" t="s">
        <v>595</v>
      </c>
      <c r="J102" s="733" t="s">
        <v>614</v>
      </c>
    </row>
    <row r="103" spans="1:10" ht="14.4" customHeight="1" x14ac:dyDescent="0.3">
      <c r="A103" s="729" t="s">
        <v>633</v>
      </c>
      <c r="B103" s="730" t="s">
        <v>634</v>
      </c>
      <c r="C103" s="731" t="s">
        <v>595</v>
      </c>
      <c r="D103" s="731" t="s">
        <v>595</v>
      </c>
      <c r="E103" s="731"/>
      <c r="F103" s="731" t="s">
        <v>595</v>
      </c>
      <c r="G103" s="731" t="s">
        <v>595</v>
      </c>
      <c r="H103" s="731" t="s">
        <v>595</v>
      </c>
      <c r="I103" s="732" t="s">
        <v>595</v>
      </c>
      <c r="J103" s="733" t="s">
        <v>0</v>
      </c>
    </row>
    <row r="104" spans="1:10" ht="14.4" customHeight="1" x14ac:dyDescent="0.3">
      <c r="A104" s="729" t="s">
        <v>633</v>
      </c>
      <c r="B104" s="730" t="s">
        <v>3850</v>
      </c>
      <c r="C104" s="731">
        <v>249.83314000000001</v>
      </c>
      <c r="D104" s="731">
        <v>283.9784800000001</v>
      </c>
      <c r="E104" s="731"/>
      <c r="F104" s="731">
        <v>397.06376</v>
      </c>
      <c r="G104" s="731">
        <v>355</v>
      </c>
      <c r="H104" s="731">
        <v>42.063760000000002</v>
      </c>
      <c r="I104" s="732">
        <v>1.1184894647887325</v>
      </c>
      <c r="J104" s="733" t="s">
        <v>1</v>
      </c>
    </row>
    <row r="105" spans="1:10" ht="14.4" customHeight="1" x14ac:dyDescent="0.3">
      <c r="A105" s="729" t="s">
        <v>633</v>
      </c>
      <c r="B105" s="730" t="s">
        <v>635</v>
      </c>
      <c r="C105" s="731">
        <v>249.83314000000001</v>
      </c>
      <c r="D105" s="731">
        <v>283.9784800000001</v>
      </c>
      <c r="E105" s="731"/>
      <c r="F105" s="731">
        <v>397.06376</v>
      </c>
      <c r="G105" s="731">
        <v>355</v>
      </c>
      <c r="H105" s="731">
        <v>42.063760000000002</v>
      </c>
      <c r="I105" s="732">
        <v>1.1184894647887325</v>
      </c>
      <c r="J105" s="733" t="s">
        <v>613</v>
      </c>
    </row>
    <row r="106" spans="1:10" ht="14.4" customHeight="1" x14ac:dyDescent="0.3">
      <c r="A106" s="729" t="s">
        <v>595</v>
      </c>
      <c r="B106" s="730" t="s">
        <v>595</v>
      </c>
      <c r="C106" s="731" t="s">
        <v>595</v>
      </c>
      <c r="D106" s="731" t="s">
        <v>595</v>
      </c>
      <c r="E106" s="731"/>
      <c r="F106" s="731" t="s">
        <v>595</v>
      </c>
      <c r="G106" s="731" t="s">
        <v>595</v>
      </c>
      <c r="H106" s="731" t="s">
        <v>595</v>
      </c>
      <c r="I106" s="732" t="s">
        <v>595</v>
      </c>
      <c r="J106" s="733" t="s">
        <v>614</v>
      </c>
    </row>
    <row r="107" spans="1:10" ht="14.4" customHeight="1" x14ac:dyDescent="0.3">
      <c r="A107" s="729" t="s">
        <v>636</v>
      </c>
      <c r="B107" s="730" t="s">
        <v>637</v>
      </c>
      <c r="C107" s="731" t="s">
        <v>595</v>
      </c>
      <c r="D107" s="731" t="s">
        <v>595</v>
      </c>
      <c r="E107" s="731"/>
      <c r="F107" s="731" t="s">
        <v>595</v>
      </c>
      <c r="G107" s="731" t="s">
        <v>595</v>
      </c>
      <c r="H107" s="731" t="s">
        <v>595</v>
      </c>
      <c r="I107" s="732" t="s">
        <v>595</v>
      </c>
      <c r="J107" s="733" t="s">
        <v>0</v>
      </c>
    </row>
    <row r="108" spans="1:10" ht="14.4" customHeight="1" x14ac:dyDescent="0.3">
      <c r="A108" s="729" t="s">
        <v>636</v>
      </c>
      <c r="B108" s="730" t="s">
        <v>3850</v>
      </c>
      <c r="C108" s="731">
        <v>405.00565</v>
      </c>
      <c r="D108" s="731">
        <v>454.74121000000002</v>
      </c>
      <c r="E108" s="731"/>
      <c r="F108" s="731">
        <v>507.92221999999998</v>
      </c>
      <c r="G108" s="731">
        <v>524</v>
      </c>
      <c r="H108" s="731">
        <v>-16.077780000000018</v>
      </c>
      <c r="I108" s="732">
        <v>0.96931721374045798</v>
      </c>
      <c r="J108" s="733" t="s">
        <v>1</v>
      </c>
    </row>
    <row r="109" spans="1:10" ht="14.4" customHeight="1" x14ac:dyDescent="0.3">
      <c r="A109" s="729" t="s">
        <v>636</v>
      </c>
      <c r="B109" s="730" t="s">
        <v>638</v>
      </c>
      <c r="C109" s="731">
        <v>405.00565</v>
      </c>
      <c r="D109" s="731">
        <v>454.74121000000002</v>
      </c>
      <c r="E109" s="731"/>
      <c r="F109" s="731">
        <v>507.92221999999998</v>
      </c>
      <c r="G109" s="731">
        <v>524</v>
      </c>
      <c r="H109" s="731">
        <v>-16.077780000000018</v>
      </c>
      <c r="I109" s="732">
        <v>0.96931721374045798</v>
      </c>
      <c r="J109" s="733" t="s">
        <v>613</v>
      </c>
    </row>
    <row r="110" spans="1:10" ht="14.4" customHeight="1" x14ac:dyDescent="0.3">
      <c r="A110" s="729" t="s">
        <v>595</v>
      </c>
      <c r="B110" s="730" t="s">
        <v>595</v>
      </c>
      <c r="C110" s="731" t="s">
        <v>595</v>
      </c>
      <c r="D110" s="731" t="s">
        <v>595</v>
      </c>
      <c r="E110" s="731"/>
      <c r="F110" s="731" t="s">
        <v>595</v>
      </c>
      <c r="G110" s="731" t="s">
        <v>595</v>
      </c>
      <c r="H110" s="731" t="s">
        <v>595</v>
      </c>
      <c r="I110" s="732" t="s">
        <v>595</v>
      </c>
      <c r="J110" s="733" t="s">
        <v>614</v>
      </c>
    </row>
    <row r="111" spans="1:10" ht="14.4" customHeight="1" x14ac:dyDescent="0.3">
      <c r="A111" s="729" t="s">
        <v>639</v>
      </c>
      <c r="B111" s="730" t="s">
        <v>640</v>
      </c>
      <c r="C111" s="731" t="s">
        <v>595</v>
      </c>
      <c r="D111" s="731" t="s">
        <v>595</v>
      </c>
      <c r="E111" s="731"/>
      <c r="F111" s="731" t="s">
        <v>595</v>
      </c>
      <c r="G111" s="731" t="s">
        <v>595</v>
      </c>
      <c r="H111" s="731" t="s">
        <v>595</v>
      </c>
      <c r="I111" s="732" t="s">
        <v>595</v>
      </c>
      <c r="J111" s="733" t="s">
        <v>0</v>
      </c>
    </row>
    <row r="112" spans="1:10" ht="14.4" customHeight="1" x14ac:dyDescent="0.3">
      <c r="A112" s="729" t="s">
        <v>639</v>
      </c>
      <c r="B112" s="730" t="s">
        <v>3850</v>
      </c>
      <c r="C112" s="731">
        <v>4.1581399999999995</v>
      </c>
      <c r="D112" s="731">
        <v>8.2303799999999985</v>
      </c>
      <c r="E112" s="731"/>
      <c r="F112" s="731">
        <v>102.50967</v>
      </c>
      <c r="G112" s="731">
        <v>42</v>
      </c>
      <c r="H112" s="731">
        <v>60.50967</v>
      </c>
      <c r="I112" s="732">
        <v>2.4407064285714286</v>
      </c>
      <c r="J112" s="733" t="s">
        <v>1</v>
      </c>
    </row>
    <row r="113" spans="1:10" ht="14.4" customHeight="1" x14ac:dyDescent="0.3">
      <c r="A113" s="729" t="s">
        <v>639</v>
      </c>
      <c r="B113" s="730" t="s">
        <v>641</v>
      </c>
      <c r="C113" s="731">
        <v>4.1581399999999995</v>
      </c>
      <c r="D113" s="731">
        <v>8.2303799999999985</v>
      </c>
      <c r="E113" s="731"/>
      <c r="F113" s="731">
        <v>102.50967</v>
      </c>
      <c r="G113" s="731">
        <v>42</v>
      </c>
      <c r="H113" s="731">
        <v>60.50967</v>
      </c>
      <c r="I113" s="732">
        <v>2.4407064285714286</v>
      </c>
      <c r="J113" s="733" t="s">
        <v>613</v>
      </c>
    </row>
    <row r="114" spans="1:10" ht="14.4" customHeight="1" x14ac:dyDescent="0.3">
      <c r="A114" s="729" t="s">
        <v>595</v>
      </c>
      <c r="B114" s="730" t="s">
        <v>595</v>
      </c>
      <c r="C114" s="731" t="s">
        <v>595</v>
      </c>
      <c r="D114" s="731" t="s">
        <v>595</v>
      </c>
      <c r="E114" s="731"/>
      <c r="F114" s="731" t="s">
        <v>595</v>
      </c>
      <c r="G114" s="731" t="s">
        <v>595</v>
      </c>
      <c r="H114" s="731" t="s">
        <v>595</v>
      </c>
      <c r="I114" s="732" t="s">
        <v>595</v>
      </c>
      <c r="J114" s="733" t="s">
        <v>614</v>
      </c>
    </row>
    <row r="115" spans="1:10" ht="14.4" customHeight="1" x14ac:dyDescent="0.3">
      <c r="A115" s="729" t="s">
        <v>3868</v>
      </c>
      <c r="B115" s="730" t="s">
        <v>3869</v>
      </c>
      <c r="C115" s="731" t="s">
        <v>595</v>
      </c>
      <c r="D115" s="731" t="s">
        <v>595</v>
      </c>
      <c r="E115" s="731"/>
      <c r="F115" s="731" t="s">
        <v>595</v>
      </c>
      <c r="G115" s="731" t="s">
        <v>595</v>
      </c>
      <c r="H115" s="731" t="s">
        <v>595</v>
      </c>
      <c r="I115" s="732" t="s">
        <v>595</v>
      </c>
      <c r="J115" s="733" t="s">
        <v>0</v>
      </c>
    </row>
    <row r="116" spans="1:10" ht="14.4" customHeight="1" x14ac:dyDescent="0.3">
      <c r="A116" s="729" t="s">
        <v>3868</v>
      </c>
      <c r="B116" s="730" t="s">
        <v>3850</v>
      </c>
      <c r="C116" s="731">
        <v>222.50810999999999</v>
      </c>
      <c r="D116" s="731">
        <v>0</v>
      </c>
      <c r="E116" s="731"/>
      <c r="F116" s="731">
        <v>410.41021999999998</v>
      </c>
      <c r="G116" s="731">
        <v>508</v>
      </c>
      <c r="H116" s="731">
        <v>-97.589780000000019</v>
      </c>
      <c r="I116" s="732">
        <v>0.80789413385826769</v>
      </c>
      <c r="J116" s="733" t="s">
        <v>1</v>
      </c>
    </row>
    <row r="117" spans="1:10" ht="14.4" customHeight="1" x14ac:dyDescent="0.3">
      <c r="A117" s="729" t="s">
        <v>3868</v>
      </c>
      <c r="B117" s="730" t="s">
        <v>3870</v>
      </c>
      <c r="C117" s="731">
        <v>222.50810999999999</v>
      </c>
      <c r="D117" s="731">
        <v>0</v>
      </c>
      <c r="E117" s="731"/>
      <c r="F117" s="731">
        <v>410.41021999999998</v>
      </c>
      <c r="G117" s="731">
        <v>508</v>
      </c>
      <c r="H117" s="731">
        <v>-97.589780000000019</v>
      </c>
      <c r="I117" s="732">
        <v>0.80789413385826769</v>
      </c>
      <c r="J117" s="733" t="s">
        <v>613</v>
      </c>
    </row>
    <row r="118" spans="1:10" ht="14.4" customHeight="1" x14ac:dyDescent="0.3">
      <c r="A118" s="729" t="s">
        <v>595</v>
      </c>
      <c r="B118" s="730" t="s">
        <v>595</v>
      </c>
      <c r="C118" s="731" t="s">
        <v>595</v>
      </c>
      <c r="D118" s="731" t="s">
        <v>595</v>
      </c>
      <c r="E118" s="731"/>
      <c r="F118" s="731" t="s">
        <v>595</v>
      </c>
      <c r="G118" s="731" t="s">
        <v>595</v>
      </c>
      <c r="H118" s="731" t="s">
        <v>595</v>
      </c>
      <c r="I118" s="732" t="s">
        <v>595</v>
      </c>
      <c r="J118" s="733" t="s">
        <v>614</v>
      </c>
    </row>
    <row r="119" spans="1:10" ht="14.4" customHeight="1" x14ac:dyDescent="0.3">
      <c r="A119" s="729" t="s">
        <v>593</v>
      </c>
      <c r="B119" s="730" t="s">
        <v>608</v>
      </c>
      <c r="C119" s="731">
        <v>4950.2919599999996</v>
      </c>
      <c r="D119" s="731">
        <v>5338.5074299999997</v>
      </c>
      <c r="E119" s="731"/>
      <c r="F119" s="731">
        <v>6615.9144800000013</v>
      </c>
      <c r="G119" s="731">
        <v>6181</v>
      </c>
      <c r="H119" s="731">
        <v>434.91448000000128</v>
      </c>
      <c r="I119" s="732">
        <v>1.0703631257078146</v>
      </c>
      <c r="J119" s="733" t="s">
        <v>609</v>
      </c>
    </row>
  </sheetData>
  <mergeCells count="3">
    <mergeCell ref="A1:I1"/>
    <mergeCell ref="F3:I3"/>
    <mergeCell ref="C4:D4"/>
  </mergeCells>
  <conditionalFormatting sqref="F20 F12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19">
    <cfRule type="expression" dxfId="32" priority="6">
      <formula>$H21&gt;0</formula>
    </cfRule>
  </conditionalFormatting>
  <conditionalFormatting sqref="A21:A119">
    <cfRule type="expression" dxfId="31" priority="5">
      <formula>AND($J21&lt;&gt;"mezeraKL",$J21&lt;&gt;"")</formula>
    </cfRule>
  </conditionalFormatting>
  <conditionalFormatting sqref="I21:I119">
    <cfRule type="expression" dxfId="30" priority="7">
      <formula>$I21&gt;1</formula>
    </cfRule>
  </conditionalFormatting>
  <conditionalFormatting sqref="B21:B119">
    <cfRule type="expression" dxfId="29" priority="4">
      <formula>OR($J21="NS",$J21="SumaNS",$J21="Účet")</formula>
    </cfRule>
  </conditionalFormatting>
  <conditionalFormatting sqref="A21:D119 F21:I119">
    <cfRule type="expression" dxfId="28" priority="8">
      <formula>AND($J21&lt;&gt;"",$J21&lt;&gt;"mezeraKL")</formula>
    </cfRule>
  </conditionalFormatting>
  <conditionalFormatting sqref="B21:D119 F21:I11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19 F21:I119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4793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18.07724313592793</v>
      </c>
      <c r="J3" s="203">
        <f>SUBTOTAL(9,J5:J1048576)</f>
        <v>362201</v>
      </c>
      <c r="K3" s="204">
        <f>SUBTOTAL(9,K5:K1048576)</f>
        <v>6547595.5410762317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593</v>
      </c>
      <c r="B5" s="825" t="s">
        <v>594</v>
      </c>
      <c r="C5" s="828" t="s">
        <v>610</v>
      </c>
      <c r="D5" s="862" t="s">
        <v>611</v>
      </c>
      <c r="E5" s="828" t="s">
        <v>3871</v>
      </c>
      <c r="F5" s="862" t="s">
        <v>3872</v>
      </c>
      <c r="G5" s="828" t="s">
        <v>3873</v>
      </c>
      <c r="H5" s="828" t="s">
        <v>3874</v>
      </c>
      <c r="I5" s="225">
        <v>147.18116251627603</v>
      </c>
      <c r="J5" s="225">
        <v>55</v>
      </c>
      <c r="K5" s="848">
        <v>8095</v>
      </c>
    </row>
    <row r="6" spans="1:11" ht="14.4" customHeight="1" x14ac:dyDescent="0.3">
      <c r="A6" s="831" t="s">
        <v>593</v>
      </c>
      <c r="B6" s="832" t="s">
        <v>594</v>
      </c>
      <c r="C6" s="835" t="s">
        <v>610</v>
      </c>
      <c r="D6" s="863" t="s">
        <v>611</v>
      </c>
      <c r="E6" s="835" t="s">
        <v>3871</v>
      </c>
      <c r="F6" s="863" t="s">
        <v>3872</v>
      </c>
      <c r="G6" s="835" t="s">
        <v>3875</v>
      </c>
      <c r="H6" s="835" t="s">
        <v>3876</v>
      </c>
      <c r="I6" s="849">
        <v>147.17999267578125</v>
      </c>
      <c r="J6" s="849">
        <v>55</v>
      </c>
      <c r="K6" s="850">
        <v>8094.900146484375</v>
      </c>
    </row>
    <row r="7" spans="1:11" ht="14.4" customHeight="1" x14ac:dyDescent="0.3">
      <c r="A7" s="831" t="s">
        <v>593</v>
      </c>
      <c r="B7" s="832" t="s">
        <v>594</v>
      </c>
      <c r="C7" s="835" t="s">
        <v>610</v>
      </c>
      <c r="D7" s="863" t="s">
        <v>611</v>
      </c>
      <c r="E7" s="835" t="s">
        <v>3871</v>
      </c>
      <c r="F7" s="863" t="s">
        <v>3872</v>
      </c>
      <c r="G7" s="835" t="s">
        <v>3877</v>
      </c>
      <c r="H7" s="835" t="s">
        <v>3878</v>
      </c>
      <c r="I7" s="849">
        <v>141.58000183105469</v>
      </c>
      <c r="J7" s="849">
        <v>3</v>
      </c>
      <c r="K7" s="850">
        <v>424.739990234375</v>
      </c>
    </row>
    <row r="8" spans="1:11" ht="14.4" customHeight="1" x14ac:dyDescent="0.3">
      <c r="A8" s="831" t="s">
        <v>593</v>
      </c>
      <c r="B8" s="832" t="s">
        <v>594</v>
      </c>
      <c r="C8" s="835" t="s">
        <v>610</v>
      </c>
      <c r="D8" s="863" t="s">
        <v>611</v>
      </c>
      <c r="E8" s="835" t="s">
        <v>3879</v>
      </c>
      <c r="F8" s="863" t="s">
        <v>3880</v>
      </c>
      <c r="G8" s="835" t="s">
        <v>3881</v>
      </c>
      <c r="H8" s="835" t="s">
        <v>3882</v>
      </c>
      <c r="I8" s="849">
        <v>0.50999999046325684</v>
      </c>
      <c r="J8" s="849">
        <v>10000</v>
      </c>
      <c r="K8" s="850">
        <v>5100</v>
      </c>
    </row>
    <row r="9" spans="1:11" ht="14.4" customHeight="1" x14ac:dyDescent="0.3">
      <c r="A9" s="831" t="s">
        <v>593</v>
      </c>
      <c r="B9" s="832" t="s">
        <v>594</v>
      </c>
      <c r="C9" s="835" t="s">
        <v>610</v>
      </c>
      <c r="D9" s="863" t="s">
        <v>611</v>
      </c>
      <c r="E9" s="835" t="s">
        <v>3879</v>
      </c>
      <c r="F9" s="863" t="s">
        <v>3880</v>
      </c>
      <c r="G9" s="835" t="s">
        <v>3883</v>
      </c>
      <c r="H9" s="835" t="s">
        <v>3884</v>
      </c>
      <c r="I9" s="849">
        <v>0.98000001907348633</v>
      </c>
      <c r="J9" s="849">
        <v>500</v>
      </c>
      <c r="K9" s="850">
        <v>490</v>
      </c>
    </row>
    <row r="10" spans="1:11" ht="14.4" customHeight="1" x14ac:dyDescent="0.3">
      <c r="A10" s="831" t="s">
        <v>593</v>
      </c>
      <c r="B10" s="832" t="s">
        <v>594</v>
      </c>
      <c r="C10" s="835" t="s">
        <v>610</v>
      </c>
      <c r="D10" s="863" t="s">
        <v>611</v>
      </c>
      <c r="E10" s="835" t="s">
        <v>3879</v>
      </c>
      <c r="F10" s="863" t="s">
        <v>3880</v>
      </c>
      <c r="G10" s="835" t="s">
        <v>3885</v>
      </c>
      <c r="H10" s="835" t="s">
        <v>3886</v>
      </c>
      <c r="I10" s="849">
        <v>157.19499969482422</v>
      </c>
      <c r="J10" s="849">
        <v>12</v>
      </c>
      <c r="K10" s="850">
        <v>1886.3399658203125</v>
      </c>
    </row>
    <row r="11" spans="1:11" ht="14.4" customHeight="1" x14ac:dyDescent="0.3">
      <c r="A11" s="831" t="s">
        <v>593</v>
      </c>
      <c r="B11" s="832" t="s">
        <v>594</v>
      </c>
      <c r="C11" s="835" t="s">
        <v>610</v>
      </c>
      <c r="D11" s="863" t="s">
        <v>611</v>
      </c>
      <c r="E11" s="835" t="s">
        <v>3879</v>
      </c>
      <c r="F11" s="863" t="s">
        <v>3880</v>
      </c>
      <c r="G11" s="835" t="s">
        <v>3887</v>
      </c>
      <c r="H11" s="835" t="s">
        <v>3888</v>
      </c>
      <c r="I11" s="849">
        <v>2.6616667509078979</v>
      </c>
      <c r="J11" s="849">
        <v>3220</v>
      </c>
      <c r="K11" s="850">
        <v>8571.5599365234375</v>
      </c>
    </row>
    <row r="12" spans="1:11" ht="14.4" customHeight="1" x14ac:dyDescent="0.3">
      <c r="A12" s="831" t="s">
        <v>593</v>
      </c>
      <c r="B12" s="832" t="s">
        <v>594</v>
      </c>
      <c r="C12" s="835" t="s">
        <v>610</v>
      </c>
      <c r="D12" s="863" t="s">
        <v>611</v>
      </c>
      <c r="E12" s="835" t="s">
        <v>3879</v>
      </c>
      <c r="F12" s="863" t="s">
        <v>3880</v>
      </c>
      <c r="G12" s="835" t="s">
        <v>3889</v>
      </c>
      <c r="H12" s="835" t="s">
        <v>3890</v>
      </c>
      <c r="I12" s="849">
        <v>22.149999618530273</v>
      </c>
      <c r="J12" s="849">
        <v>25</v>
      </c>
      <c r="K12" s="850">
        <v>553.75</v>
      </c>
    </row>
    <row r="13" spans="1:11" ht="14.4" customHeight="1" x14ac:dyDescent="0.3">
      <c r="A13" s="831" t="s">
        <v>593</v>
      </c>
      <c r="B13" s="832" t="s">
        <v>594</v>
      </c>
      <c r="C13" s="835" t="s">
        <v>610</v>
      </c>
      <c r="D13" s="863" t="s">
        <v>611</v>
      </c>
      <c r="E13" s="835" t="s">
        <v>3879</v>
      </c>
      <c r="F13" s="863" t="s">
        <v>3880</v>
      </c>
      <c r="G13" s="835" t="s">
        <v>3891</v>
      </c>
      <c r="H13" s="835" t="s">
        <v>3892</v>
      </c>
      <c r="I13" s="849">
        <v>92</v>
      </c>
      <c r="J13" s="849">
        <v>5</v>
      </c>
      <c r="K13" s="850">
        <v>460</v>
      </c>
    </row>
    <row r="14" spans="1:11" ht="14.4" customHeight="1" x14ac:dyDescent="0.3">
      <c r="A14" s="831" t="s">
        <v>593</v>
      </c>
      <c r="B14" s="832" t="s">
        <v>594</v>
      </c>
      <c r="C14" s="835" t="s">
        <v>610</v>
      </c>
      <c r="D14" s="863" t="s">
        <v>611</v>
      </c>
      <c r="E14" s="835" t="s">
        <v>3879</v>
      </c>
      <c r="F14" s="863" t="s">
        <v>3880</v>
      </c>
      <c r="G14" s="835" t="s">
        <v>3893</v>
      </c>
      <c r="H14" s="835" t="s">
        <v>3894</v>
      </c>
      <c r="I14" s="849">
        <v>380.8800048828125</v>
      </c>
      <c r="J14" s="849">
        <v>5</v>
      </c>
      <c r="K14" s="850">
        <v>1904.4000244140625</v>
      </c>
    </row>
    <row r="15" spans="1:11" ht="14.4" customHeight="1" x14ac:dyDescent="0.3">
      <c r="A15" s="831" t="s">
        <v>593</v>
      </c>
      <c r="B15" s="832" t="s">
        <v>594</v>
      </c>
      <c r="C15" s="835" t="s">
        <v>610</v>
      </c>
      <c r="D15" s="863" t="s">
        <v>611</v>
      </c>
      <c r="E15" s="835" t="s">
        <v>3879</v>
      </c>
      <c r="F15" s="863" t="s">
        <v>3880</v>
      </c>
      <c r="G15" s="835" t="s">
        <v>3895</v>
      </c>
      <c r="H15" s="835" t="s">
        <v>3896</v>
      </c>
      <c r="I15" s="849">
        <v>233.80000305175781</v>
      </c>
      <c r="J15" s="849">
        <v>5</v>
      </c>
      <c r="K15" s="850">
        <v>1168.97998046875</v>
      </c>
    </row>
    <row r="16" spans="1:11" ht="14.4" customHeight="1" x14ac:dyDescent="0.3">
      <c r="A16" s="831" t="s">
        <v>593</v>
      </c>
      <c r="B16" s="832" t="s">
        <v>594</v>
      </c>
      <c r="C16" s="835" t="s">
        <v>610</v>
      </c>
      <c r="D16" s="863" t="s">
        <v>611</v>
      </c>
      <c r="E16" s="835" t="s">
        <v>3879</v>
      </c>
      <c r="F16" s="863" t="s">
        <v>3880</v>
      </c>
      <c r="G16" s="835" t="s">
        <v>3897</v>
      </c>
      <c r="H16" s="835" t="s">
        <v>3898</v>
      </c>
      <c r="I16" s="849">
        <v>13.739999771118164</v>
      </c>
      <c r="J16" s="849">
        <v>200</v>
      </c>
      <c r="K16" s="850">
        <v>2748</v>
      </c>
    </row>
    <row r="17" spans="1:11" ht="14.4" customHeight="1" x14ac:dyDescent="0.3">
      <c r="A17" s="831" t="s">
        <v>593</v>
      </c>
      <c r="B17" s="832" t="s">
        <v>594</v>
      </c>
      <c r="C17" s="835" t="s">
        <v>610</v>
      </c>
      <c r="D17" s="863" t="s">
        <v>611</v>
      </c>
      <c r="E17" s="835" t="s">
        <v>3879</v>
      </c>
      <c r="F17" s="863" t="s">
        <v>3880</v>
      </c>
      <c r="G17" s="835" t="s">
        <v>3899</v>
      </c>
      <c r="H17" s="835" t="s">
        <v>3900</v>
      </c>
      <c r="I17" s="849">
        <v>15.359999656677246</v>
      </c>
      <c r="J17" s="849">
        <v>400</v>
      </c>
      <c r="K17" s="850">
        <v>6144</v>
      </c>
    </row>
    <row r="18" spans="1:11" ht="14.4" customHeight="1" x14ac:dyDescent="0.3">
      <c r="A18" s="831" t="s">
        <v>593</v>
      </c>
      <c r="B18" s="832" t="s">
        <v>594</v>
      </c>
      <c r="C18" s="835" t="s">
        <v>610</v>
      </c>
      <c r="D18" s="863" t="s">
        <v>611</v>
      </c>
      <c r="E18" s="835" t="s">
        <v>3879</v>
      </c>
      <c r="F18" s="863" t="s">
        <v>3880</v>
      </c>
      <c r="G18" s="835" t="s">
        <v>3901</v>
      </c>
      <c r="H18" s="835" t="s">
        <v>3902</v>
      </c>
      <c r="I18" s="849">
        <v>259.89999389648438</v>
      </c>
      <c r="J18" s="849">
        <v>2</v>
      </c>
      <c r="K18" s="850">
        <v>519.79998779296875</v>
      </c>
    </row>
    <row r="19" spans="1:11" ht="14.4" customHeight="1" x14ac:dyDescent="0.3">
      <c r="A19" s="831" t="s">
        <v>593</v>
      </c>
      <c r="B19" s="832" t="s">
        <v>594</v>
      </c>
      <c r="C19" s="835" t="s">
        <v>610</v>
      </c>
      <c r="D19" s="863" t="s">
        <v>611</v>
      </c>
      <c r="E19" s="835" t="s">
        <v>3879</v>
      </c>
      <c r="F19" s="863" t="s">
        <v>3880</v>
      </c>
      <c r="G19" s="835" t="s">
        <v>3903</v>
      </c>
      <c r="H19" s="835" t="s">
        <v>3904</v>
      </c>
      <c r="I19" s="849">
        <v>0.85000002384185791</v>
      </c>
      <c r="J19" s="849">
        <v>600</v>
      </c>
      <c r="K19" s="850">
        <v>510</v>
      </c>
    </row>
    <row r="20" spans="1:11" ht="14.4" customHeight="1" x14ac:dyDescent="0.3">
      <c r="A20" s="831" t="s">
        <v>593</v>
      </c>
      <c r="B20" s="832" t="s">
        <v>594</v>
      </c>
      <c r="C20" s="835" t="s">
        <v>610</v>
      </c>
      <c r="D20" s="863" t="s">
        <v>611</v>
      </c>
      <c r="E20" s="835" t="s">
        <v>3879</v>
      </c>
      <c r="F20" s="863" t="s">
        <v>3880</v>
      </c>
      <c r="G20" s="835" t="s">
        <v>3905</v>
      </c>
      <c r="H20" s="835" t="s">
        <v>3906</v>
      </c>
      <c r="I20" s="849">
        <v>1.5199999809265137</v>
      </c>
      <c r="J20" s="849">
        <v>100</v>
      </c>
      <c r="K20" s="850">
        <v>152</v>
      </c>
    </row>
    <row r="21" spans="1:11" ht="14.4" customHeight="1" x14ac:dyDescent="0.3">
      <c r="A21" s="831" t="s">
        <v>593</v>
      </c>
      <c r="B21" s="832" t="s">
        <v>594</v>
      </c>
      <c r="C21" s="835" t="s">
        <v>610</v>
      </c>
      <c r="D21" s="863" t="s">
        <v>611</v>
      </c>
      <c r="E21" s="835" t="s">
        <v>3879</v>
      </c>
      <c r="F21" s="863" t="s">
        <v>3880</v>
      </c>
      <c r="G21" s="835" t="s">
        <v>3907</v>
      </c>
      <c r="H21" s="835" t="s">
        <v>3908</v>
      </c>
      <c r="I21" s="849">
        <v>2.0699999332427979</v>
      </c>
      <c r="J21" s="849">
        <v>200</v>
      </c>
      <c r="K21" s="850">
        <v>414</v>
      </c>
    </row>
    <row r="22" spans="1:11" ht="14.4" customHeight="1" x14ac:dyDescent="0.3">
      <c r="A22" s="831" t="s">
        <v>593</v>
      </c>
      <c r="B22" s="832" t="s">
        <v>594</v>
      </c>
      <c r="C22" s="835" t="s">
        <v>610</v>
      </c>
      <c r="D22" s="863" t="s">
        <v>611</v>
      </c>
      <c r="E22" s="835" t="s">
        <v>3879</v>
      </c>
      <c r="F22" s="863" t="s">
        <v>3880</v>
      </c>
      <c r="G22" s="835" t="s">
        <v>3909</v>
      </c>
      <c r="H22" s="835" t="s">
        <v>3910</v>
      </c>
      <c r="I22" s="849">
        <v>0.37999999523162842</v>
      </c>
      <c r="J22" s="849">
        <v>300</v>
      </c>
      <c r="K22" s="850">
        <v>114</v>
      </c>
    </row>
    <row r="23" spans="1:11" ht="14.4" customHeight="1" x14ac:dyDescent="0.3">
      <c r="A23" s="831" t="s">
        <v>593</v>
      </c>
      <c r="B23" s="832" t="s">
        <v>594</v>
      </c>
      <c r="C23" s="835" t="s">
        <v>610</v>
      </c>
      <c r="D23" s="863" t="s">
        <v>611</v>
      </c>
      <c r="E23" s="835" t="s">
        <v>3879</v>
      </c>
      <c r="F23" s="863" t="s">
        <v>3880</v>
      </c>
      <c r="G23" s="835" t="s">
        <v>3911</v>
      </c>
      <c r="H23" s="835" t="s">
        <v>3912</v>
      </c>
      <c r="I23" s="849">
        <v>18.929999351501465</v>
      </c>
      <c r="J23" s="849">
        <v>96</v>
      </c>
      <c r="K23" s="850">
        <v>1816.1500244140625</v>
      </c>
    </row>
    <row r="24" spans="1:11" ht="14.4" customHeight="1" x14ac:dyDescent="0.3">
      <c r="A24" s="831" t="s">
        <v>593</v>
      </c>
      <c r="B24" s="832" t="s">
        <v>594</v>
      </c>
      <c r="C24" s="835" t="s">
        <v>610</v>
      </c>
      <c r="D24" s="863" t="s">
        <v>611</v>
      </c>
      <c r="E24" s="835" t="s">
        <v>3879</v>
      </c>
      <c r="F24" s="863" t="s">
        <v>3880</v>
      </c>
      <c r="G24" s="835" t="s">
        <v>3913</v>
      </c>
      <c r="H24" s="835" t="s">
        <v>3914</v>
      </c>
      <c r="I24" s="849">
        <v>3.9600000381469727</v>
      </c>
      <c r="J24" s="849">
        <v>40</v>
      </c>
      <c r="K24" s="850">
        <v>158.39999389648437</v>
      </c>
    </row>
    <row r="25" spans="1:11" ht="14.4" customHeight="1" x14ac:dyDescent="0.3">
      <c r="A25" s="831" t="s">
        <v>593</v>
      </c>
      <c r="B25" s="832" t="s">
        <v>594</v>
      </c>
      <c r="C25" s="835" t="s">
        <v>610</v>
      </c>
      <c r="D25" s="863" t="s">
        <v>611</v>
      </c>
      <c r="E25" s="835" t="s">
        <v>3879</v>
      </c>
      <c r="F25" s="863" t="s">
        <v>3880</v>
      </c>
      <c r="G25" s="835" t="s">
        <v>3915</v>
      </c>
      <c r="H25" s="835" t="s">
        <v>3916</v>
      </c>
      <c r="I25" s="849">
        <v>4.4849998950958252</v>
      </c>
      <c r="J25" s="849">
        <v>60</v>
      </c>
      <c r="K25" s="850">
        <v>269</v>
      </c>
    </row>
    <row r="26" spans="1:11" ht="14.4" customHeight="1" x14ac:dyDescent="0.3">
      <c r="A26" s="831" t="s">
        <v>593</v>
      </c>
      <c r="B26" s="832" t="s">
        <v>594</v>
      </c>
      <c r="C26" s="835" t="s">
        <v>610</v>
      </c>
      <c r="D26" s="863" t="s">
        <v>611</v>
      </c>
      <c r="E26" s="835" t="s">
        <v>3879</v>
      </c>
      <c r="F26" s="863" t="s">
        <v>3880</v>
      </c>
      <c r="G26" s="835" t="s">
        <v>3917</v>
      </c>
      <c r="H26" s="835" t="s">
        <v>3918</v>
      </c>
      <c r="I26" s="849">
        <v>138.46000671386719</v>
      </c>
      <c r="J26" s="849">
        <v>2</v>
      </c>
      <c r="K26" s="850">
        <v>276.92001342773437</v>
      </c>
    </row>
    <row r="27" spans="1:11" ht="14.4" customHeight="1" x14ac:dyDescent="0.3">
      <c r="A27" s="831" t="s">
        <v>593</v>
      </c>
      <c r="B27" s="832" t="s">
        <v>594</v>
      </c>
      <c r="C27" s="835" t="s">
        <v>610</v>
      </c>
      <c r="D27" s="863" t="s">
        <v>611</v>
      </c>
      <c r="E27" s="835" t="s">
        <v>3879</v>
      </c>
      <c r="F27" s="863" t="s">
        <v>3880</v>
      </c>
      <c r="G27" s="835" t="s">
        <v>3919</v>
      </c>
      <c r="H27" s="835" t="s">
        <v>3920</v>
      </c>
      <c r="I27" s="849">
        <v>0.49000000953674316</v>
      </c>
      <c r="J27" s="849">
        <v>1800</v>
      </c>
      <c r="K27" s="850">
        <v>882</v>
      </c>
    </row>
    <row r="28" spans="1:11" ht="14.4" customHeight="1" x14ac:dyDescent="0.3">
      <c r="A28" s="831" t="s">
        <v>593</v>
      </c>
      <c r="B28" s="832" t="s">
        <v>594</v>
      </c>
      <c r="C28" s="835" t="s">
        <v>610</v>
      </c>
      <c r="D28" s="863" t="s">
        <v>611</v>
      </c>
      <c r="E28" s="835" t="s">
        <v>3879</v>
      </c>
      <c r="F28" s="863" t="s">
        <v>3880</v>
      </c>
      <c r="G28" s="835" t="s">
        <v>3921</v>
      </c>
      <c r="H28" s="835" t="s">
        <v>3922</v>
      </c>
      <c r="I28" s="849">
        <v>0.6600000262260437</v>
      </c>
      <c r="J28" s="849">
        <v>500</v>
      </c>
      <c r="K28" s="850">
        <v>330</v>
      </c>
    </row>
    <row r="29" spans="1:11" ht="14.4" customHeight="1" x14ac:dyDescent="0.3">
      <c r="A29" s="831" t="s">
        <v>593</v>
      </c>
      <c r="B29" s="832" t="s">
        <v>594</v>
      </c>
      <c r="C29" s="835" t="s">
        <v>610</v>
      </c>
      <c r="D29" s="863" t="s">
        <v>611</v>
      </c>
      <c r="E29" s="835" t="s">
        <v>3879</v>
      </c>
      <c r="F29" s="863" t="s">
        <v>3880</v>
      </c>
      <c r="G29" s="835" t="s">
        <v>3923</v>
      </c>
      <c r="H29" s="835" t="s">
        <v>3924</v>
      </c>
      <c r="I29" s="849">
        <v>1.2100000381469727</v>
      </c>
      <c r="J29" s="849">
        <v>1000</v>
      </c>
      <c r="K29" s="850">
        <v>1210</v>
      </c>
    </row>
    <row r="30" spans="1:11" ht="14.4" customHeight="1" x14ac:dyDescent="0.3">
      <c r="A30" s="831" t="s">
        <v>593</v>
      </c>
      <c r="B30" s="832" t="s">
        <v>594</v>
      </c>
      <c r="C30" s="835" t="s">
        <v>610</v>
      </c>
      <c r="D30" s="863" t="s">
        <v>611</v>
      </c>
      <c r="E30" s="835" t="s">
        <v>3879</v>
      </c>
      <c r="F30" s="863" t="s">
        <v>3880</v>
      </c>
      <c r="G30" s="835" t="s">
        <v>3925</v>
      </c>
      <c r="H30" s="835" t="s">
        <v>3926</v>
      </c>
      <c r="I30" s="849">
        <v>7.5</v>
      </c>
      <c r="J30" s="849">
        <v>192</v>
      </c>
      <c r="K30" s="850">
        <v>1439.4000244140625</v>
      </c>
    </row>
    <row r="31" spans="1:11" ht="14.4" customHeight="1" x14ac:dyDescent="0.3">
      <c r="A31" s="831" t="s">
        <v>593</v>
      </c>
      <c r="B31" s="832" t="s">
        <v>594</v>
      </c>
      <c r="C31" s="835" t="s">
        <v>610</v>
      </c>
      <c r="D31" s="863" t="s">
        <v>611</v>
      </c>
      <c r="E31" s="835" t="s">
        <v>3879</v>
      </c>
      <c r="F31" s="863" t="s">
        <v>3880</v>
      </c>
      <c r="G31" s="835" t="s">
        <v>3927</v>
      </c>
      <c r="H31" s="835" t="s">
        <v>3928</v>
      </c>
      <c r="I31" s="849">
        <v>28.729999542236328</v>
      </c>
      <c r="J31" s="849">
        <v>24</v>
      </c>
      <c r="K31" s="850">
        <v>689.52001953125</v>
      </c>
    </row>
    <row r="32" spans="1:11" ht="14.4" customHeight="1" x14ac:dyDescent="0.3">
      <c r="A32" s="831" t="s">
        <v>593</v>
      </c>
      <c r="B32" s="832" t="s">
        <v>594</v>
      </c>
      <c r="C32" s="835" t="s">
        <v>610</v>
      </c>
      <c r="D32" s="863" t="s">
        <v>611</v>
      </c>
      <c r="E32" s="835" t="s">
        <v>3929</v>
      </c>
      <c r="F32" s="863" t="s">
        <v>3930</v>
      </c>
      <c r="G32" s="835" t="s">
        <v>3931</v>
      </c>
      <c r="H32" s="835" t="s">
        <v>3932</v>
      </c>
      <c r="I32" s="849">
        <v>47.189998626708984</v>
      </c>
      <c r="J32" s="849">
        <v>20</v>
      </c>
      <c r="K32" s="850">
        <v>943.79998779296875</v>
      </c>
    </row>
    <row r="33" spans="1:11" ht="14.4" customHeight="1" x14ac:dyDescent="0.3">
      <c r="A33" s="831" t="s">
        <v>593</v>
      </c>
      <c r="B33" s="832" t="s">
        <v>594</v>
      </c>
      <c r="C33" s="835" t="s">
        <v>610</v>
      </c>
      <c r="D33" s="863" t="s">
        <v>611</v>
      </c>
      <c r="E33" s="835" t="s">
        <v>3929</v>
      </c>
      <c r="F33" s="863" t="s">
        <v>3930</v>
      </c>
      <c r="G33" s="835" t="s">
        <v>3933</v>
      </c>
      <c r="H33" s="835" t="s">
        <v>3934</v>
      </c>
      <c r="I33" s="849">
        <v>4.815000057220459</v>
      </c>
      <c r="J33" s="849">
        <v>1200</v>
      </c>
      <c r="K33" s="850">
        <v>5780</v>
      </c>
    </row>
    <row r="34" spans="1:11" ht="14.4" customHeight="1" x14ac:dyDescent="0.3">
      <c r="A34" s="831" t="s">
        <v>593</v>
      </c>
      <c r="B34" s="832" t="s">
        <v>594</v>
      </c>
      <c r="C34" s="835" t="s">
        <v>610</v>
      </c>
      <c r="D34" s="863" t="s">
        <v>611</v>
      </c>
      <c r="E34" s="835" t="s">
        <v>3929</v>
      </c>
      <c r="F34" s="863" t="s">
        <v>3930</v>
      </c>
      <c r="G34" s="835" t="s">
        <v>3935</v>
      </c>
      <c r="H34" s="835" t="s">
        <v>3936</v>
      </c>
      <c r="I34" s="849">
        <v>6.0500001907348633</v>
      </c>
      <c r="J34" s="849">
        <v>10</v>
      </c>
      <c r="K34" s="850">
        <v>60.5</v>
      </c>
    </row>
    <row r="35" spans="1:11" ht="14.4" customHeight="1" x14ac:dyDescent="0.3">
      <c r="A35" s="831" t="s">
        <v>593</v>
      </c>
      <c r="B35" s="832" t="s">
        <v>594</v>
      </c>
      <c r="C35" s="835" t="s">
        <v>610</v>
      </c>
      <c r="D35" s="863" t="s">
        <v>611</v>
      </c>
      <c r="E35" s="835" t="s">
        <v>3929</v>
      </c>
      <c r="F35" s="863" t="s">
        <v>3930</v>
      </c>
      <c r="G35" s="835" t="s">
        <v>3937</v>
      </c>
      <c r="H35" s="835" t="s">
        <v>3938</v>
      </c>
      <c r="I35" s="849">
        <v>1.690000057220459</v>
      </c>
      <c r="J35" s="849">
        <v>50</v>
      </c>
      <c r="K35" s="850">
        <v>84.5</v>
      </c>
    </row>
    <row r="36" spans="1:11" ht="14.4" customHeight="1" x14ac:dyDescent="0.3">
      <c r="A36" s="831" t="s">
        <v>593</v>
      </c>
      <c r="B36" s="832" t="s">
        <v>594</v>
      </c>
      <c r="C36" s="835" t="s">
        <v>610</v>
      </c>
      <c r="D36" s="863" t="s">
        <v>611</v>
      </c>
      <c r="E36" s="835" t="s">
        <v>3929</v>
      </c>
      <c r="F36" s="863" t="s">
        <v>3930</v>
      </c>
      <c r="G36" s="835" t="s">
        <v>3939</v>
      </c>
      <c r="H36" s="835" t="s">
        <v>3940</v>
      </c>
      <c r="I36" s="849">
        <v>15.925000190734863</v>
      </c>
      <c r="J36" s="849">
        <v>200</v>
      </c>
      <c r="K36" s="850">
        <v>3185</v>
      </c>
    </row>
    <row r="37" spans="1:11" ht="14.4" customHeight="1" x14ac:dyDescent="0.3">
      <c r="A37" s="831" t="s">
        <v>593</v>
      </c>
      <c r="B37" s="832" t="s">
        <v>594</v>
      </c>
      <c r="C37" s="835" t="s">
        <v>610</v>
      </c>
      <c r="D37" s="863" t="s">
        <v>611</v>
      </c>
      <c r="E37" s="835" t="s">
        <v>3929</v>
      </c>
      <c r="F37" s="863" t="s">
        <v>3930</v>
      </c>
      <c r="G37" s="835" t="s">
        <v>3941</v>
      </c>
      <c r="H37" s="835" t="s">
        <v>3942</v>
      </c>
      <c r="I37" s="849">
        <v>12.590000152587891</v>
      </c>
      <c r="J37" s="849">
        <v>200</v>
      </c>
      <c r="K37" s="850">
        <v>2518</v>
      </c>
    </row>
    <row r="38" spans="1:11" ht="14.4" customHeight="1" x14ac:dyDescent="0.3">
      <c r="A38" s="831" t="s">
        <v>593</v>
      </c>
      <c r="B38" s="832" t="s">
        <v>594</v>
      </c>
      <c r="C38" s="835" t="s">
        <v>610</v>
      </c>
      <c r="D38" s="863" t="s">
        <v>611</v>
      </c>
      <c r="E38" s="835" t="s">
        <v>3929</v>
      </c>
      <c r="F38" s="863" t="s">
        <v>3930</v>
      </c>
      <c r="G38" s="835" t="s">
        <v>3943</v>
      </c>
      <c r="H38" s="835" t="s">
        <v>3944</v>
      </c>
      <c r="I38" s="849">
        <v>13.550000190734863</v>
      </c>
      <c r="J38" s="849">
        <v>800</v>
      </c>
      <c r="K38" s="850">
        <v>10840</v>
      </c>
    </row>
    <row r="39" spans="1:11" ht="14.4" customHeight="1" x14ac:dyDescent="0.3">
      <c r="A39" s="831" t="s">
        <v>593</v>
      </c>
      <c r="B39" s="832" t="s">
        <v>594</v>
      </c>
      <c r="C39" s="835" t="s">
        <v>610</v>
      </c>
      <c r="D39" s="863" t="s">
        <v>611</v>
      </c>
      <c r="E39" s="835" t="s">
        <v>3929</v>
      </c>
      <c r="F39" s="863" t="s">
        <v>3930</v>
      </c>
      <c r="G39" s="835" t="s">
        <v>3945</v>
      </c>
      <c r="H39" s="835" t="s">
        <v>3946</v>
      </c>
      <c r="I39" s="849">
        <v>45.979999542236328</v>
      </c>
      <c r="J39" s="849">
        <v>150</v>
      </c>
      <c r="K39" s="850">
        <v>6897.0001220703125</v>
      </c>
    </row>
    <row r="40" spans="1:11" ht="14.4" customHeight="1" x14ac:dyDescent="0.3">
      <c r="A40" s="831" t="s">
        <v>593</v>
      </c>
      <c r="B40" s="832" t="s">
        <v>594</v>
      </c>
      <c r="C40" s="835" t="s">
        <v>610</v>
      </c>
      <c r="D40" s="863" t="s">
        <v>611</v>
      </c>
      <c r="E40" s="835" t="s">
        <v>3929</v>
      </c>
      <c r="F40" s="863" t="s">
        <v>3930</v>
      </c>
      <c r="G40" s="835" t="s">
        <v>3947</v>
      </c>
      <c r="H40" s="835" t="s">
        <v>3948</v>
      </c>
      <c r="I40" s="849">
        <v>13.199999809265137</v>
      </c>
      <c r="J40" s="849">
        <v>5</v>
      </c>
      <c r="K40" s="850">
        <v>66</v>
      </c>
    </row>
    <row r="41" spans="1:11" ht="14.4" customHeight="1" x14ac:dyDescent="0.3">
      <c r="A41" s="831" t="s">
        <v>593</v>
      </c>
      <c r="B41" s="832" t="s">
        <v>594</v>
      </c>
      <c r="C41" s="835" t="s">
        <v>610</v>
      </c>
      <c r="D41" s="863" t="s">
        <v>611</v>
      </c>
      <c r="E41" s="835" t="s">
        <v>3929</v>
      </c>
      <c r="F41" s="863" t="s">
        <v>3930</v>
      </c>
      <c r="G41" s="835" t="s">
        <v>3949</v>
      </c>
      <c r="H41" s="835" t="s">
        <v>3950</v>
      </c>
      <c r="I41" s="849">
        <v>4.0250000953674316</v>
      </c>
      <c r="J41" s="849">
        <v>150</v>
      </c>
      <c r="K41" s="850">
        <v>604.10000610351562</v>
      </c>
    </row>
    <row r="42" spans="1:11" ht="14.4" customHeight="1" x14ac:dyDescent="0.3">
      <c r="A42" s="831" t="s">
        <v>593</v>
      </c>
      <c r="B42" s="832" t="s">
        <v>594</v>
      </c>
      <c r="C42" s="835" t="s">
        <v>610</v>
      </c>
      <c r="D42" s="863" t="s">
        <v>611</v>
      </c>
      <c r="E42" s="835" t="s">
        <v>3929</v>
      </c>
      <c r="F42" s="863" t="s">
        <v>3930</v>
      </c>
      <c r="G42" s="835" t="s">
        <v>3951</v>
      </c>
      <c r="H42" s="835" t="s">
        <v>3952</v>
      </c>
      <c r="I42" s="849">
        <v>9.4399995803833008</v>
      </c>
      <c r="J42" s="849">
        <v>400</v>
      </c>
      <c r="K42" s="850">
        <v>3776</v>
      </c>
    </row>
    <row r="43" spans="1:11" ht="14.4" customHeight="1" x14ac:dyDescent="0.3">
      <c r="A43" s="831" t="s">
        <v>593</v>
      </c>
      <c r="B43" s="832" t="s">
        <v>594</v>
      </c>
      <c r="C43" s="835" t="s">
        <v>610</v>
      </c>
      <c r="D43" s="863" t="s">
        <v>611</v>
      </c>
      <c r="E43" s="835" t="s">
        <v>3929</v>
      </c>
      <c r="F43" s="863" t="s">
        <v>3930</v>
      </c>
      <c r="G43" s="835" t="s">
        <v>3953</v>
      </c>
      <c r="H43" s="835" t="s">
        <v>3954</v>
      </c>
      <c r="I43" s="849">
        <v>3.1400001049041748</v>
      </c>
      <c r="J43" s="849">
        <v>50</v>
      </c>
      <c r="K43" s="850">
        <v>157</v>
      </c>
    </row>
    <row r="44" spans="1:11" ht="14.4" customHeight="1" x14ac:dyDescent="0.3">
      <c r="A44" s="831" t="s">
        <v>593</v>
      </c>
      <c r="B44" s="832" t="s">
        <v>594</v>
      </c>
      <c r="C44" s="835" t="s">
        <v>610</v>
      </c>
      <c r="D44" s="863" t="s">
        <v>611</v>
      </c>
      <c r="E44" s="835" t="s">
        <v>3929</v>
      </c>
      <c r="F44" s="863" t="s">
        <v>3930</v>
      </c>
      <c r="G44" s="835" t="s">
        <v>3955</v>
      </c>
      <c r="H44" s="835" t="s">
        <v>3956</v>
      </c>
      <c r="I44" s="849">
        <v>3</v>
      </c>
      <c r="J44" s="849">
        <v>500</v>
      </c>
      <c r="K44" s="850">
        <v>1500.4000244140625</v>
      </c>
    </row>
    <row r="45" spans="1:11" ht="14.4" customHeight="1" x14ac:dyDescent="0.3">
      <c r="A45" s="831" t="s">
        <v>593</v>
      </c>
      <c r="B45" s="832" t="s">
        <v>594</v>
      </c>
      <c r="C45" s="835" t="s">
        <v>610</v>
      </c>
      <c r="D45" s="863" t="s">
        <v>611</v>
      </c>
      <c r="E45" s="835" t="s">
        <v>3929</v>
      </c>
      <c r="F45" s="863" t="s">
        <v>3930</v>
      </c>
      <c r="G45" s="835" t="s">
        <v>3957</v>
      </c>
      <c r="H45" s="835" t="s">
        <v>3958</v>
      </c>
      <c r="I45" s="849">
        <v>2.059999942779541</v>
      </c>
      <c r="J45" s="849">
        <v>50</v>
      </c>
      <c r="K45" s="850">
        <v>103</v>
      </c>
    </row>
    <row r="46" spans="1:11" ht="14.4" customHeight="1" x14ac:dyDescent="0.3">
      <c r="A46" s="831" t="s">
        <v>593</v>
      </c>
      <c r="B46" s="832" t="s">
        <v>594</v>
      </c>
      <c r="C46" s="835" t="s">
        <v>610</v>
      </c>
      <c r="D46" s="863" t="s">
        <v>611</v>
      </c>
      <c r="E46" s="835" t="s">
        <v>3929</v>
      </c>
      <c r="F46" s="863" t="s">
        <v>3930</v>
      </c>
      <c r="G46" s="835" t="s">
        <v>3959</v>
      </c>
      <c r="H46" s="835" t="s">
        <v>3960</v>
      </c>
      <c r="I46" s="849">
        <v>2.4600000381469727</v>
      </c>
      <c r="J46" s="849">
        <v>700</v>
      </c>
      <c r="K46" s="850">
        <v>1722</v>
      </c>
    </row>
    <row r="47" spans="1:11" ht="14.4" customHeight="1" x14ac:dyDescent="0.3">
      <c r="A47" s="831" t="s">
        <v>593</v>
      </c>
      <c r="B47" s="832" t="s">
        <v>594</v>
      </c>
      <c r="C47" s="835" t="s">
        <v>610</v>
      </c>
      <c r="D47" s="863" t="s">
        <v>611</v>
      </c>
      <c r="E47" s="835" t="s">
        <v>3929</v>
      </c>
      <c r="F47" s="863" t="s">
        <v>3930</v>
      </c>
      <c r="G47" s="835" t="s">
        <v>3961</v>
      </c>
      <c r="H47" s="835" t="s">
        <v>3962</v>
      </c>
      <c r="I47" s="849">
        <v>11.734999656677246</v>
      </c>
      <c r="J47" s="849">
        <v>150</v>
      </c>
      <c r="K47" s="850">
        <v>1760.5</v>
      </c>
    </row>
    <row r="48" spans="1:11" ht="14.4" customHeight="1" x14ac:dyDescent="0.3">
      <c r="A48" s="831" t="s">
        <v>593</v>
      </c>
      <c r="B48" s="832" t="s">
        <v>594</v>
      </c>
      <c r="C48" s="835" t="s">
        <v>610</v>
      </c>
      <c r="D48" s="863" t="s">
        <v>611</v>
      </c>
      <c r="E48" s="835" t="s">
        <v>3929</v>
      </c>
      <c r="F48" s="863" t="s">
        <v>3930</v>
      </c>
      <c r="G48" s="835" t="s">
        <v>3963</v>
      </c>
      <c r="H48" s="835" t="s">
        <v>3964</v>
      </c>
      <c r="I48" s="849">
        <v>13.310000419616699</v>
      </c>
      <c r="J48" s="849">
        <v>90</v>
      </c>
      <c r="K48" s="850">
        <v>1197.8999633789062</v>
      </c>
    </row>
    <row r="49" spans="1:11" ht="14.4" customHeight="1" x14ac:dyDescent="0.3">
      <c r="A49" s="831" t="s">
        <v>593</v>
      </c>
      <c r="B49" s="832" t="s">
        <v>594</v>
      </c>
      <c r="C49" s="835" t="s">
        <v>610</v>
      </c>
      <c r="D49" s="863" t="s">
        <v>611</v>
      </c>
      <c r="E49" s="835" t="s">
        <v>3929</v>
      </c>
      <c r="F49" s="863" t="s">
        <v>3930</v>
      </c>
      <c r="G49" s="835" t="s">
        <v>3965</v>
      </c>
      <c r="H49" s="835" t="s">
        <v>3966</v>
      </c>
      <c r="I49" s="849">
        <v>4.9700000286102295</v>
      </c>
      <c r="J49" s="849">
        <v>300</v>
      </c>
      <c r="K49" s="850">
        <v>1473.6900024414062</v>
      </c>
    </row>
    <row r="50" spans="1:11" ht="14.4" customHeight="1" x14ac:dyDescent="0.3">
      <c r="A50" s="831" t="s">
        <v>593</v>
      </c>
      <c r="B50" s="832" t="s">
        <v>594</v>
      </c>
      <c r="C50" s="835" t="s">
        <v>610</v>
      </c>
      <c r="D50" s="863" t="s">
        <v>611</v>
      </c>
      <c r="E50" s="835" t="s">
        <v>3929</v>
      </c>
      <c r="F50" s="863" t="s">
        <v>3930</v>
      </c>
      <c r="G50" s="835" t="s">
        <v>3967</v>
      </c>
      <c r="H50" s="835" t="s">
        <v>3968</v>
      </c>
      <c r="I50" s="849">
        <v>9.1999998092651367</v>
      </c>
      <c r="J50" s="849">
        <v>500</v>
      </c>
      <c r="K50" s="850">
        <v>4600</v>
      </c>
    </row>
    <row r="51" spans="1:11" ht="14.4" customHeight="1" x14ac:dyDescent="0.3">
      <c r="A51" s="831" t="s">
        <v>593</v>
      </c>
      <c r="B51" s="832" t="s">
        <v>594</v>
      </c>
      <c r="C51" s="835" t="s">
        <v>610</v>
      </c>
      <c r="D51" s="863" t="s">
        <v>611</v>
      </c>
      <c r="E51" s="835" t="s">
        <v>3929</v>
      </c>
      <c r="F51" s="863" t="s">
        <v>3930</v>
      </c>
      <c r="G51" s="835" t="s">
        <v>3969</v>
      </c>
      <c r="H51" s="835" t="s">
        <v>3970</v>
      </c>
      <c r="I51" s="849">
        <v>6.1700000762939453</v>
      </c>
      <c r="J51" s="849">
        <v>220</v>
      </c>
      <c r="K51" s="850">
        <v>1357.4000244140625</v>
      </c>
    </row>
    <row r="52" spans="1:11" ht="14.4" customHeight="1" x14ac:dyDescent="0.3">
      <c r="A52" s="831" t="s">
        <v>593</v>
      </c>
      <c r="B52" s="832" t="s">
        <v>594</v>
      </c>
      <c r="C52" s="835" t="s">
        <v>610</v>
      </c>
      <c r="D52" s="863" t="s">
        <v>611</v>
      </c>
      <c r="E52" s="835" t="s">
        <v>3929</v>
      </c>
      <c r="F52" s="863" t="s">
        <v>3930</v>
      </c>
      <c r="G52" s="835" t="s">
        <v>3971</v>
      </c>
      <c r="H52" s="835" t="s">
        <v>3972</v>
      </c>
      <c r="I52" s="849">
        <v>148.69999694824219</v>
      </c>
      <c r="J52" s="849">
        <v>10</v>
      </c>
      <c r="K52" s="850">
        <v>1487</v>
      </c>
    </row>
    <row r="53" spans="1:11" ht="14.4" customHeight="1" x14ac:dyDescent="0.3">
      <c r="A53" s="831" t="s">
        <v>593</v>
      </c>
      <c r="B53" s="832" t="s">
        <v>594</v>
      </c>
      <c r="C53" s="835" t="s">
        <v>610</v>
      </c>
      <c r="D53" s="863" t="s">
        <v>611</v>
      </c>
      <c r="E53" s="835" t="s">
        <v>3929</v>
      </c>
      <c r="F53" s="863" t="s">
        <v>3930</v>
      </c>
      <c r="G53" s="835" t="s">
        <v>3973</v>
      </c>
      <c r="H53" s="835" t="s">
        <v>3974</v>
      </c>
      <c r="I53" s="849">
        <v>197.57000732421875</v>
      </c>
      <c r="J53" s="849">
        <v>10</v>
      </c>
      <c r="K53" s="850">
        <v>1975.7000732421875</v>
      </c>
    </row>
    <row r="54" spans="1:11" ht="14.4" customHeight="1" x14ac:dyDescent="0.3">
      <c r="A54" s="831" t="s">
        <v>593</v>
      </c>
      <c r="B54" s="832" t="s">
        <v>594</v>
      </c>
      <c r="C54" s="835" t="s">
        <v>610</v>
      </c>
      <c r="D54" s="863" t="s">
        <v>611</v>
      </c>
      <c r="E54" s="835" t="s">
        <v>3929</v>
      </c>
      <c r="F54" s="863" t="s">
        <v>3930</v>
      </c>
      <c r="G54" s="835" t="s">
        <v>3975</v>
      </c>
      <c r="H54" s="835" t="s">
        <v>3976</v>
      </c>
      <c r="I54" s="849">
        <v>1.0900000333786011</v>
      </c>
      <c r="J54" s="849">
        <v>3600</v>
      </c>
      <c r="K54" s="850">
        <v>3924</v>
      </c>
    </row>
    <row r="55" spans="1:11" ht="14.4" customHeight="1" x14ac:dyDescent="0.3">
      <c r="A55" s="831" t="s">
        <v>593</v>
      </c>
      <c r="B55" s="832" t="s">
        <v>594</v>
      </c>
      <c r="C55" s="835" t="s">
        <v>610</v>
      </c>
      <c r="D55" s="863" t="s">
        <v>611</v>
      </c>
      <c r="E55" s="835" t="s">
        <v>3929</v>
      </c>
      <c r="F55" s="863" t="s">
        <v>3930</v>
      </c>
      <c r="G55" s="835" t="s">
        <v>3977</v>
      </c>
      <c r="H55" s="835" t="s">
        <v>3978</v>
      </c>
      <c r="I55" s="849">
        <v>0.47499999403953552</v>
      </c>
      <c r="J55" s="849">
        <v>600</v>
      </c>
      <c r="K55" s="850">
        <v>286</v>
      </c>
    </row>
    <row r="56" spans="1:11" ht="14.4" customHeight="1" x14ac:dyDescent="0.3">
      <c r="A56" s="831" t="s">
        <v>593</v>
      </c>
      <c r="B56" s="832" t="s">
        <v>594</v>
      </c>
      <c r="C56" s="835" t="s">
        <v>610</v>
      </c>
      <c r="D56" s="863" t="s">
        <v>611</v>
      </c>
      <c r="E56" s="835" t="s">
        <v>3929</v>
      </c>
      <c r="F56" s="863" t="s">
        <v>3930</v>
      </c>
      <c r="G56" s="835" t="s">
        <v>3979</v>
      </c>
      <c r="H56" s="835" t="s">
        <v>3980</v>
      </c>
      <c r="I56" s="849">
        <v>1.6733332872390747</v>
      </c>
      <c r="J56" s="849">
        <v>4000</v>
      </c>
      <c r="K56" s="850">
        <v>6704</v>
      </c>
    </row>
    <row r="57" spans="1:11" ht="14.4" customHeight="1" x14ac:dyDescent="0.3">
      <c r="A57" s="831" t="s">
        <v>593</v>
      </c>
      <c r="B57" s="832" t="s">
        <v>594</v>
      </c>
      <c r="C57" s="835" t="s">
        <v>610</v>
      </c>
      <c r="D57" s="863" t="s">
        <v>611</v>
      </c>
      <c r="E57" s="835" t="s">
        <v>3929</v>
      </c>
      <c r="F57" s="863" t="s">
        <v>3930</v>
      </c>
      <c r="G57" s="835" t="s">
        <v>3981</v>
      </c>
      <c r="H57" s="835" t="s">
        <v>3982</v>
      </c>
      <c r="I57" s="849">
        <v>37.150001525878906</v>
      </c>
      <c r="J57" s="849">
        <v>120</v>
      </c>
      <c r="K57" s="850">
        <v>4458</v>
      </c>
    </row>
    <row r="58" spans="1:11" ht="14.4" customHeight="1" x14ac:dyDescent="0.3">
      <c r="A58" s="831" t="s">
        <v>593</v>
      </c>
      <c r="B58" s="832" t="s">
        <v>594</v>
      </c>
      <c r="C58" s="835" t="s">
        <v>610</v>
      </c>
      <c r="D58" s="863" t="s">
        <v>611</v>
      </c>
      <c r="E58" s="835" t="s">
        <v>3929</v>
      </c>
      <c r="F58" s="863" t="s">
        <v>3930</v>
      </c>
      <c r="G58" s="835" t="s">
        <v>3983</v>
      </c>
      <c r="H58" s="835" t="s">
        <v>3984</v>
      </c>
      <c r="I58" s="849">
        <v>8.8400001525878906</v>
      </c>
      <c r="J58" s="849">
        <v>100</v>
      </c>
      <c r="K58" s="850">
        <v>884</v>
      </c>
    </row>
    <row r="59" spans="1:11" ht="14.4" customHeight="1" x14ac:dyDescent="0.3">
      <c r="A59" s="831" t="s">
        <v>593</v>
      </c>
      <c r="B59" s="832" t="s">
        <v>594</v>
      </c>
      <c r="C59" s="835" t="s">
        <v>610</v>
      </c>
      <c r="D59" s="863" t="s">
        <v>611</v>
      </c>
      <c r="E59" s="835" t="s">
        <v>3929</v>
      </c>
      <c r="F59" s="863" t="s">
        <v>3930</v>
      </c>
      <c r="G59" s="835" t="s">
        <v>3985</v>
      </c>
      <c r="H59" s="835" t="s">
        <v>3986</v>
      </c>
      <c r="I59" s="849">
        <v>8.4700002670288086</v>
      </c>
      <c r="J59" s="849">
        <v>3840</v>
      </c>
      <c r="K59" s="850">
        <v>32524.80078125</v>
      </c>
    </row>
    <row r="60" spans="1:11" ht="14.4" customHeight="1" x14ac:dyDescent="0.3">
      <c r="A60" s="831" t="s">
        <v>593</v>
      </c>
      <c r="B60" s="832" t="s">
        <v>594</v>
      </c>
      <c r="C60" s="835" t="s">
        <v>610</v>
      </c>
      <c r="D60" s="863" t="s">
        <v>611</v>
      </c>
      <c r="E60" s="835" t="s">
        <v>3929</v>
      </c>
      <c r="F60" s="863" t="s">
        <v>3930</v>
      </c>
      <c r="G60" s="835" t="s">
        <v>3987</v>
      </c>
      <c r="H60" s="835" t="s">
        <v>3988</v>
      </c>
      <c r="I60" s="849">
        <v>9.434999942779541</v>
      </c>
      <c r="J60" s="849">
        <v>3800</v>
      </c>
      <c r="K60" s="850">
        <v>35861</v>
      </c>
    </row>
    <row r="61" spans="1:11" ht="14.4" customHeight="1" x14ac:dyDescent="0.3">
      <c r="A61" s="831" t="s">
        <v>593</v>
      </c>
      <c r="B61" s="832" t="s">
        <v>594</v>
      </c>
      <c r="C61" s="835" t="s">
        <v>610</v>
      </c>
      <c r="D61" s="863" t="s">
        <v>611</v>
      </c>
      <c r="E61" s="835" t="s">
        <v>3929</v>
      </c>
      <c r="F61" s="863" t="s">
        <v>3930</v>
      </c>
      <c r="G61" s="835" t="s">
        <v>3989</v>
      </c>
      <c r="H61" s="835" t="s">
        <v>3990</v>
      </c>
      <c r="I61" s="849">
        <v>6.2300000190734863</v>
      </c>
      <c r="J61" s="849">
        <v>50</v>
      </c>
      <c r="K61" s="850">
        <v>311.5</v>
      </c>
    </row>
    <row r="62" spans="1:11" ht="14.4" customHeight="1" x14ac:dyDescent="0.3">
      <c r="A62" s="831" t="s">
        <v>593</v>
      </c>
      <c r="B62" s="832" t="s">
        <v>594</v>
      </c>
      <c r="C62" s="835" t="s">
        <v>610</v>
      </c>
      <c r="D62" s="863" t="s">
        <v>611</v>
      </c>
      <c r="E62" s="835" t="s">
        <v>3929</v>
      </c>
      <c r="F62" s="863" t="s">
        <v>3930</v>
      </c>
      <c r="G62" s="835" t="s">
        <v>3991</v>
      </c>
      <c r="H62" s="835" t="s">
        <v>3992</v>
      </c>
      <c r="I62" s="849">
        <v>8.7600002288818359</v>
      </c>
      <c r="J62" s="849">
        <v>600</v>
      </c>
      <c r="K62" s="850">
        <v>5256.159912109375</v>
      </c>
    </row>
    <row r="63" spans="1:11" ht="14.4" customHeight="1" x14ac:dyDescent="0.3">
      <c r="A63" s="831" t="s">
        <v>593</v>
      </c>
      <c r="B63" s="832" t="s">
        <v>594</v>
      </c>
      <c r="C63" s="835" t="s">
        <v>610</v>
      </c>
      <c r="D63" s="863" t="s">
        <v>611</v>
      </c>
      <c r="E63" s="835" t="s">
        <v>3929</v>
      </c>
      <c r="F63" s="863" t="s">
        <v>3930</v>
      </c>
      <c r="G63" s="835" t="s">
        <v>3993</v>
      </c>
      <c r="H63" s="835" t="s">
        <v>3994</v>
      </c>
      <c r="I63" s="849">
        <v>1.0299999713897705</v>
      </c>
      <c r="J63" s="849">
        <v>75</v>
      </c>
      <c r="K63" s="850">
        <v>77.25</v>
      </c>
    </row>
    <row r="64" spans="1:11" ht="14.4" customHeight="1" x14ac:dyDescent="0.3">
      <c r="A64" s="831" t="s">
        <v>593</v>
      </c>
      <c r="B64" s="832" t="s">
        <v>594</v>
      </c>
      <c r="C64" s="835" t="s">
        <v>610</v>
      </c>
      <c r="D64" s="863" t="s">
        <v>611</v>
      </c>
      <c r="E64" s="835" t="s">
        <v>3929</v>
      </c>
      <c r="F64" s="863" t="s">
        <v>3930</v>
      </c>
      <c r="G64" s="835" t="s">
        <v>3995</v>
      </c>
      <c r="H64" s="835" t="s">
        <v>3996</v>
      </c>
      <c r="I64" s="849">
        <v>0.4699999988079071</v>
      </c>
      <c r="J64" s="849">
        <v>1500</v>
      </c>
      <c r="K64" s="850">
        <v>705</v>
      </c>
    </row>
    <row r="65" spans="1:11" ht="14.4" customHeight="1" x14ac:dyDescent="0.3">
      <c r="A65" s="831" t="s">
        <v>593</v>
      </c>
      <c r="B65" s="832" t="s">
        <v>594</v>
      </c>
      <c r="C65" s="835" t="s">
        <v>610</v>
      </c>
      <c r="D65" s="863" t="s">
        <v>611</v>
      </c>
      <c r="E65" s="835" t="s">
        <v>3929</v>
      </c>
      <c r="F65" s="863" t="s">
        <v>3930</v>
      </c>
      <c r="G65" s="835" t="s">
        <v>3997</v>
      </c>
      <c r="H65" s="835" t="s">
        <v>3998</v>
      </c>
      <c r="I65" s="849">
        <v>1.9850000143051147</v>
      </c>
      <c r="J65" s="849">
        <v>1100</v>
      </c>
      <c r="K65" s="850">
        <v>2183</v>
      </c>
    </row>
    <row r="66" spans="1:11" ht="14.4" customHeight="1" x14ac:dyDescent="0.3">
      <c r="A66" s="831" t="s">
        <v>593</v>
      </c>
      <c r="B66" s="832" t="s">
        <v>594</v>
      </c>
      <c r="C66" s="835" t="s">
        <v>610</v>
      </c>
      <c r="D66" s="863" t="s">
        <v>611</v>
      </c>
      <c r="E66" s="835" t="s">
        <v>3929</v>
      </c>
      <c r="F66" s="863" t="s">
        <v>3930</v>
      </c>
      <c r="G66" s="835" t="s">
        <v>3999</v>
      </c>
      <c r="H66" s="835" t="s">
        <v>4000</v>
      </c>
      <c r="I66" s="849">
        <v>2.0399999618530273</v>
      </c>
      <c r="J66" s="849">
        <v>400</v>
      </c>
      <c r="K66" s="850">
        <v>816</v>
      </c>
    </row>
    <row r="67" spans="1:11" ht="14.4" customHeight="1" x14ac:dyDescent="0.3">
      <c r="A67" s="831" t="s">
        <v>593</v>
      </c>
      <c r="B67" s="832" t="s">
        <v>594</v>
      </c>
      <c r="C67" s="835" t="s">
        <v>610</v>
      </c>
      <c r="D67" s="863" t="s">
        <v>611</v>
      </c>
      <c r="E67" s="835" t="s">
        <v>3929</v>
      </c>
      <c r="F67" s="863" t="s">
        <v>3930</v>
      </c>
      <c r="G67" s="835" t="s">
        <v>4001</v>
      </c>
      <c r="H67" s="835" t="s">
        <v>4002</v>
      </c>
      <c r="I67" s="849">
        <v>1.8999999761581421</v>
      </c>
      <c r="J67" s="849">
        <v>50</v>
      </c>
      <c r="K67" s="850">
        <v>95</v>
      </c>
    </row>
    <row r="68" spans="1:11" ht="14.4" customHeight="1" x14ac:dyDescent="0.3">
      <c r="A68" s="831" t="s">
        <v>593</v>
      </c>
      <c r="B68" s="832" t="s">
        <v>594</v>
      </c>
      <c r="C68" s="835" t="s">
        <v>610</v>
      </c>
      <c r="D68" s="863" t="s">
        <v>611</v>
      </c>
      <c r="E68" s="835" t="s">
        <v>3929</v>
      </c>
      <c r="F68" s="863" t="s">
        <v>3930</v>
      </c>
      <c r="G68" s="835" t="s">
        <v>4003</v>
      </c>
      <c r="H68" s="835" t="s">
        <v>4004</v>
      </c>
      <c r="I68" s="849">
        <v>3.0999999046325684</v>
      </c>
      <c r="J68" s="849">
        <v>400</v>
      </c>
      <c r="K68" s="850">
        <v>1240</v>
      </c>
    </row>
    <row r="69" spans="1:11" ht="14.4" customHeight="1" x14ac:dyDescent="0.3">
      <c r="A69" s="831" t="s">
        <v>593</v>
      </c>
      <c r="B69" s="832" t="s">
        <v>594</v>
      </c>
      <c r="C69" s="835" t="s">
        <v>610</v>
      </c>
      <c r="D69" s="863" t="s">
        <v>611</v>
      </c>
      <c r="E69" s="835" t="s">
        <v>3929</v>
      </c>
      <c r="F69" s="863" t="s">
        <v>3930</v>
      </c>
      <c r="G69" s="835" t="s">
        <v>4005</v>
      </c>
      <c r="H69" s="835" t="s">
        <v>4006</v>
      </c>
      <c r="I69" s="849">
        <v>1.9299999475479126</v>
      </c>
      <c r="J69" s="849">
        <v>100</v>
      </c>
      <c r="K69" s="850">
        <v>193</v>
      </c>
    </row>
    <row r="70" spans="1:11" ht="14.4" customHeight="1" x14ac:dyDescent="0.3">
      <c r="A70" s="831" t="s">
        <v>593</v>
      </c>
      <c r="B70" s="832" t="s">
        <v>594</v>
      </c>
      <c r="C70" s="835" t="s">
        <v>610</v>
      </c>
      <c r="D70" s="863" t="s">
        <v>611</v>
      </c>
      <c r="E70" s="835" t="s">
        <v>3929</v>
      </c>
      <c r="F70" s="863" t="s">
        <v>3930</v>
      </c>
      <c r="G70" s="835" t="s">
        <v>4007</v>
      </c>
      <c r="H70" s="835" t="s">
        <v>4008</v>
      </c>
      <c r="I70" s="849">
        <v>2.1633334159851074</v>
      </c>
      <c r="J70" s="849">
        <v>170</v>
      </c>
      <c r="K70" s="850">
        <v>367.40000152587891</v>
      </c>
    </row>
    <row r="71" spans="1:11" ht="14.4" customHeight="1" x14ac:dyDescent="0.3">
      <c r="A71" s="831" t="s">
        <v>593</v>
      </c>
      <c r="B71" s="832" t="s">
        <v>594</v>
      </c>
      <c r="C71" s="835" t="s">
        <v>610</v>
      </c>
      <c r="D71" s="863" t="s">
        <v>611</v>
      </c>
      <c r="E71" s="835" t="s">
        <v>3929</v>
      </c>
      <c r="F71" s="863" t="s">
        <v>3930</v>
      </c>
      <c r="G71" s="835" t="s">
        <v>4009</v>
      </c>
      <c r="H71" s="835" t="s">
        <v>4010</v>
      </c>
      <c r="I71" s="849">
        <v>4.7699999809265137</v>
      </c>
      <c r="J71" s="849">
        <v>100</v>
      </c>
      <c r="K71" s="850">
        <v>477</v>
      </c>
    </row>
    <row r="72" spans="1:11" ht="14.4" customHeight="1" x14ac:dyDescent="0.3">
      <c r="A72" s="831" t="s">
        <v>593</v>
      </c>
      <c r="B72" s="832" t="s">
        <v>594</v>
      </c>
      <c r="C72" s="835" t="s">
        <v>610</v>
      </c>
      <c r="D72" s="863" t="s">
        <v>611</v>
      </c>
      <c r="E72" s="835" t="s">
        <v>3929</v>
      </c>
      <c r="F72" s="863" t="s">
        <v>3930</v>
      </c>
      <c r="G72" s="835" t="s">
        <v>4011</v>
      </c>
      <c r="H72" s="835" t="s">
        <v>4012</v>
      </c>
      <c r="I72" s="849">
        <v>21.229999542236328</v>
      </c>
      <c r="J72" s="849">
        <v>100</v>
      </c>
      <c r="K72" s="850">
        <v>2123</v>
      </c>
    </row>
    <row r="73" spans="1:11" ht="14.4" customHeight="1" x14ac:dyDescent="0.3">
      <c r="A73" s="831" t="s">
        <v>593</v>
      </c>
      <c r="B73" s="832" t="s">
        <v>594</v>
      </c>
      <c r="C73" s="835" t="s">
        <v>610</v>
      </c>
      <c r="D73" s="863" t="s">
        <v>611</v>
      </c>
      <c r="E73" s="835" t="s">
        <v>3929</v>
      </c>
      <c r="F73" s="863" t="s">
        <v>3930</v>
      </c>
      <c r="G73" s="835" t="s">
        <v>4013</v>
      </c>
      <c r="H73" s="835" t="s">
        <v>4014</v>
      </c>
      <c r="I73" s="849">
        <v>21.229999542236328</v>
      </c>
      <c r="J73" s="849">
        <v>200</v>
      </c>
      <c r="K73" s="850">
        <v>4246</v>
      </c>
    </row>
    <row r="74" spans="1:11" ht="14.4" customHeight="1" x14ac:dyDescent="0.3">
      <c r="A74" s="831" t="s">
        <v>593</v>
      </c>
      <c r="B74" s="832" t="s">
        <v>594</v>
      </c>
      <c r="C74" s="835" t="s">
        <v>610</v>
      </c>
      <c r="D74" s="863" t="s">
        <v>611</v>
      </c>
      <c r="E74" s="835" t="s">
        <v>3929</v>
      </c>
      <c r="F74" s="863" t="s">
        <v>3930</v>
      </c>
      <c r="G74" s="835" t="s">
        <v>4015</v>
      </c>
      <c r="H74" s="835" t="s">
        <v>4016</v>
      </c>
      <c r="I74" s="849">
        <v>2</v>
      </c>
      <c r="J74" s="849">
        <v>50</v>
      </c>
      <c r="K74" s="850">
        <v>100</v>
      </c>
    </row>
    <row r="75" spans="1:11" ht="14.4" customHeight="1" x14ac:dyDescent="0.3">
      <c r="A75" s="831" t="s">
        <v>593</v>
      </c>
      <c r="B75" s="832" t="s">
        <v>594</v>
      </c>
      <c r="C75" s="835" t="s">
        <v>610</v>
      </c>
      <c r="D75" s="863" t="s">
        <v>611</v>
      </c>
      <c r="E75" s="835" t="s">
        <v>3929</v>
      </c>
      <c r="F75" s="863" t="s">
        <v>3930</v>
      </c>
      <c r="G75" s="835" t="s">
        <v>4017</v>
      </c>
      <c r="H75" s="835" t="s">
        <v>4018</v>
      </c>
      <c r="I75" s="849">
        <v>3.1400001049041748</v>
      </c>
      <c r="J75" s="849">
        <v>50</v>
      </c>
      <c r="K75" s="850">
        <v>157</v>
      </c>
    </row>
    <row r="76" spans="1:11" ht="14.4" customHeight="1" x14ac:dyDescent="0.3">
      <c r="A76" s="831" t="s">
        <v>593</v>
      </c>
      <c r="B76" s="832" t="s">
        <v>594</v>
      </c>
      <c r="C76" s="835" t="s">
        <v>610</v>
      </c>
      <c r="D76" s="863" t="s">
        <v>611</v>
      </c>
      <c r="E76" s="835" t="s">
        <v>4019</v>
      </c>
      <c r="F76" s="863" t="s">
        <v>4020</v>
      </c>
      <c r="G76" s="835" t="s">
        <v>4021</v>
      </c>
      <c r="H76" s="835" t="s">
        <v>4022</v>
      </c>
      <c r="I76" s="849">
        <v>10.090000152587891</v>
      </c>
      <c r="J76" s="849">
        <v>1000</v>
      </c>
      <c r="K76" s="850">
        <v>10090</v>
      </c>
    </row>
    <row r="77" spans="1:11" ht="14.4" customHeight="1" x14ac:dyDescent="0.3">
      <c r="A77" s="831" t="s">
        <v>593</v>
      </c>
      <c r="B77" s="832" t="s">
        <v>594</v>
      </c>
      <c r="C77" s="835" t="s">
        <v>610</v>
      </c>
      <c r="D77" s="863" t="s">
        <v>611</v>
      </c>
      <c r="E77" s="835" t="s">
        <v>4019</v>
      </c>
      <c r="F77" s="863" t="s">
        <v>4020</v>
      </c>
      <c r="G77" s="835" t="s">
        <v>4023</v>
      </c>
      <c r="H77" s="835" t="s">
        <v>4024</v>
      </c>
      <c r="I77" s="849">
        <v>10.159999847412109</v>
      </c>
      <c r="J77" s="849">
        <v>100</v>
      </c>
      <c r="K77" s="850">
        <v>1016</v>
      </c>
    </row>
    <row r="78" spans="1:11" ht="14.4" customHeight="1" x14ac:dyDescent="0.3">
      <c r="A78" s="831" t="s">
        <v>593</v>
      </c>
      <c r="B78" s="832" t="s">
        <v>594</v>
      </c>
      <c r="C78" s="835" t="s">
        <v>610</v>
      </c>
      <c r="D78" s="863" t="s">
        <v>611</v>
      </c>
      <c r="E78" s="835" t="s">
        <v>4019</v>
      </c>
      <c r="F78" s="863" t="s">
        <v>4020</v>
      </c>
      <c r="G78" s="835" t="s">
        <v>4025</v>
      </c>
      <c r="H78" s="835" t="s">
        <v>4026</v>
      </c>
      <c r="I78" s="849">
        <v>7.0100002288818359</v>
      </c>
      <c r="J78" s="849">
        <v>500</v>
      </c>
      <c r="K78" s="850">
        <v>3505</v>
      </c>
    </row>
    <row r="79" spans="1:11" ht="14.4" customHeight="1" x14ac:dyDescent="0.3">
      <c r="A79" s="831" t="s">
        <v>593</v>
      </c>
      <c r="B79" s="832" t="s">
        <v>594</v>
      </c>
      <c r="C79" s="835" t="s">
        <v>610</v>
      </c>
      <c r="D79" s="863" t="s">
        <v>611</v>
      </c>
      <c r="E79" s="835" t="s">
        <v>4027</v>
      </c>
      <c r="F79" s="863" t="s">
        <v>4028</v>
      </c>
      <c r="G79" s="835" t="s">
        <v>4029</v>
      </c>
      <c r="H79" s="835" t="s">
        <v>4030</v>
      </c>
      <c r="I79" s="849">
        <v>35.310001373291016</v>
      </c>
      <c r="J79" s="849">
        <v>36</v>
      </c>
      <c r="K79" s="850">
        <v>1270.97998046875</v>
      </c>
    </row>
    <row r="80" spans="1:11" ht="14.4" customHeight="1" x14ac:dyDescent="0.3">
      <c r="A80" s="831" t="s">
        <v>593</v>
      </c>
      <c r="B80" s="832" t="s">
        <v>594</v>
      </c>
      <c r="C80" s="835" t="s">
        <v>610</v>
      </c>
      <c r="D80" s="863" t="s">
        <v>611</v>
      </c>
      <c r="E80" s="835" t="s">
        <v>4031</v>
      </c>
      <c r="F80" s="863" t="s">
        <v>4032</v>
      </c>
      <c r="G80" s="835" t="s">
        <v>4033</v>
      </c>
      <c r="H80" s="835" t="s">
        <v>4034</v>
      </c>
      <c r="I80" s="849">
        <v>132.67999267578125</v>
      </c>
      <c r="J80" s="849">
        <v>25</v>
      </c>
      <c r="K80" s="850">
        <v>3317</v>
      </c>
    </row>
    <row r="81" spans="1:11" ht="14.4" customHeight="1" x14ac:dyDescent="0.3">
      <c r="A81" s="831" t="s">
        <v>593</v>
      </c>
      <c r="B81" s="832" t="s">
        <v>594</v>
      </c>
      <c r="C81" s="835" t="s">
        <v>610</v>
      </c>
      <c r="D81" s="863" t="s">
        <v>611</v>
      </c>
      <c r="E81" s="835" t="s">
        <v>4031</v>
      </c>
      <c r="F81" s="863" t="s">
        <v>4032</v>
      </c>
      <c r="G81" s="835" t="s">
        <v>4035</v>
      </c>
      <c r="H81" s="835" t="s">
        <v>4036</v>
      </c>
      <c r="I81" s="849">
        <v>0.30000001192092896</v>
      </c>
      <c r="J81" s="849">
        <v>1000</v>
      </c>
      <c r="K81" s="850">
        <v>300</v>
      </c>
    </row>
    <row r="82" spans="1:11" ht="14.4" customHeight="1" x14ac:dyDescent="0.3">
      <c r="A82" s="831" t="s">
        <v>593</v>
      </c>
      <c r="B82" s="832" t="s">
        <v>594</v>
      </c>
      <c r="C82" s="835" t="s">
        <v>610</v>
      </c>
      <c r="D82" s="863" t="s">
        <v>611</v>
      </c>
      <c r="E82" s="835" t="s">
        <v>4031</v>
      </c>
      <c r="F82" s="863" t="s">
        <v>4032</v>
      </c>
      <c r="G82" s="835" t="s">
        <v>4037</v>
      </c>
      <c r="H82" s="835" t="s">
        <v>4038</v>
      </c>
      <c r="I82" s="849">
        <v>0.30000001192092896</v>
      </c>
      <c r="J82" s="849">
        <v>1000</v>
      </c>
      <c r="K82" s="850">
        <v>300</v>
      </c>
    </row>
    <row r="83" spans="1:11" ht="14.4" customHeight="1" x14ac:dyDescent="0.3">
      <c r="A83" s="831" t="s">
        <v>593</v>
      </c>
      <c r="B83" s="832" t="s">
        <v>594</v>
      </c>
      <c r="C83" s="835" t="s">
        <v>610</v>
      </c>
      <c r="D83" s="863" t="s">
        <v>611</v>
      </c>
      <c r="E83" s="835" t="s">
        <v>4031</v>
      </c>
      <c r="F83" s="863" t="s">
        <v>4032</v>
      </c>
      <c r="G83" s="835" t="s">
        <v>4039</v>
      </c>
      <c r="H83" s="835" t="s">
        <v>4040</v>
      </c>
      <c r="I83" s="849">
        <v>0.54000002145767212</v>
      </c>
      <c r="J83" s="849">
        <v>6000</v>
      </c>
      <c r="K83" s="850">
        <v>3240</v>
      </c>
    </row>
    <row r="84" spans="1:11" ht="14.4" customHeight="1" x14ac:dyDescent="0.3">
      <c r="A84" s="831" t="s">
        <v>593</v>
      </c>
      <c r="B84" s="832" t="s">
        <v>594</v>
      </c>
      <c r="C84" s="835" t="s">
        <v>610</v>
      </c>
      <c r="D84" s="863" t="s">
        <v>611</v>
      </c>
      <c r="E84" s="835" t="s">
        <v>4031</v>
      </c>
      <c r="F84" s="863" t="s">
        <v>4032</v>
      </c>
      <c r="G84" s="835" t="s">
        <v>4041</v>
      </c>
      <c r="H84" s="835" t="s">
        <v>4042</v>
      </c>
      <c r="I84" s="849">
        <v>907.5</v>
      </c>
      <c r="J84" s="849">
        <v>20</v>
      </c>
      <c r="K84" s="850">
        <v>18150</v>
      </c>
    </row>
    <row r="85" spans="1:11" ht="14.4" customHeight="1" x14ac:dyDescent="0.3">
      <c r="A85" s="831" t="s">
        <v>593</v>
      </c>
      <c r="B85" s="832" t="s">
        <v>594</v>
      </c>
      <c r="C85" s="835" t="s">
        <v>610</v>
      </c>
      <c r="D85" s="863" t="s">
        <v>611</v>
      </c>
      <c r="E85" s="835" t="s">
        <v>4043</v>
      </c>
      <c r="F85" s="863" t="s">
        <v>4044</v>
      </c>
      <c r="G85" s="835" t="s">
        <v>4045</v>
      </c>
      <c r="H85" s="835" t="s">
        <v>4046</v>
      </c>
      <c r="I85" s="849">
        <v>0.62999999523162842</v>
      </c>
      <c r="J85" s="849">
        <v>5200</v>
      </c>
      <c r="K85" s="850">
        <v>3276</v>
      </c>
    </row>
    <row r="86" spans="1:11" ht="14.4" customHeight="1" x14ac:dyDescent="0.3">
      <c r="A86" s="831" t="s">
        <v>593</v>
      </c>
      <c r="B86" s="832" t="s">
        <v>594</v>
      </c>
      <c r="C86" s="835" t="s">
        <v>610</v>
      </c>
      <c r="D86" s="863" t="s">
        <v>611</v>
      </c>
      <c r="E86" s="835" t="s">
        <v>4043</v>
      </c>
      <c r="F86" s="863" t="s">
        <v>4044</v>
      </c>
      <c r="G86" s="835" t="s">
        <v>4047</v>
      </c>
      <c r="H86" s="835" t="s">
        <v>4048</v>
      </c>
      <c r="I86" s="849">
        <v>0.62999999523162842</v>
      </c>
      <c r="J86" s="849">
        <v>13200</v>
      </c>
      <c r="K86" s="850">
        <v>8316</v>
      </c>
    </row>
    <row r="87" spans="1:11" ht="14.4" customHeight="1" x14ac:dyDescent="0.3">
      <c r="A87" s="831" t="s">
        <v>593</v>
      </c>
      <c r="B87" s="832" t="s">
        <v>594</v>
      </c>
      <c r="C87" s="835" t="s">
        <v>610</v>
      </c>
      <c r="D87" s="863" t="s">
        <v>611</v>
      </c>
      <c r="E87" s="835" t="s">
        <v>4049</v>
      </c>
      <c r="F87" s="863" t="s">
        <v>4050</v>
      </c>
      <c r="G87" s="835" t="s">
        <v>4051</v>
      </c>
      <c r="H87" s="835" t="s">
        <v>4052</v>
      </c>
      <c r="I87" s="849">
        <v>1523.449951171875</v>
      </c>
      <c r="J87" s="849">
        <v>5</v>
      </c>
      <c r="K87" s="850">
        <v>7617.25</v>
      </c>
    </row>
    <row r="88" spans="1:11" ht="14.4" customHeight="1" x14ac:dyDescent="0.3">
      <c r="A88" s="831" t="s">
        <v>593</v>
      </c>
      <c r="B88" s="832" t="s">
        <v>594</v>
      </c>
      <c r="C88" s="835" t="s">
        <v>610</v>
      </c>
      <c r="D88" s="863" t="s">
        <v>611</v>
      </c>
      <c r="E88" s="835" t="s">
        <v>4053</v>
      </c>
      <c r="F88" s="863" t="s">
        <v>4054</v>
      </c>
      <c r="G88" s="835" t="s">
        <v>4055</v>
      </c>
      <c r="H88" s="835" t="s">
        <v>4056</v>
      </c>
      <c r="I88" s="849">
        <v>36.849998474121094</v>
      </c>
      <c r="J88" s="849">
        <v>2</v>
      </c>
      <c r="K88" s="850">
        <v>73.69000244140625</v>
      </c>
    </row>
    <row r="89" spans="1:11" ht="14.4" customHeight="1" x14ac:dyDescent="0.3">
      <c r="A89" s="831" t="s">
        <v>593</v>
      </c>
      <c r="B89" s="832" t="s">
        <v>594</v>
      </c>
      <c r="C89" s="835" t="s">
        <v>615</v>
      </c>
      <c r="D89" s="863" t="s">
        <v>616</v>
      </c>
      <c r="E89" s="835" t="s">
        <v>3871</v>
      </c>
      <c r="F89" s="863" t="s">
        <v>3872</v>
      </c>
      <c r="G89" s="835" t="s">
        <v>3873</v>
      </c>
      <c r="H89" s="835" t="s">
        <v>3874</v>
      </c>
      <c r="I89" s="849">
        <v>147.17999267578125</v>
      </c>
      <c r="J89" s="849">
        <v>5</v>
      </c>
      <c r="K89" s="850">
        <v>735.91998291015625</v>
      </c>
    </row>
    <row r="90" spans="1:11" ht="14.4" customHeight="1" x14ac:dyDescent="0.3">
      <c r="A90" s="831" t="s">
        <v>593</v>
      </c>
      <c r="B90" s="832" t="s">
        <v>594</v>
      </c>
      <c r="C90" s="835" t="s">
        <v>615</v>
      </c>
      <c r="D90" s="863" t="s">
        <v>616</v>
      </c>
      <c r="E90" s="835" t="s">
        <v>3871</v>
      </c>
      <c r="F90" s="863" t="s">
        <v>3872</v>
      </c>
      <c r="G90" s="835" t="s">
        <v>3875</v>
      </c>
      <c r="H90" s="835" t="s">
        <v>3876</v>
      </c>
      <c r="I90" s="849">
        <v>147.17999267578125</v>
      </c>
      <c r="J90" s="849">
        <v>5</v>
      </c>
      <c r="K90" s="850">
        <v>735.91998291015625</v>
      </c>
    </row>
    <row r="91" spans="1:11" ht="14.4" customHeight="1" x14ac:dyDescent="0.3">
      <c r="A91" s="831" t="s">
        <v>593</v>
      </c>
      <c r="B91" s="832" t="s">
        <v>594</v>
      </c>
      <c r="C91" s="835" t="s">
        <v>615</v>
      </c>
      <c r="D91" s="863" t="s">
        <v>616</v>
      </c>
      <c r="E91" s="835" t="s">
        <v>3871</v>
      </c>
      <c r="F91" s="863" t="s">
        <v>3872</v>
      </c>
      <c r="G91" s="835" t="s">
        <v>3877</v>
      </c>
      <c r="H91" s="835" t="s">
        <v>3878</v>
      </c>
      <c r="I91" s="849">
        <v>141.58000183105469</v>
      </c>
      <c r="J91" s="849">
        <v>10</v>
      </c>
      <c r="K91" s="850">
        <v>1415.800048828125</v>
      </c>
    </row>
    <row r="92" spans="1:11" ht="14.4" customHeight="1" x14ac:dyDescent="0.3">
      <c r="A92" s="831" t="s">
        <v>593</v>
      </c>
      <c r="B92" s="832" t="s">
        <v>594</v>
      </c>
      <c r="C92" s="835" t="s">
        <v>615</v>
      </c>
      <c r="D92" s="863" t="s">
        <v>616</v>
      </c>
      <c r="E92" s="835" t="s">
        <v>3871</v>
      </c>
      <c r="F92" s="863" t="s">
        <v>3872</v>
      </c>
      <c r="G92" s="835" t="s">
        <v>4057</v>
      </c>
      <c r="H92" s="835" t="s">
        <v>4058</v>
      </c>
      <c r="I92" s="849">
        <v>245.05996678820341</v>
      </c>
      <c r="J92" s="849">
        <v>2</v>
      </c>
      <c r="K92" s="850">
        <v>490.11993357640682</v>
      </c>
    </row>
    <row r="93" spans="1:11" ht="14.4" customHeight="1" x14ac:dyDescent="0.3">
      <c r="A93" s="831" t="s">
        <v>593</v>
      </c>
      <c r="B93" s="832" t="s">
        <v>594</v>
      </c>
      <c r="C93" s="835" t="s">
        <v>615</v>
      </c>
      <c r="D93" s="863" t="s">
        <v>616</v>
      </c>
      <c r="E93" s="835" t="s">
        <v>4059</v>
      </c>
      <c r="F93" s="863" t="s">
        <v>4060</v>
      </c>
      <c r="G93" s="835" t="s">
        <v>4061</v>
      </c>
      <c r="H93" s="835" t="s">
        <v>4062</v>
      </c>
      <c r="I93" s="849">
        <v>0.57999998331069946</v>
      </c>
      <c r="J93" s="849">
        <v>550</v>
      </c>
      <c r="K93" s="850">
        <v>319.19999694824219</v>
      </c>
    </row>
    <row r="94" spans="1:11" ht="14.4" customHeight="1" x14ac:dyDescent="0.3">
      <c r="A94" s="831" t="s">
        <v>593</v>
      </c>
      <c r="B94" s="832" t="s">
        <v>594</v>
      </c>
      <c r="C94" s="835" t="s">
        <v>615</v>
      </c>
      <c r="D94" s="863" t="s">
        <v>616</v>
      </c>
      <c r="E94" s="835" t="s">
        <v>3879</v>
      </c>
      <c r="F94" s="863" t="s">
        <v>3880</v>
      </c>
      <c r="G94" s="835" t="s">
        <v>4063</v>
      </c>
      <c r="H94" s="835" t="s">
        <v>4064</v>
      </c>
      <c r="I94" s="849">
        <v>4.0999999046325684</v>
      </c>
      <c r="J94" s="849">
        <v>100</v>
      </c>
      <c r="K94" s="850">
        <v>410</v>
      </c>
    </row>
    <row r="95" spans="1:11" ht="14.4" customHeight="1" x14ac:dyDescent="0.3">
      <c r="A95" s="831" t="s">
        <v>593</v>
      </c>
      <c r="B95" s="832" t="s">
        <v>594</v>
      </c>
      <c r="C95" s="835" t="s">
        <v>615</v>
      </c>
      <c r="D95" s="863" t="s">
        <v>616</v>
      </c>
      <c r="E95" s="835" t="s">
        <v>3879</v>
      </c>
      <c r="F95" s="863" t="s">
        <v>3880</v>
      </c>
      <c r="G95" s="835" t="s">
        <v>3881</v>
      </c>
      <c r="H95" s="835" t="s">
        <v>3882</v>
      </c>
      <c r="I95" s="849">
        <v>0.50999999046325684</v>
      </c>
      <c r="J95" s="849">
        <v>1000</v>
      </c>
      <c r="K95" s="850">
        <v>510</v>
      </c>
    </row>
    <row r="96" spans="1:11" ht="14.4" customHeight="1" x14ac:dyDescent="0.3">
      <c r="A96" s="831" t="s">
        <v>593</v>
      </c>
      <c r="B96" s="832" t="s">
        <v>594</v>
      </c>
      <c r="C96" s="835" t="s">
        <v>615</v>
      </c>
      <c r="D96" s="863" t="s">
        <v>616</v>
      </c>
      <c r="E96" s="835" t="s">
        <v>3879</v>
      </c>
      <c r="F96" s="863" t="s">
        <v>3880</v>
      </c>
      <c r="G96" s="835" t="s">
        <v>4065</v>
      </c>
      <c r="H96" s="835" t="s">
        <v>4066</v>
      </c>
      <c r="I96" s="849">
        <v>0.5899999737739563</v>
      </c>
      <c r="J96" s="849">
        <v>4000</v>
      </c>
      <c r="K96" s="850">
        <v>2360</v>
      </c>
    </row>
    <row r="97" spans="1:11" ht="14.4" customHeight="1" x14ac:dyDescent="0.3">
      <c r="A97" s="831" t="s">
        <v>593</v>
      </c>
      <c r="B97" s="832" t="s">
        <v>594</v>
      </c>
      <c r="C97" s="835" t="s">
        <v>615</v>
      </c>
      <c r="D97" s="863" t="s">
        <v>616</v>
      </c>
      <c r="E97" s="835" t="s">
        <v>3879</v>
      </c>
      <c r="F97" s="863" t="s">
        <v>3880</v>
      </c>
      <c r="G97" s="835" t="s">
        <v>3887</v>
      </c>
      <c r="H97" s="835" t="s">
        <v>3888</v>
      </c>
      <c r="I97" s="849">
        <v>2.6600000858306885</v>
      </c>
      <c r="J97" s="849">
        <v>350</v>
      </c>
      <c r="K97" s="850">
        <v>931</v>
      </c>
    </row>
    <row r="98" spans="1:11" ht="14.4" customHeight="1" x14ac:dyDescent="0.3">
      <c r="A98" s="831" t="s">
        <v>593</v>
      </c>
      <c r="B98" s="832" t="s">
        <v>594</v>
      </c>
      <c r="C98" s="835" t="s">
        <v>615</v>
      </c>
      <c r="D98" s="863" t="s">
        <v>616</v>
      </c>
      <c r="E98" s="835" t="s">
        <v>3879</v>
      </c>
      <c r="F98" s="863" t="s">
        <v>3880</v>
      </c>
      <c r="G98" s="835" t="s">
        <v>4067</v>
      </c>
      <c r="H98" s="835" t="s">
        <v>4068</v>
      </c>
      <c r="I98" s="849">
        <v>63.590000152587891</v>
      </c>
      <c r="J98" s="849">
        <v>20</v>
      </c>
      <c r="K98" s="850">
        <v>1271.800048828125</v>
      </c>
    </row>
    <row r="99" spans="1:11" ht="14.4" customHeight="1" x14ac:dyDescent="0.3">
      <c r="A99" s="831" t="s">
        <v>593</v>
      </c>
      <c r="B99" s="832" t="s">
        <v>594</v>
      </c>
      <c r="C99" s="835" t="s">
        <v>615</v>
      </c>
      <c r="D99" s="863" t="s">
        <v>616</v>
      </c>
      <c r="E99" s="835" t="s">
        <v>3879</v>
      </c>
      <c r="F99" s="863" t="s">
        <v>3880</v>
      </c>
      <c r="G99" s="835" t="s">
        <v>4069</v>
      </c>
      <c r="H99" s="835" t="s">
        <v>4070</v>
      </c>
      <c r="I99" s="849">
        <v>227.24000549316406</v>
      </c>
      <c r="J99" s="849">
        <v>100</v>
      </c>
      <c r="K99" s="850">
        <v>22724</v>
      </c>
    </row>
    <row r="100" spans="1:11" ht="14.4" customHeight="1" x14ac:dyDescent="0.3">
      <c r="A100" s="831" t="s">
        <v>593</v>
      </c>
      <c r="B100" s="832" t="s">
        <v>594</v>
      </c>
      <c r="C100" s="835" t="s">
        <v>615</v>
      </c>
      <c r="D100" s="863" t="s">
        <v>616</v>
      </c>
      <c r="E100" s="835" t="s">
        <v>3879</v>
      </c>
      <c r="F100" s="863" t="s">
        <v>3880</v>
      </c>
      <c r="G100" s="835" t="s">
        <v>3901</v>
      </c>
      <c r="H100" s="835" t="s">
        <v>3902</v>
      </c>
      <c r="I100" s="849">
        <v>259.89999389648438</v>
      </c>
      <c r="J100" s="849">
        <v>4</v>
      </c>
      <c r="K100" s="850">
        <v>1039.5999755859375</v>
      </c>
    </row>
    <row r="101" spans="1:11" ht="14.4" customHeight="1" x14ac:dyDescent="0.3">
      <c r="A101" s="831" t="s">
        <v>593</v>
      </c>
      <c r="B101" s="832" t="s">
        <v>594</v>
      </c>
      <c r="C101" s="835" t="s">
        <v>615</v>
      </c>
      <c r="D101" s="863" t="s">
        <v>616</v>
      </c>
      <c r="E101" s="835" t="s">
        <v>3879</v>
      </c>
      <c r="F101" s="863" t="s">
        <v>3880</v>
      </c>
      <c r="G101" s="835" t="s">
        <v>4071</v>
      </c>
      <c r="H101" s="835" t="s">
        <v>4072</v>
      </c>
      <c r="I101" s="849">
        <v>13.020000457763672</v>
      </c>
      <c r="J101" s="849">
        <v>60</v>
      </c>
      <c r="K101" s="850">
        <v>781.20001220703125</v>
      </c>
    </row>
    <row r="102" spans="1:11" ht="14.4" customHeight="1" x14ac:dyDescent="0.3">
      <c r="A102" s="831" t="s">
        <v>593</v>
      </c>
      <c r="B102" s="832" t="s">
        <v>594</v>
      </c>
      <c r="C102" s="835" t="s">
        <v>615</v>
      </c>
      <c r="D102" s="863" t="s">
        <v>616</v>
      </c>
      <c r="E102" s="835" t="s">
        <v>3879</v>
      </c>
      <c r="F102" s="863" t="s">
        <v>3880</v>
      </c>
      <c r="G102" s="835" t="s">
        <v>3903</v>
      </c>
      <c r="H102" s="835" t="s">
        <v>3904</v>
      </c>
      <c r="I102" s="849">
        <v>0.86000001430511475</v>
      </c>
      <c r="J102" s="849">
        <v>506</v>
      </c>
      <c r="K102" s="850">
        <v>435.15999984741211</v>
      </c>
    </row>
    <row r="103" spans="1:11" ht="14.4" customHeight="1" x14ac:dyDescent="0.3">
      <c r="A103" s="831" t="s">
        <v>593</v>
      </c>
      <c r="B103" s="832" t="s">
        <v>594</v>
      </c>
      <c r="C103" s="835" t="s">
        <v>615</v>
      </c>
      <c r="D103" s="863" t="s">
        <v>616</v>
      </c>
      <c r="E103" s="835" t="s">
        <v>3879</v>
      </c>
      <c r="F103" s="863" t="s">
        <v>3880</v>
      </c>
      <c r="G103" s="835" t="s">
        <v>3905</v>
      </c>
      <c r="H103" s="835" t="s">
        <v>3906</v>
      </c>
      <c r="I103" s="849">
        <v>1.5099999904632568</v>
      </c>
      <c r="J103" s="849">
        <v>700</v>
      </c>
      <c r="K103" s="850">
        <v>1057</v>
      </c>
    </row>
    <row r="104" spans="1:11" ht="14.4" customHeight="1" x14ac:dyDescent="0.3">
      <c r="A104" s="831" t="s">
        <v>593</v>
      </c>
      <c r="B104" s="832" t="s">
        <v>594</v>
      </c>
      <c r="C104" s="835" t="s">
        <v>615</v>
      </c>
      <c r="D104" s="863" t="s">
        <v>616</v>
      </c>
      <c r="E104" s="835" t="s">
        <v>3879</v>
      </c>
      <c r="F104" s="863" t="s">
        <v>3880</v>
      </c>
      <c r="G104" s="835" t="s">
        <v>4073</v>
      </c>
      <c r="H104" s="835" t="s">
        <v>4074</v>
      </c>
      <c r="I104" s="849">
        <v>8.3900003433227539</v>
      </c>
      <c r="J104" s="849">
        <v>48</v>
      </c>
      <c r="K104" s="850">
        <v>402.72000122070312</v>
      </c>
    </row>
    <row r="105" spans="1:11" ht="14.4" customHeight="1" x14ac:dyDescent="0.3">
      <c r="A105" s="831" t="s">
        <v>593</v>
      </c>
      <c r="B105" s="832" t="s">
        <v>594</v>
      </c>
      <c r="C105" s="835" t="s">
        <v>615</v>
      </c>
      <c r="D105" s="863" t="s">
        <v>616</v>
      </c>
      <c r="E105" s="835" t="s">
        <v>3879</v>
      </c>
      <c r="F105" s="863" t="s">
        <v>3880</v>
      </c>
      <c r="G105" s="835" t="s">
        <v>4075</v>
      </c>
      <c r="H105" s="835" t="s">
        <v>4076</v>
      </c>
      <c r="I105" s="849">
        <v>42.429998397827148</v>
      </c>
      <c r="J105" s="849">
        <v>30</v>
      </c>
      <c r="K105" s="850">
        <v>1273</v>
      </c>
    </row>
    <row r="106" spans="1:11" ht="14.4" customHeight="1" x14ac:dyDescent="0.3">
      <c r="A106" s="831" t="s">
        <v>593</v>
      </c>
      <c r="B106" s="832" t="s">
        <v>594</v>
      </c>
      <c r="C106" s="835" t="s">
        <v>615</v>
      </c>
      <c r="D106" s="863" t="s">
        <v>616</v>
      </c>
      <c r="E106" s="835" t="s">
        <v>3879</v>
      </c>
      <c r="F106" s="863" t="s">
        <v>3880</v>
      </c>
      <c r="G106" s="835" t="s">
        <v>4077</v>
      </c>
      <c r="H106" s="835" t="s">
        <v>4078</v>
      </c>
      <c r="I106" s="849">
        <v>105.45499801635742</v>
      </c>
      <c r="J106" s="849">
        <v>4</v>
      </c>
      <c r="K106" s="850">
        <v>421.81999206542969</v>
      </c>
    </row>
    <row r="107" spans="1:11" ht="14.4" customHeight="1" x14ac:dyDescent="0.3">
      <c r="A107" s="831" t="s">
        <v>593</v>
      </c>
      <c r="B107" s="832" t="s">
        <v>594</v>
      </c>
      <c r="C107" s="835" t="s">
        <v>615</v>
      </c>
      <c r="D107" s="863" t="s">
        <v>616</v>
      </c>
      <c r="E107" s="835" t="s">
        <v>3879</v>
      </c>
      <c r="F107" s="863" t="s">
        <v>3880</v>
      </c>
      <c r="G107" s="835" t="s">
        <v>4079</v>
      </c>
      <c r="H107" s="835" t="s">
        <v>4080</v>
      </c>
      <c r="I107" s="849">
        <v>12.025000095367432</v>
      </c>
      <c r="J107" s="849">
        <v>150</v>
      </c>
      <c r="K107" s="850">
        <v>1804.0800170898437</v>
      </c>
    </row>
    <row r="108" spans="1:11" ht="14.4" customHeight="1" x14ac:dyDescent="0.3">
      <c r="A108" s="831" t="s">
        <v>593</v>
      </c>
      <c r="B108" s="832" t="s">
        <v>594</v>
      </c>
      <c r="C108" s="835" t="s">
        <v>615</v>
      </c>
      <c r="D108" s="863" t="s">
        <v>616</v>
      </c>
      <c r="E108" s="835" t="s">
        <v>3879</v>
      </c>
      <c r="F108" s="863" t="s">
        <v>3880</v>
      </c>
      <c r="G108" s="835" t="s">
        <v>3921</v>
      </c>
      <c r="H108" s="835" t="s">
        <v>3922</v>
      </c>
      <c r="I108" s="849">
        <v>0.66500002145767212</v>
      </c>
      <c r="J108" s="849">
        <v>8000</v>
      </c>
      <c r="K108" s="850">
        <v>5320</v>
      </c>
    </row>
    <row r="109" spans="1:11" ht="14.4" customHeight="1" x14ac:dyDescent="0.3">
      <c r="A109" s="831" t="s">
        <v>593</v>
      </c>
      <c r="B109" s="832" t="s">
        <v>594</v>
      </c>
      <c r="C109" s="835" t="s">
        <v>615</v>
      </c>
      <c r="D109" s="863" t="s">
        <v>616</v>
      </c>
      <c r="E109" s="835" t="s">
        <v>3879</v>
      </c>
      <c r="F109" s="863" t="s">
        <v>3880</v>
      </c>
      <c r="G109" s="835" t="s">
        <v>3927</v>
      </c>
      <c r="H109" s="835" t="s">
        <v>3928</v>
      </c>
      <c r="I109" s="849">
        <v>28.729999542236328</v>
      </c>
      <c r="J109" s="849">
        <v>40</v>
      </c>
      <c r="K109" s="850">
        <v>1149.199951171875</v>
      </c>
    </row>
    <row r="110" spans="1:11" ht="14.4" customHeight="1" x14ac:dyDescent="0.3">
      <c r="A110" s="831" t="s">
        <v>593</v>
      </c>
      <c r="B110" s="832" t="s">
        <v>594</v>
      </c>
      <c r="C110" s="835" t="s">
        <v>615</v>
      </c>
      <c r="D110" s="863" t="s">
        <v>616</v>
      </c>
      <c r="E110" s="835" t="s">
        <v>3929</v>
      </c>
      <c r="F110" s="863" t="s">
        <v>3930</v>
      </c>
      <c r="G110" s="835" t="s">
        <v>4081</v>
      </c>
      <c r="H110" s="835" t="s">
        <v>4082</v>
      </c>
      <c r="I110" s="849">
        <v>181.74000549316406</v>
      </c>
      <c r="J110" s="849">
        <v>1</v>
      </c>
      <c r="K110" s="850">
        <v>181.74000549316406</v>
      </c>
    </row>
    <row r="111" spans="1:11" ht="14.4" customHeight="1" x14ac:dyDescent="0.3">
      <c r="A111" s="831" t="s">
        <v>593</v>
      </c>
      <c r="B111" s="832" t="s">
        <v>594</v>
      </c>
      <c r="C111" s="835" t="s">
        <v>615</v>
      </c>
      <c r="D111" s="863" t="s">
        <v>616</v>
      </c>
      <c r="E111" s="835" t="s">
        <v>3929</v>
      </c>
      <c r="F111" s="863" t="s">
        <v>3930</v>
      </c>
      <c r="G111" s="835" t="s">
        <v>3933</v>
      </c>
      <c r="H111" s="835" t="s">
        <v>3934</v>
      </c>
      <c r="I111" s="849">
        <v>4.815000057220459</v>
      </c>
      <c r="J111" s="849">
        <v>600</v>
      </c>
      <c r="K111" s="850">
        <v>2889</v>
      </c>
    </row>
    <row r="112" spans="1:11" ht="14.4" customHeight="1" x14ac:dyDescent="0.3">
      <c r="A112" s="831" t="s">
        <v>593</v>
      </c>
      <c r="B112" s="832" t="s">
        <v>594</v>
      </c>
      <c r="C112" s="835" t="s">
        <v>615</v>
      </c>
      <c r="D112" s="863" t="s">
        <v>616</v>
      </c>
      <c r="E112" s="835" t="s">
        <v>3929</v>
      </c>
      <c r="F112" s="863" t="s">
        <v>3930</v>
      </c>
      <c r="G112" s="835" t="s">
        <v>4083</v>
      </c>
      <c r="H112" s="835" t="s">
        <v>4084</v>
      </c>
      <c r="I112" s="849">
        <v>9.9999997764825821E-3</v>
      </c>
      <c r="J112" s="849">
        <v>2400</v>
      </c>
      <c r="K112" s="850">
        <v>24</v>
      </c>
    </row>
    <row r="113" spans="1:11" ht="14.4" customHeight="1" x14ac:dyDescent="0.3">
      <c r="A113" s="831" t="s">
        <v>593</v>
      </c>
      <c r="B113" s="832" t="s">
        <v>594</v>
      </c>
      <c r="C113" s="835" t="s">
        <v>615</v>
      </c>
      <c r="D113" s="863" t="s">
        <v>616</v>
      </c>
      <c r="E113" s="835" t="s">
        <v>3929</v>
      </c>
      <c r="F113" s="863" t="s">
        <v>3930</v>
      </c>
      <c r="G113" s="835" t="s">
        <v>4085</v>
      </c>
      <c r="H113" s="835" t="s">
        <v>4086</v>
      </c>
      <c r="I113" s="849">
        <v>33.880001068115234</v>
      </c>
      <c r="J113" s="849">
        <v>100</v>
      </c>
      <c r="K113" s="850">
        <v>3388</v>
      </c>
    </row>
    <row r="114" spans="1:11" ht="14.4" customHeight="1" x14ac:dyDescent="0.3">
      <c r="A114" s="831" t="s">
        <v>593</v>
      </c>
      <c r="B114" s="832" t="s">
        <v>594</v>
      </c>
      <c r="C114" s="835" t="s">
        <v>615</v>
      </c>
      <c r="D114" s="863" t="s">
        <v>616</v>
      </c>
      <c r="E114" s="835" t="s">
        <v>3929</v>
      </c>
      <c r="F114" s="863" t="s">
        <v>3930</v>
      </c>
      <c r="G114" s="835" t="s">
        <v>3941</v>
      </c>
      <c r="H114" s="835" t="s">
        <v>3942</v>
      </c>
      <c r="I114" s="849">
        <v>12.585000038146973</v>
      </c>
      <c r="J114" s="849">
        <v>600</v>
      </c>
      <c r="K114" s="850">
        <v>7551</v>
      </c>
    </row>
    <row r="115" spans="1:11" ht="14.4" customHeight="1" x14ac:dyDescent="0.3">
      <c r="A115" s="831" t="s">
        <v>593</v>
      </c>
      <c r="B115" s="832" t="s">
        <v>594</v>
      </c>
      <c r="C115" s="835" t="s">
        <v>615</v>
      </c>
      <c r="D115" s="863" t="s">
        <v>616</v>
      </c>
      <c r="E115" s="835" t="s">
        <v>3929</v>
      </c>
      <c r="F115" s="863" t="s">
        <v>3930</v>
      </c>
      <c r="G115" s="835" t="s">
        <v>4087</v>
      </c>
      <c r="H115" s="835" t="s">
        <v>4088</v>
      </c>
      <c r="I115" s="849">
        <v>17.979999542236328</v>
      </c>
      <c r="J115" s="849">
        <v>500</v>
      </c>
      <c r="K115" s="850">
        <v>8990</v>
      </c>
    </row>
    <row r="116" spans="1:11" ht="14.4" customHeight="1" x14ac:dyDescent="0.3">
      <c r="A116" s="831" t="s">
        <v>593</v>
      </c>
      <c r="B116" s="832" t="s">
        <v>594</v>
      </c>
      <c r="C116" s="835" t="s">
        <v>615</v>
      </c>
      <c r="D116" s="863" t="s">
        <v>616</v>
      </c>
      <c r="E116" s="835" t="s">
        <v>3929</v>
      </c>
      <c r="F116" s="863" t="s">
        <v>3930</v>
      </c>
      <c r="G116" s="835" t="s">
        <v>4089</v>
      </c>
      <c r="H116" s="835" t="s">
        <v>4090</v>
      </c>
      <c r="I116" s="849">
        <v>15.300000190734863</v>
      </c>
      <c r="J116" s="849">
        <v>50</v>
      </c>
      <c r="K116" s="850">
        <v>765</v>
      </c>
    </row>
    <row r="117" spans="1:11" ht="14.4" customHeight="1" x14ac:dyDescent="0.3">
      <c r="A117" s="831" t="s">
        <v>593</v>
      </c>
      <c r="B117" s="832" t="s">
        <v>594</v>
      </c>
      <c r="C117" s="835" t="s">
        <v>615</v>
      </c>
      <c r="D117" s="863" t="s">
        <v>616</v>
      </c>
      <c r="E117" s="835" t="s">
        <v>3929</v>
      </c>
      <c r="F117" s="863" t="s">
        <v>3930</v>
      </c>
      <c r="G117" s="835" t="s">
        <v>4091</v>
      </c>
      <c r="H117" s="835" t="s">
        <v>4092</v>
      </c>
      <c r="I117" s="849">
        <v>1.7999999523162842</v>
      </c>
      <c r="J117" s="849">
        <v>200</v>
      </c>
      <c r="K117" s="850">
        <v>360</v>
      </c>
    </row>
    <row r="118" spans="1:11" ht="14.4" customHeight="1" x14ac:dyDescent="0.3">
      <c r="A118" s="831" t="s">
        <v>593</v>
      </c>
      <c r="B118" s="832" t="s">
        <v>594</v>
      </c>
      <c r="C118" s="835" t="s">
        <v>615</v>
      </c>
      <c r="D118" s="863" t="s">
        <v>616</v>
      </c>
      <c r="E118" s="835" t="s">
        <v>3929</v>
      </c>
      <c r="F118" s="863" t="s">
        <v>3930</v>
      </c>
      <c r="G118" s="835" t="s">
        <v>3951</v>
      </c>
      <c r="H118" s="835" t="s">
        <v>3952</v>
      </c>
      <c r="I118" s="849">
        <v>9.4399995803833008</v>
      </c>
      <c r="J118" s="849">
        <v>200</v>
      </c>
      <c r="K118" s="850">
        <v>1888</v>
      </c>
    </row>
    <row r="119" spans="1:11" ht="14.4" customHeight="1" x14ac:dyDescent="0.3">
      <c r="A119" s="831" t="s">
        <v>593</v>
      </c>
      <c r="B119" s="832" t="s">
        <v>594</v>
      </c>
      <c r="C119" s="835" t="s">
        <v>615</v>
      </c>
      <c r="D119" s="863" t="s">
        <v>616</v>
      </c>
      <c r="E119" s="835" t="s">
        <v>3929</v>
      </c>
      <c r="F119" s="863" t="s">
        <v>3930</v>
      </c>
      <c r="G119" s="835" t="s">
        <v>4093</v>
      </c>
      <c r="H119" s="835" t="s">
        <v>4094</v>
      </c>
      <c r="I119" s="849">
        <v>1.8650000095367432</v>
      </c>
      <c r="J119" s="849">
        <v>160</v>
      </c>
      <c r="K119" s="850">
        <v>299.31999969482422</v>
      </c>
    </row>
    <row r="120" spans="1:11" ht="14.4" customHeight="1" x14ac:dyDescent="0.3">
      <c r="A120" s="831" t="s">
        <v>593</v>
      </c>
      <c r="B120" s="832" t="s">
        <v>594</v>
      </c>
      <c r="C120" s="835" t="s">
        <v>615</v>
      </c>
      <c r="D120" s="863" t="s">
        <v>616</v>
      </c>
      <c r="E120" s="835" t="s">
        <v>3929</v>
      </c>
      <c r="F120" s="863" t="s">
        <v>3930</v>
      </c>
      <c r="G120" s="835" t="s">
        <v>3961</v>
      </c>
      <c r="H120" s="835" t="s">
        <v>3962</v>
      </c>
      <c r="I120" s="849">
        <v>11.734999656677246</v>
      </c>
      <c r="J120" s="849">
        <v>100</v>
      </c>
      <c r="K120" s="850">
        <v>1173.5</v>
      </c>
    </row>
    <row r="121" spans="1:11" ht="14.4" customHeight="1" x14ac:dyDescent="0.3">
      <c r="A121" s="831" t="s">
        <v>593</v>
      </c>
      <c r="B121" s="832" t="s">
        <v>594</v>
      </c>
      <c r="C121" s="835" t="s">
        <v>615</v>
      </c>
      <c r="D121" s="863" t="s">
        <v>616</v>
      </c>
      <c r="E121" s="835" t="s">
        <v>3929</v>
      </c>
      <c r="F121" s="863" t="s">
        <v>3930</v>
      </c>
      <c r="G121" s="835" t="s">
        <v>3963</v>
      </c>
      <c r="H121" s="835" t="s">
        <v>3964</v>
      </c>
      <c r="I121" s="849">
        <v>13.310000419616699</v>
      </c>
      <c r="J121" s="849">
        <v>100</v>
      </c>
      <c r="K121" s="850">
        <v>1331</v>
      </c>
    </row>
    <row r="122" spans="1:11" ht="14.4" customHeight="1" x14ac:dyDescent="0.3">
      <c r="A122" s="831" t="s">
        <v>593</v>
      </c>
      <c r="B122" s="832" t="s">
        <v>594</v>
      </c>
      <c r="C122" s="835" t="s">
        <v>615</v>
      </c>
      <c r="D122" s="863" t="s">
        <v>616</v>
      </c>
      <c r="E122" s="835" t="s">
        <v>3929</v>
      </c>
      <c r="F122" s="863" t="s">
        <v>3930</v>
      </c>
      <c r="G122" s="835" t="s">
        <v>4095</v>
      </c>
      <c r="H122" s="835" t="s">
        <v>4096</v>
      </c>
      <c r="I122" s="849">
        <v>25.535000801086426</v>
      </c>
      <c r="J122" s="849">
        <v>100</v>
      </c>
      <c r="K122" s="850">
        <v>2553.5</v>
      </c>
    </row>
    <row r="123" spans="1:11" ht="14.4" customHeight="1" x14ac:dyDescent="0.3">
      <c r="A123" s="831" t="s">
        <v>593</v>
      </c>
      <c r="B123" s="832" t="s">
        <v>594</v>
      </c>
      <c r="C123" s="835" t="s">
        <v>615</v>
      </c>
      <c r="D123" s="863" t="s">
        <v>616</v>
      </c>
      <c r="E123" s="835" t="s">
        <v>3929</v>
      </c>
      <c r="F123" s="863" t="s">
        <v>3930</v>
      </c>
      <c r="G123" s="835" t="s">
        <v>4097</v>
      </c>
      <c r="H123" s="835" t="s">
        <v>4098</v>
      </c>
      <c r="I123" s="849">
        <v>172.5</v>
      </c>
      <c r="J123" s="849">
        <v>1</v>
      </c>
      <c r="K123" s="850">
        <v>172.5</v>
      </c>
    </row>
    <row r="124" spans="1:11" ht="14.4" customHeight="1" x14ac:dyDescent="0.3">
      <c r="A124" s="831" t="s">
        <v>593</v>
      </c>
      <c r="B124" s="832" t="s">
        <v>594</v>
      </c>
      <c r="C124" s="835" t="s">
        <v>615</v>
      </c>
      <c r="D124" s="863" t="s">
        <v>616</v>
      </c>
      <c r="E124" s="835" t="s">
        <v>3929</v>
      </c>
      <c r="F124" s="863" t="s">
        <v>3930</v>
      </c>
      <c r="G124" s="835" t="s">
        <v>3979</v>
      </c>
      <c r="H124" s="835" t="s">
        <v>3980</v>
      </c>
      <c r="I124" s="849">
        <v>1.6749999523162842</v>
      </c>
      <c r="J124" s="849">
        <v>2000</v>
      </c>
      <c r="K124" s="850">
        <v>3350</v>
      </c>
    </row>
    <row r="125" spans="1:11" ht="14.4" customHeight="1" x14ac:dyDescent="0.3">
      <c r="A125" s="831" t="s">
        <v>593</v>
      </c>
      <c r="B125" s="832" t="s">
        <v>594</v>
      </c>
      <c r="C125" s="835" t="s">
        <v>615</v>
      </c>
      <c r="D125" s="863" t="s">
        <v>616</v>
      </c>
      <c r="E125" s="835" t="s">
        <v>3929</v>
      </c>
      <c r="F125" s="863" t="s">
        <v>3930</v>
      </c>
      <c r="G125" s="835" t="s">
        <v>4099</v>
      </c>
      <c r="H125" s="835" t="s">
        <v>4100</v>
      </c>
      <c r="I125" s="849">
        <v>0.67000001668930054</v>
      </c>
      <c r="J125" s="849">
        <v>200</v>
      </c>
      <c r="K125" s="850">
        <v>134</v>
      </c>
    </row>
    <row r="126" spans="1:11" ht="14.4" customHeight="1" x14ac:dyDescent="0.3">
      <c r="A126" s="831" t="s">
        <v>593</v>
      </c>
      <c r="B126" s="832" t="s">
        <v>594</v>
      </c>
      <c r="C126" s="835" t="s">
        <v>615</v>
      </c>
      <c r="D126" s="863" t="s">
        <v>616</v>
      </c>
      <c r="E126" s="835" t="s">
        <v>3929</v>
      </c>
      <c r="F126" s="863" t="s">
        <v>3930</v>
      </c>
      <c r="G126" s="835" t="s">
        <v>3983</v>
      </c>
      <c r="H126" s="835" t="s">
        <v>3984</v>
      </c>
      <c r="I126" s="849">
        <v>8.8299999237060547</v>
      </c>
      <c r="J126" s="849">
        <v>100</v>
      </c>
      <c r="K126" s="850">
        <v>883</v>
      </c>
    </row>
    <row r="127" spans="1:11" ht="14.4" customHeight="1" x14ac:dyDescent="0.3">
      <c r="A127" s="831" t="s">
        <v>593</v>
      </c>
      <c r="B127" s="832" t="s">
        <v>594</v>
      </c>
      <c r="C127" s="835" t="s">
        <v>615</v>
      </c>
      <c r="D127" s="863" t="s">
        <v>616</v>
      </c>
      <c r="E127" s="835" t="s">
        <v>3929</v>
      </c>
      <c r="F127" s="863" t="s">
        <v>3930</v>
      </c>
      <c r="G127" s="835" t="s">
        <v>3985</v>
      </c>
      <c r="H127" s="835" t="s">
        <v>3986</v>
      </c>
      <c r="I127" s="849">
        <v>8.4700002670288086</v>
      </c>
      <c r="J127" s="849">
        <v>960</v>
      </c>
      <c r="K127" s="850">
        <v>8131.2001953125</v>
      </c>
    </row>
    <row r="128" spans="1:11" ht="14.4" customHeight="1" x14ac:dyDescent="0.3">
      <c r="A128" s="831" t="s">
        <v>593</v>
      </c>
      <c r="B128" s="832" t="s">
        <v>594</v>
      </c>
      <c r="C128" s="835" t="s">
        <v>615</v>
      </c>
      <c r="D128" s="863" t="s">
        <v>616</v>
      </c>
      <c r="E128" s="835" t="s">
        <v>3929</v>
      </c>
      <c r="F128" s="863" t="s">
        <v>3930</v>
      </c>
      <c r="G128" s="835" t="s">
        <v>3987</v>
      </c>
      <c r="H128" s="835" t="s">
        <v>3988</v>
      </c>
      <c r="I128" s="849">
        <v>9.4399995803833008</v>
      </c>
      <c r="J128" s="849">
        <v>500</v>
      </c>
      <c r="K128" s="850">
        <v>4720</v>
      </c>
    </row>
    <row r="129" spans="1:11" ht="14.4" customHeight="1" x14ac:dyDescent="0.3">
      <c r="A129" s="831" t="s">
        <v>593</v>
      </c>
      <c r="B129" s="832" t="s">
        <v>594</v>
      </c>
      <c r="C129" s="835" t="s">
        <v>615</v>
      </c>
      <c r="D129" s="863" t="s">
        <v>616</v>
      </c>
      <c r="E129" s="835" t="s">
        <v>3929</v>
      </c>
      <c r="F129" s="863" t="s">
        <v>3930</v>
      </c>
      <c r="G129" s="835" t="s">
        <v>4101</v>
      </c>
      <c r="H129" s="835" t="s">
        <v>4102</v>
      </c>
      <c r="I129" s="849">
        <v>84.699996948242188</v>
      </c>
      <c r="J129" s="849">
        <v>50</v>
      </c>
      <c r="K129" s="850">
        <v>4235</v>
      </c>
    </row>
    <row r="130" spans="1:11" ht="14.4" customHeight="1" x14ac:dyDescent="0.3">
      <c r="A130" s="831" t="s">
        <v>593</v>
      </c>
      <c r="B130" s="832" t="s">
        <v>594</v>
      </c>
      <c r="C130" s="835" t="s">
        <v>615</v>
      </c>
      <c r="D130" s="863" t="s">
        <v>616</v>
      </c>
      <c r="E130" s="835" t="s">
        <v>3929</v>
      </c>
      <c r="F130" s="863" t="s">
        <v>3930</v>
      </c>
      <c r="G130" s="835" t="s">
        <v>4103</v>
      </c>
      <c r="H130" s="835" t="s">
        <v>4104</v>
      </c>
      <c r="I130" s="849">
        <v>57.729999542236328</v>
      </c>
      <c r="J130" s="849">
        <v>10</v>
      </c>
      <c r="K130" s="850">
        <v>577.260009765625</v>
      </c>
    </row>
    <row r="131" spans="1:11" ht="14.4" customHeight="1" x14ac:dyDescent="0.3">
      <c r="A131" s="831" t="s">
        <v>593</v>
      </c>
      <c r="B131" s="832" t="s">
        <v>594</v>
      </c>
      <c r="C131" s="835" t="s">
        <v>615</v>
      </c>
      <c r="D131" s="863" t="s">
        <v>616</v>
      </c>
      <c r="E131" s="835" t="s">
        <v>3929</v>
      </c>
      <c r="F131" s="863" t="s">
        <v>3930</v>
      </c>
      <c r="G131" s="835" t="s">
        <v>3995</v>
      </c>
      <c r="H131" s="835" t="s">
        <v>3996</v>
      </c>
      <c r="I131" s="849">
        <v>0.4699999988079071</v>
      </c>
      <c r="J131" s="849">
        <v>1000</v>
      </c>
      <c r="K131" s="850">
        <v>470</v>
      </c>
    </row>
    <row r="132" spans="1:11" ht="14.4" customHeight="1" x14ac:dyDescent="0.3">
      <c r="A132" s="831" t="s">
        <v>593</v>
      </c>
      <c r="B132" s="832" t="s">
        <v>594</v>
      </c>
      <c r="C132" s="835" t="s">
        <v>615</v>
      </c>
      <c r="D132" s="863" t="s">
        <v>616</v>
      </c>
      <c r="E132" s="835" t="s">
        <v>3929</v>
      </c>
      <c r="F132" s="863" t="s">
        <v>3930</v>
      </c>
      <c r="G132" s="835" t="s">
        <v>4105</v>
      </c>
      <c r="H132" s="835" t="s">
        <v>4106</v>
      </c>
      <c r="I132" s="849">
        <v>2.375</v>
      </c>
      <c r="J132" s="849">
        <v>200</v>
      </c>
      <c r="K132" s="850">
        <v>475</v>
      </c>
    </row>
    <row r="133" spans="1:11" ht="14.4" customHeight="1" x14ac:dyDescent="0.3">
      <c r="A133" s="831" t="s">
        <v>593</v>
      </c>
      <c r="B133" s="832" t="s">
        <v>594</v>
      </c>
      <c r="C133" s="835" t="s">
        <v>615</v>
      </c>
      <c r="D133" s="863" t="s">
        <v>616</v>
      </c>
      <c r="E133" s="835" t="s">
        <v>3929</v>
      </c>
      <c r="F133" s="863" t="s">
        <v>3930</v>
      </c>
      <c r="G133" s="835" t="s">
        <v>3997</v>
      </c>
      <c r="H133" s="835" t="s">
        <v>3998</v>
      </c>
      <c r="I133" s="849">
        <v>1.9866666793823242</v>
      </c>
      <c r="J133" s="849">
        <v>3500</v>
      </c>
      <c r="K133" s="850">
        <v>6950</v>
      </c>
    </row>
    <row r="134" spans="1:11" ht="14.4" customHeight="1" x14ac:dyDescent="0.3">
      <c r="A134" s="831" t="s">
        <v>593</v>
      </c>
      <c r="B134" s="832" t="s">
        <v>594</v>
      </c>
      <c r="C134" s="835" t="s">
        <v>615</v>
      </c>
      <c r="D134" s="863" t="s">
        <v>616</v>
      </c>
      <c r="E134" s="835" t="s">
        <v>3929</v>
      </c>
      <c r="F134" s="863" t="s">
        <v>3930</v>
      </c>
      <c r="G134" s="835" t="s">
        <v>3999</v>
      </c>
      <c r="H134" s="835" t="s">
        <v>4000</v>
      </c>
      <c r="I134" s="849">
        <v>2.0399999618530273</v>
      </c>
      <c r="J134" s="849">
        <v>830</v>
      </c>
      <c r="K134" s="850">
        <v>1692.2000007629395</v>
      </c>
    </row>
    <row r="135" spans="1:11" ht="14.4" customHeight="1" x14ac:dyDescent="0.3">
      <c r="A135" s="831" t="s">
        <v>593</v>
      </c>
      <c r="B135" s="832" t="s">
        <v>594</v>
      </c>
      <c r="C135" s="835" t="s">
        <v>615</v>
      </c>
      <c r="D135" s="863" t="s">
        <v>616</v>
      </c>
      <c r="E135" s="835" t="s">
        <v>3929</v>
      </c>
      <c r="F135" s="863" t="s">
        <v>3930</v>
      </c>
      <c r="G135" s="835" t="s">
        <v>4107</v>
      </c>
      <c r="H135" s="835" t="s">
        <v>4108</v>
      </c>
      <c r="I135" s="849">
        <v>2.0349999666213989</v>
      </c>
      <c r="J135" s="849">
        <v>1000</v>
      </c>
      <c r="K135" s="850">
        <v>2035</v>
      </c>
    </row>
    <row r="136" spans="1:11" ht="14.4" customHeight="1" x14ac:dyDescent="0.3">
      <c r="A136" s="831" t="s">
        <v>593</v>
      </c>
      <c r="B136" s="832" t="s">
        <v>594</v>
      </c>
      <c r="C136" s="835" t="s">
        <v>615</v>
      </c>
      <c r="D136" s="863" t="s">
        <v>616</v>
      </c>
      <c r="E136" s="835" t="s">
        <v>3929</v>
      </c>
      <c r="F136" s="863" t="s">
        <v>3930</v>
      </c>
      <c r="G136" s="835" t="s">
        <v>4001</v>
      </c>
      <c r="H136" s="835" t="s">
        <v>4002</v>
      </c>
      <c r="I136" s="849">
        <v>1.8999999761581421</v>
      </c>
      <c r="J136" s="849">
        <v>400</v>
      </c>
      <c r="K136" s="850">
        <v>760</v>
      </c>
    </row>
    <row r="137" spans="1:11" ht="14.4" customHeight="1" x14ac:dyDescent="0.3">
      <c r="A137" s="831" t="s">
        <v>593</v>
      </c>
      <c r="B137" s="832" t="s">
        <v>594</v>
      </c>
      <c r="C137" s="835" t="s">
        <v>615</v>
      </c>
      <c r="D137" s="863" t="s">
        <v>616</v>
      </c>
      <c r="E137" s="835" t="s">
        <v>3929</v>
      </c>
      <c r="F137" s="863" t="s">
        <v>3930</v>
      </c>
      <c r="G137" s="835" t="s">
        <v>4109</v>
      </c>
      <c r="H137" s="835" t="s">
        <v>4110</v>
      </c>
      <c r="I137" s="849">
        <v>2.7000000476837158</v>
      </c>
      <c r="J137" s="849">
        <v>500</v>
      </c>
      <c r="K137" s="850">
        <v>1350</v>
      </c>
    </row>
    <row r="138" spans="1:11" ht="14.4" customHeight="1" x14ac:dyDescent="0.3">
      <c r="A138" s="831" t="s">
        <v>593</v>
      </c>
      <c r="B138" s="832" t="s">
        <v>594</v>
      </c>
      <c r="C138" s="835" t="s">
        <v>615</v>
      </c>
      <c r="D138" s="863" t="s">
        <v>616</v>
      </c>
      <c r="E138" s="835" t="s">
        <v>3929</v>
      </c>
      <c r="F138" s="863" t="s">
        <v>3930</v>
      </c>
      <c r="G138" s="835" t="s">
        <v>4111</v>
      </c>
      <c r="H138" s="835" t="s">
        <v>4112</v>
      </c>
      <c r="I138" s="849">
        <v>1.9199999570846558</v>
      </c>
      <c r="J138" s="849">
        <v>200</v>
      </c>
      <c r="K138" s="850">
        <v>384</v>
      </c>
    </row>
    <row r="139" spans="1:11" ht="14.4" customHeight="1" x14ac:dyDescent="0.3">
      <c r="A139" s="831" t="s">
        <v>593</v>
      </c>
      <c r="B139" s="832" t="s">
        <v>594</v>
      </c>
      <c r="C139" s="835" t="s">
        <v>615</v>
      </c>
      <c r="D139" s="863" t="s">
        <v>616</v>
      </c>
      <c r="E139" s="835" t="s">
        <v>3929</v>
      </c>
      <c r="F139" s="863" t="s">
        <v>3930</v>
      </c>
      <c r="G139" s="835" t="s">
        <v>4113</v>
      </c>
      <c r="H139" s="835" t="s">
        <v>4114</v>
      </c>
      <c r="I139" s="849">
        <v>3.0749999284744263</v>
      </c>
      <c r="J139" s="849">
        <v>500</v>
      </c>
      <c r="K139" s="850">
        <v>1537</v>
      </c>
    </row>
    <row r="140" spans="1:11" ht="14.4" customHeight="1" x14ac:dyDescent="0.3">
      <c r="A140" s="831" t="s">
        <v>593</v>
      </c>
      <c r="B140" s="832" t="s">
        <v>594</v>
      </c>
      <c r="C140" s="835" t="s">
        <v>615</v>
      </c>
      <c r="D140" s="863" t="s">
        <v>616</v>
      </c>
      <c r="E140" s="835" t="s">
        <v>3929</v>
      </c>
      <c r="F140" s="863" t="s">
        <v>3930</v>
      </c>
      <c r="G140" s="835" t="s">
        <v>4115</v>
      </c>
      <c r="H140" s="835" t="s">
        <v>4116</v>
      </c>
      <c r="I140" s="849">
        <v>1.9199999570846558</v>
      </c>
      <c r="J140" s="849">
        <v>500</v>
      </c>
      <c r="K140" s="850">
        <v>960</v>
      </c>
    </row>
    <row r="141" spans="1:11" ht="14.4" customHeight="1" x14ac:dyDescent="0.3">
      <c r="A141" s="831" t="s">
        <v>593</v>
      </c>
      <c r="B141" s="832" t="s">
        <v>594</v>
      </c>
      <c r="C141" s="835" t="s">
        <v>615</v>
      </c>
      <c r="D141" s="863" t="s">
        <v>616</v>
      </c>
      <c r="E141" s="835" t="s">
        <v>3929</v>
      </c>
      <c r="F141" s="863" t="s">
        <v>3930</v>
      </c>
      <c r="G141" s="835" t="s">
        <v>4003</v>
      </c>
      <c r="H141" s="835" t="s">
        <v>4004</v>
      </c>
      <c r="I141" s="849">
        <v>3.0949999094009399</v>
      </c>
      <c r="J141" s="849">
        <v>2000</v>
      </c>
      <c r="K141" s="850">
        <v>6190</v>
      </c>
    </row>
    <row r="142" spans="1:11" ht="14.4" customHeight="1" x14ac:dyDescent="0.3">
      <c r="A142" s="831" t="s">
        <v>593</v>
      </c>
      <c r="B142" s="832" t="s">
        <v>594</v>
      </c>
      <c r="C142" s="835" t="s">
        <v>615</v>
      </c>
      <c r="D142" s="863" t="s">
        <v>616</v>
      </c>
      <c r="E142" s="835" t="s">
        <v>3929</v>
      </c>
      <c r="F142" s="863" t="s">
        <v>3930</v>
      </c>
      <c r="G142" s="835" t="s">
        <v>4005</v>
      </c>
      <c r="H142" s="835" t="s">
        <v>4006</v>
      </c>
      <c r="I142" s="849">
        <v>1.9299999475479126</v>
      </c>
      <c r="J142" s="849">
        <v>500</v>
      </c>
      <c r="K142" s="850">
        <v>965</v>
      </c>
    </row>
    <row r="143" spans="1:11" ht="14.4" customHeight="1" x14ac:dyDescent="0.3">
      <c r="A143" s="831" t="s">
        <v>593</v>
      </c>
      <c r="B143" s="832" t="s">
        <v>594</v>
      </c>
      <c r="C143" s="835" t="s">
        <v>615</v>
      </c>
      <c r="D143" s="863" t="s">
        <v>616</v>
      </c>
      <c r="E143" s="835" t="s">
        <v>3929</v>
      </c>
      <c r="F143" s="863" t="s">
        <v>3930</v>
      </c>
      <c r="G143" s="835" t="s">
        <v>4007</v>
      </c>
      <c r="H143" s="835" t="s">
        <v>4008</v>
      </c>
      <c r="I143" s="849">
        <v>2.1650000810623169</v>
      </c>
      <c r="J143" s="849">
        <v>900</v>
      </c>
      <c r="K143" s="850">
        <v>1949</v>
      </c>
    </row>
    <row r="144" spans="1:11" ht="14.4" customHeight="1" x14ac:dyDescent="0.3">
      <c r="A144" s="831" t="s">
        <v>593</v>
      </c>
      <c r="B144" s="832" t="s">
        <v>594</v>
      </c>
      <c r="C144" s="835" t="s">
        <v>615</v>
      </c>
      <c r="D144" s="863" t="s">
        <v>616</v>
      </c>
      <c r="E144" s="835" t="s">
        <v>3929</v>
      </c>
      <c r="F144" s="863" t="s">
        <v>3930</v>
      </c>
      <c r="G144" s="835" t="s">
        <v>4011</v>
      </c>
      <c r="H144" s="835" t="s">
        <v>4012</v>
      </c>
      <c r="I144" s="849">
        <v>21.239999771118164</v>
      </c>
      <c r="J144" s="849">
        <v>50</v>
      </c>
      <c r="K144" s="850">
        <v>1062</v>
      </c>
    </row>
    <row r="145" spans="1:11" ht="14.4" customHeight="1" x14ac:dyDescent="0.3">
      <c r="A145" s="831" t="s">
        <v>593</v>
      </c>
      <c r="B145" s="832" t="s">
        <v>594</v>
      </c>
      <c r="C145" s="835" t="s">
        <v>615</v>
      </c>
      <c r="D145" s="863" t="s">
        <v>616</v>
      </c>
      <c r="E145" s="835" t="s">
        <v>3929</v>
      </c>
      <c r="F145" s="863" t="s">
        <v>3930</v>
      </c>
      <c r="G145" s="835" t="s">
        <v>4117</v>
      </c>
      <c r="H145" s="835" t="s">
        <v>4118</v>
      </c>
      <c r="I145" s="849">
        <v>5.3050000667572021</v>
      </c>
      <c r="J145" s="849">
        <v>700</v>
      </c>
      <c r="K145" s="850">
        <v>3703</v>
      </c>
    </row>
    <row r="146" spans="1:11" ht="14.4" customHeight="1" x14ac:dyDescent="0.3">
      <c r="A146" s="831" t="s">
        <v>593</v>
      </c>
      <c r="B146" s="832" t="s">
        <v>594</v>
      </c>
      <c r="C146" s="835" t="s">
        <v>615</v>
      </c>
      <c r="D146" s="863" t="s">
        <v>616</v>
      </c>
      <c r="E146" s="835" t="s">
        <v>3929</v>
      </c>
      <c r="F146" s="863" t="s">
        <v>3930</v>
      </c>
      <c r="G146" s="835" t="s">
        <v>4013</v>
      </c>
      <c r="H146" s="835" t="s">
        <v>4014</v>
      </c>
      <c r="I146" s="849">
        <v>21.229999542236328</v>
      </c>
      <c r="J146" s="849">
        <v>100</v>
      </c>
      <c r="K146" s="850">
        <v>2123</v>
      </c>
    </row>
    <row r="147" spans="1:11" ht="14.4" customHeight="1" x14ac:dyDescent="0.3">
      <c r="A147" s="831" t="s">
        <v>593</v>
      </c>
      <c r="B147" s="832" t="s">
        <v>594</v>
      </c>
      <c r="C147" s="835" t="s">
        <v>615</v>
      </c>
      <c r="D147" s="863" t="s">
        <v>616</v>
      </c>
      <c r="E147" s="835" t="s">
        <v>3929</v>
      </c>
      <c r="F147" s="863" t="s">
        <v>3930</v>
      </c>
      <c r="G147" s="835" t="s">
        <v>4017</v>
      </c>
      <c r="H147" s="835" t="s">
        <v>4018</v>
      </c>
      <c r="I147" s="849">
        <v>3.1500000953674316</v>
      </c>
      <c r="J147" s="849">
        <v>200</v>
      </c>
      <c r="K147" s="850">
        <v>630</v>
      </c>
    </row>
    <row r="148" spans="1:11" ht="14.4" customHeight="1" x14ac:dyDescent="0.3">
      <c r="A148" s="831" t="s">
        <v>593</v>
      </c>
      <c r="B148" s="832" t="s">
        <v>594</v>
      </c>
      <c r="C148" s="835" t="s">
        <v>615</v>
      </c>
      <c r="D148" s="863" t="s">
        <v>616</v>
      </c>
      <c r="E148" s="835" t="s">
        <v>4019</v>
      </c>
      <c r="F148" s="863" t="s">
        <v>4020</v>
      </c>
      <c r="G148" s="835" t="s">
        <v>4023</v>
      </c>
      <c r="H148" s="835" t="s">
        <v>4024</v>
      </c>
      <c r="I148" s="849">
        <v>10.164999961853027</v>
      </c>
      <c r="J148" s="849">
        <v>500</v>
      </c>
      <c r="K148" s="850">
        <v>5082</v>
      </c>
    </row>
    <row r="149" spans="1:11" ht="14.4" customHeight="1" x14ac:dyDescent="0.3">
      <c r="A149" s="831" t="s">
        <v>593</v>
      </c>
      <c r="B149" s="832" t="s">
        <v>594</v>
      </c>
      <c r="C149" s="835" t="s">
        <v>615</v>
      </c>
      <c r="D149" s="863" t="s">
        <v>616</v>
      </c>
      <c r="E149" s="835" t="s">
        <v>4031</v>
      </c>
      <c r="F149" s="863" t="s">
        <v>4032</v>
      </c>
      <c r="G149" s="835" t="s">
        <v>4033</v>
      </c>
      <c r="H149" s="835" t="s">
        <v>4034</v>
      </c>
      <c r="I149" s="849">
        <v>132.67999267578125</v>
      </c>
      <c r="J149" s="849">
        <v>25</v>
      </c>
      <c r="K149" s="850">
        <v>3316.909912109375</v>
      </c>
    </row>
    <row r="150" spans="1:11" ht="14.4" customHeight="1" x14ac:dyDescent="0.3">
      <c r="A150" s="831" t="s">
        <v>593</v>
      </c>
      <c r="B150" s="832" t="s">
        <v>594</v>
      </c>
      <c r="C150" s="835" t="s">
        <v>615</v>
      </c>
      <c r="D150" s="863" t="s">
        <v>616</v>
      </c>
      <c r="E150" s="835" t="s">
        <v>4031</v>
      </c>
      <c r="F150" s="863" t="s">
        <v>4032</v>
      </c>
      <c r="G150" s="835" t="s">
        <v>4119</v>
      </c>
      <c r="H150" s="835" t="s">
        <v>4120</v>
      </c>
      <c r="I150" s="849">
        <v>0.47999998927116394</v>
      </c>
      <c r="J150" s="849">
        <v>400</v>
      </c>
      <c r="K150" s="850">
        <v>192</v>
      </c>
    </row>
    <row r="151" spans="1:11" ht="14.4" customHeight="1" x14ac:dyDescent="0.3">
      <c r="A151" s="831" t="s">
        <v>593</v>
      </c>
      <c r="B151" s="832" t="s">
        <v>594</v>
      </c>
      <c r="C151" s="835" t="s">
        <v>615</v>
      </c>
      <c r="D151" s="863" t="s">
        <v>616</v>
      </c>
      <c r="E151" s="835" t="s">
        <v>4031</v>
      </c>
      <c r="F151" s="863" t="s">
        <v>4032</v>
      </c>
      <c r="G151" s="835" t="s">
        <v>4121</v>
      </c>
      <c r="H151" s="835" t="s">
        <v>4122</v>
      </c>
      <c r="I151" s="849">
        <v>0.31000000238418579</v>
      </c>
      <c r="J151" s="849">
        <v>400</v>
      </c>
      <c r="K151" s="850">
        <v>124</v>
      </c>
    </row>
    <row r="152" spans="1:11" ht="14.4" customHeight="1" x14ac:dyDescent="0.3">
      <c r="A152" s="831" t="s">
        <v>593</v>
      </c>
      <c r="B152" s="832" t="s">
        <v>594</v>
      </c>
      <c r="C152" s="835" t="s">
        <v>615</v>
      </c>
      <c r="D152" s="863" t="s">
        <v>616</v>
      </c>
      <c r="E152" s="835" t="s">
        <v>4031</v>
      </c>
      <c r="F152" s="863" t="s">
        <v>4032</v>
      </c>
      <c r="G152" s="835" t="s">
        <v>4039</v>
      </c>
      <c r="H152" s="835" t="s">
        <v>4040</v>
      </c>
      <c r="I152" s="849">
        <v>0.54000002145767212</v>
      </c>
      <c r="J152" s="849">
        <v>2000</v>
      </c>
      <c r="K152" s="850">
        <v>1080</v>
      </c>
    </row>
    <row r="153" spans="1:11" ht="14.4" customHeight="1" x14ac:dyDescent="0.3">
      <c r="A153" s="831" t="s">
        <v>593</v>
      </c>
      <c r="B153" s="832" t="s">
        <v>594</v>
      </c>
      <c r="C153" s="835" t="s">
        <v>615</v>
      </c>
      <c r="D153" s="863" t="s">
        <v>616</v>
      </c>
      <c r="E153" s="835" t="s">
        <v>4031</v>
      </c>
      <c r="F153" s="863" t="s">
        <v>4032</v>
      </c>
      <c r="G153" s="835" t="s">
        <v>4123</v>
      </c>
      <c r="H153" s="835" t="s">
        <v>4124</v>
      </c>
      <c r="I153" s="849">
        <v>399.29998779296875</v>
      </c>
      <c r="J153" s="849">
        <v>120</v>
      </c>
      <c r="K153" s="850">
        <v>47916</v>
      </c>
    </row>
    <row r="154" spans="1:11" ht="14.4" customHeight="1" x14ac:dyDescent="0.3">
      <c r="A154" s="831" t="s">
        <v>593</v>
      </c>
      <c r="B154" s="832" t="s">
        <v>594</v>
      </c>
      <c r="C154" s="835" t="s">
        <v>615</v>
      </c>
      <c r="D154" s="863" t="s">
        <v>616</v>
      </c>
      <c r="E154" s="835" t="s">
        <v>4031</v>
      </c>
      <c r="F154" s="863" t="s">
        <v>4032</v>
      </c>
      <c r="G154" s="835" t="s">
        <v>4125</v>
      </c>
      <c r="H154" s="835" t="s">
        <v>4126</v>
      </c>
      <c r="I154" s="849">
        <v>29.639999389648438</v>
      </c>
      <c r="J154" s="849">
        <v>500</v>
      </c>
      <c r="K154" s="850">
        <v>14819.89990234375</v>
      </c>
    </row>
    <row r="155" spans="1:11" ht="14.4" customHeight="1" x14ac:dyDescent="0.3">
      <c r="A155" s="831" t="s">
        <v>593</v>
      </c>
      <c r="B155" s="832" t="s">
        <v>594</v>
      </c>
      <c r="C155" s="835" t="s">
        <v>615</v>
      </c>
      <c r="D155" s="863" t="s">
        <v>616</v>
      </c>
      <c r="E155" s="835" t="s">
        <v>4031</v>
      </c>
      <c r="F155" s="863" t="s">
        <v>4032</v>
      </c>
      <c r="G155" s="835" t="s">
        <v>4127</v>
      </c>
      <c r="H155" s="835" t="s">
        <v>4128</v>
      </c>
      <c r="I155" s="849">
        <v>180</v>
      </c>
      <c r="J155" s="849">
        <v>20</v>
      </c>
      <c r="K155" s="850">
        <v>3599.989990234375</v>
      </c>
    </row>
    <row r="156" spans="1:11" ht="14.4" customHeight="1" x14ac:dyDescent="0.3">
      <c r="A156" s="831" t="s">
        <v>593</v>
      </c>
      <c r="B156" s="832" t="s">
        <v>594</v>
      </c>
      <c r="C156" s="835" t="s">
        <v>615</v>
      </c>
      <c r="D156" s="863" t="s">
        <v>616</v>
      </c>
      <c r="E156" s="835" t="s">
        <v>4031</v>
      </c>
      <c r="F156" s="863" t="s">
        <v>4032</v>
      </c>
      <c r="G156" s="835" t="s">
        <v>4041</v>
      </c>
      <c r="H156" s="835" t="s">
        <v>4042</v>
      </c>
      <c r="I156" s="849">
        <v>907.5</v>
      </c>
      <c r="J156" s="849">
        <v>45</v>
      </c>
      <c r="K156" s="850">
        <v>40837.5</v>
      </c>
    </row>
    <row r="157" spans="1:11" ht="14.4" customHeight="1" x14ac:dyDescent="0.3">
      <c r="A157" s="831" t="s">
        <v>593</v>
      </c>
      <c r="B157" s="832" t="s">
        <v>594</v>
      </c>
      <c r="C157" s="835" t="s">
        <v>615</v>
      </c>
      <c r="D157" s="863" t="s">
        <v>616</v>
      </c>
      <c r="E157" s="835" t="s">
        <v>4031</v>
      </c>
      <c r="F157" s="863" t="s">
        <v>4032</v>
      </c>
      <c r="G157" s="835" t="s">
        <v>4129</v>
      </c>
      <c r="H157" s="835" t="s">
        <v>4130</v>
      </c>
      <c r="I157" s="849">
        <v>1.809999942779541</v>
      </c>
      <c r="J157" s="849">
        <v>400</v>
      </c>
      <c r="K157" s="850">
        <v>724</v>
      </c>
    </row>
    <row r="158" spans="1:11" ht="14.4" customHeight="1" x14ac:dyDescent="0.3">
      <c r="A158" s="831" t="s">
        <v>593</v>
      </c>
      <c r="B158" s="832" t="s">
        <v>594</v>
      </c>
      <c r="C158" s="835" t="s">
        <v>615</v>
      </c>
      <c r="D158" s="863" t="s">
        <v>616</v>
      </c>
      <c r="E158" s="835" t="s">
        <v>4031</v>
      </c>
      <c r="F158" s="863" t="s">
        <v>4032</v>
      </c>
      <c r="G158" s="835" t="s">
        <v>4131</v>
      </c>
      <c r="H158" s="835" t="s">
        <v>4132</v>
      </c>
      <c r="I158" s="849">
        <v>1.809999942779541</v>
      </c>
      <c r="J158" s="849">
        <v>3000</v>
      </c>
      <c r="K158" s="850">
        <v>5430</v>
      </c>
    </row>
    <row r="159" spans="1:11" ht="14.4" customHeight="1" x14ac:dyDescent="0.3">
      <c r="A159" s="831" t="s">
        <v>593</v>
      </c>
      <c r="B159" s="832" t="s">
        <v>594</v>
      </c>
      <c r="C159" s="835" t="s">
        <v>615</v>
      </c>
      <c r="D159" s="863" t="s">
        <v>616</v>
      </c>
      <c r="E159" s="835" t="s">
        <v>4043</v>
      </c>
      <c r="F159" s="863" t="s">
        <v>4044</v>
      </c>
      <c r="G159" s="835" t="s">
        <v>4133</v>
      </c>
      <c r="H159" s="835" t="s">
        <v>4134</v>
      </c>
      <c r="I159" s="849">
        <v>16.940000534057617</v>
      </c>
      <c r="J159" s="849">
        <v>150</v>
      </c>
      <c r="K159" s="850">
        <v>2541</v>
      </c>
    </row>
    <row r="160" spans="1:11" ht="14.4" customHeight="1" x14ac:dyDescent="0.3">
      <c r="A160" s="831" t="s">
        <v>593</v>
      </c>
      <c r="B160" s="832" t="s">
        <v>594</v>
      </c>
      <c r="C160" s="835" t="s">
        <v>615</v>
      </c>
      <c r="D160" s="863" t="s">
        <v>616</v>
      </c>
      <c r="E160" s="835" t="s">
        <v>4043</v>
      </c>
      <c r="F160" s="863" t="s">
        <v>4044</v>
      </c>
      <c r="G160" s="835" t="s">
        <v>4047</v>
      </c>
      <c r="H160" s="835" t="s">
        <v>4048</v>
      </c>
      <c r="I160" s="849">
        <v>0.62999999523162842</v>
      </c>
      <c r="J160" s="849">
        <v>10000</v>
      </c>
      <c r="K160" s="850">
        <v>6300</v>
      </c>
    </row>
    <row r="161" spans="1:11" ht="14.4" customHeight="1" x14ac:dyDescent="0.3">
      <c r="A161" s="831" t="s">
        <v>593</v>
      </c>
      <c r="B161" s="832" t="s">
        <v>594</v>
      </c>
      <c r="C161" s="835" t="s">
        <v>615</v>
      </c>
      <c r="D161" s="863" t="s">
        <v>616</v>
      </c>
      <c r="E161" s="835" t="s">
        <v>4135</v>
      </c>
      <c r="F161" s="863" t="s">
        <v>4136</v>
      </c>
      <c r="G161" s="835" t="s">
        <v>4137</v>
      </c>
      <c r="H161" s="835" t="s">
        <v>4138</v>
      </c>
      <c r="I161" s="849">
        <v>93.150001525878906</v>
      </c>
      <c r="J161" s="849">
        <v>100</v>
      </c>
      <c r="K161" s="850">
        <v>9315</v>
      </c>
    </row>
    <row r="162" spans="1:11" ht="14.4" customHeight="1" x14ac:dyDescent="0.3">
      <c r="A162" s="831" t="s">
        <v>593</v>
      </c>
      <c r="B162" s="832" t="s">
        <v>594</v>
      </c>
      <c r="C162" s="835" t="s">
        <v>618</v>
      </c>
      <c r="D162" s="863" t="s">
        <v>619</v>
      </c>
      <c r="E162" s="835" t="s">
        <v>3871</v>
      </c>
      <c r="F162" s="863" t="s">
        <v>3872</v>
      </c>
      <c r="G162" s="835" t="s">
        <v>3873</v>
      </c>
      <c r="H162" s="835" t="s">
        <v>3874</v>
      </c>
      <c r="I162" s="849">
        <v>147.17999267578125</v>
      </c>
      <c r="J162" s="849">
        <v>50</v>
      </c>
      <c r="K162" s="850">
        <v>7359.14990234375</v>
      </c>
    </row>
    <row r="163" spans="1:11" ht="14.4" customHeight="1" x14ac:dyDescent="0.3">
      <c r="A163" s="831" t="s">
        <v>593</v>
      </c>
      <c r="B163" s="832" t="s">
        <v>594</v>
      </c>
      <c r="C163" s="835" t="s">
        <v>618</v>
      </c>
      <c r="D163" s="863" t="s">
        <v>619</v>
      </c>
      <c r="E163" s="835" t="s">
        <v>3871</v>
      </c>
      <c r="F163" s="863" t="s">
        <v>3872</v>
      </c>
      <c r="G163" s="835" t="s">
        <v>3875</v>
      </c>
      <c r="H163" s="835" t="s">
        <v>3876</v>
      </c>
      <c r="I163" s="849">
        <v>147.17999267578125</v>
      </c>
      <c r="J163" s="849">
        <v>50</v>
      </c>
      <c r="K163" s="850">
        <v>7359.1298828125</v>
      </c>
    </row>
    <row r="164" spans="1:11" ht="14.4" customHeight="1" x14ac:dyDescent="0.3">
      <c r="A164" s="831" t="s">
        <v>593</v>
      </c>
      <c r="B164" s="832" t="s">
        <v>594</v>
      </c>
      <c r="C164" s="835" t="s">
        <v>618</v>
      </c>
      <c r="D164" s="863" t="s">
        <v>619</v>
      </c>
      <c r="E164" s="835" t="s">
        <v>3871</v>
      </c>
      <c r="F164" s="863" t="s">
        <v>3872</v>
      </c>
      <c r="G164" s="835" t="s">
        <v>3877</v>
      </c>
      <c r="H164" s="835" t="s">
        <v>3878</v>
      </c>
      <c r="I164" s="849">
        <v>141.58000183105469</v>
      </c>
      <c r="J164" s="849">
        <v>5</v>
      </c>
      <c r="K164" s="850">
        <v>707.89999389648437</v>
      </c>
    </row>
    <row r="165" spans="1:11" ht="14.4" customHeight="1" x14ac:dyDescent="0.3">
      <c r="A165" s="831" t="s">
        <v>593</v>
      </c>
      <c r="B165" s="832" t="s">
        <v>594</v>
      </c>
      <c r="C165" s="835" t="s">
        <v>618</v>
      </c>
      <c r="D165" s="863" t="s">
        <v>619</v>
      </c>
      <c r="E165" s="835" t="s">
        <v>3871</v>
      </c>
      <c r="F165" s="863" t="s">
        <v>3872</v>
      </c>
      <c r="G165" s="835" t="s">
        <v>4139</v>
      </c>
      <c r="H165" s="835" t="s">
        <v>4140</v>
      </c>
      <c r="I165" s="849">
        <v>11.663333257039389</v>
      </c>
      <c r="J165" s="849">
        <v>30</v>
      </c>
      <c r="K165" s="850">
        <v>349.83999633789062</v>
      </c>
    </row>
    <row r="166" spans="1:11" ht="14.4" customHeight="1" x14ac:dyDescent="0.3">
      <c r="A166" s="831" t="s">
        <v>593</v>
      </c>
      <c r="B166" s="832" t="s">
        <v>594</v>
      </c>
      <c r="C166" s="835" t="s">
        <v>618</v>
      </c>
      <c r="D166" s="863" t="s">
        <v>619</v>
      </c>
      <c r="E166" s="835" t="s">
        <v>3871</v>
      </c>
      <c r="F166" s="863" t="s">
        <v>3872</v>
      </c>
      <c r="G166" s="835" t="s">
        <v>4057</v>
      </c>
      <c r="H166" s="835" t="s">
        <v>4058</v>
      </c>
      <c r="I166" s="849">
        <v>227.48596678820343</v>
      </c>
      <c r="J166" s="849">
        <v>2</v>
      </c>
      <c r="K166" s="850">
        <v>454.97193357640685</v>
      </c>
    </row>
    <row r="167" spans="1:11" ht="14.4" customHeight="1" x14ac:dyDescent="0.3">
      <c r="A167" s="831" t="s">
        <v>593</v>
      </c>
      <c r="B167" s="832" t="s">
        <v>594</v>
      </c>
      <c r="C167" s="835" t="s">
        <v>618</v>
      </c>
      <c r="D167" s="863" t="s">
        <v>619</v>
      </c>
      <c r="E167" s="835" t="s">
        <v>4059</v>
      </c>
      <c r="F167" s="863" t="s">
        <v>4060</v>
      </c>
      <c r="G167" s="835" t="s">
        <v>4061</v>
      </c>
      <c r="H167" s="835" t="s">
        <v>4062</v>
      </c>
      <c r="I167" s="849">
        <v>0.57999998331069946</v>
      </c>
      <c r="J167" s="849">
        <v>200</v>
      </c>
      <c r="K167" s="850">
        <v>116</v>
      </c>
    </row>
    <row r="168" spans="1:11" ht="14.4" customHeight="1" x14ac:dyDescent="0.3">
      <c r="A168" s="831" t="s">
        <v>593</v>
      </c>
      <c r="B168" s="832" t="s">
        <v>594</v>
      </c>
      <c r="C168" s="835" t="s">
        <v>618</v>
      </c>
      <c r="D168" s="863" t="s">
        <v>619</v>
      </c>
      <c r="E168" s="835" t="s">
        <v>3879</v>
      </c>
      <c r="F168" s="863" t="s">
        <v>3880</v>
      </c>
      <c r="G168" s="835" t="s">
        <v>4141</v>
      </c>
      <c r="H168" s="835" t="s">
        <v>4142</v>
      </c>
      <c r="I168" s="849">
        <v>934.04998779296875</v>
      </c>
      <c r="J168" s="849">
        <v>5</v>
      </c>
      <c r="K168" s="850">
        <v>4670.25</v>
      </c>
    </row>
    <row r="169" spans="1:11" ht="14.4" customHeight="1" x14ac:dyDescent="0.3">
      <c r="A169" s="831" t="s">
        <v>593</v>
      </c>
      <c r="B169" s="832" t="s">
        <v>594</v>
      </c>
      <c r="C169" s="835" t="s">
        <v>618</v>
      </c>
      <c r="D169" s="863" t="s">
        <v>619</v>
      </c>
      <c r="E169" s="835" t="s">
        <v>3879</v>
      </c>
      <c r="F169" s="863" t="s">
        <v>3880</v>
      </c>
      <c r="G169" s="835" t="s">
        <v>4063</v>
      </c>
      <c r="H169" s="835" t="s">
        <v>4064</v>
      </c>
      <c r="I169" s="849">
        <v>4.0999999046325684</v>
      </c>
      <c r="J169" s="849">
        <v>50</v>
      </c>
      <c r="K169" s="850">
        <v>205</v>
      </c>
    </row>
    <row r="170" spans="1:11" ht="14.4" customHeight="1" x14ac:dyDescent="0.3">
      <c r="A170" s="831" t="s">
        <v>593</v>
      </c>
      <c r="B170" s="832" t="s">
        <v>594</v>
      </c>
      <c r="C170" s="835" t="s">
        <v>618</v>
      </c>
      <c r="D170" s="863" t="s">
        <v>619</v>
      </c>
      <c r="E170" s="835" t="s">
        <v>3879</v>
      </c>
      <c r="F170" s="863" t="s">
        <v>3880</v>
      </c>
      <c r="G170" s="835" t="s">
        <v>4143</v>
      </c>
      <c r="H170" s="835" t="s">
        <v>4144</v>
      </c>
      <c r="I170" s="849">
        <v>0.27500000596046448</v>
      </c>
      <c r="J170" s="849">
        <v>10000</v>
      </c>
      <c r="K170" s="850">
        <v>2750</v>
      </c>
    </row>
    <row r="171" spans="1:11" ht="14.4" customHeight="1" x14ac:dyDescent="0.3">
      <c r="A171" s="831" t="s">
        <v>593</v>
      </c>
      <c r="B171" s="832" t="s">
        <v>594</v>
      </c>
      <c r="C171" s="835" t="s">
        <v>618</v>
      </c>
      <c r="D171" s="863" t="s">
        <v>619</v>
      </c>
      <c r="E171" s="835" t="s">
        <v>3879</v>
      </c>
      <c r="F171" s="863" t="s">
        <v>3880</v>
      </c>
      <c r="G171" s="835" t="s">
        <v>3885</v>
      </c>
      <c r="H171" s="835" t="s">
        <v>3886</v>
      </c>
      <c r="I171" s="849">
        <v>157.25999450683594</v>
      </c>
      <c r="J171" s="849">
        <v>10</v>
      </c>
      <c r="K171" s="850">
        <v>1572.5999755859375</v>
      </c>
    </row>
    <row r="172" spans="1:11" ht="14.4" customHeight="1" x14ac:dyDescent="0.3">
      <c r="A172" s="831" t="s">
        <v>593</v>
      </c>
      <c r="B172" s="832" t="s">
        <v>594</v>
      </c>
      <c r="C172" s="835" t="s">
        <v>618</v>
      </c>
      <c r="D172" s="863" t="s">
        <v>619</v>
      </c>
      <c r="E172" s="835" t="s">
        <v>3879</v>
      </c>
      <c r="F172" s="863" t="s">
        <v>3880</v>
      </c>
      <c r="G172" s="835" t="s">
        <v>3887</v>
      </c>
      <c r="H172" s="835" t="s">
        <v>3888</v>
      </c>
      <c r="I172" s="849">
        <v>2.6620000839233398</v>
      </c>
      <c r="J172" s="849">
        <v>700</v>
      </c>
      <c r="K172" s="850">
        <v>1863.3999633789062</v>
      </c>
    </row>
    <row r="173" spans="1:11" ht="14.4" customHeight="1" x14ac:dyDescent="0.3">
      <c r="A173" s="831" t="s">
        <v>593</v>
      </c>
      <c r="B173" s="832" t="s">
        <v>594</v>
      </c>
      <c r="C173" s="835" t="s">
        <v>618</v>
      </c>
      <c r="D173" s="863" t="s">
        <v>619</v>
      </c>
      <c r="E173" s="835" t="s">
        <v>3879</v>
      </c>
      <c r="F173" s="863" t="s">
        <v>3880</v>
      </c>
      <c r="G173" s="835" t="s">
        <v>4145</v>
      </c>
      <c r="H173" s="835" t="s">
        <v>4146</v>
      </c>
      <c r="I173" s="849">
        <v>790.8800048828125</v>
      </c>
      <c r="J173" s="849">
        <v>2</v>
      </c>
      <c r="K173" s="850">
        <v>1581.760009765625</v>
      </c>
    </row>
    <row r="174" spans="1:11" ht="14.4" customHeight="1" x14ac:dyDescent="0.3">
      <c r="A174" s="831" t="s">
        <v>593</v>
      </c>
      <c r="B174" s="832" t="s">
        <v>594</v>
      </c>
      <c r="C174" s="835" t="s">
        <v>618</v>
      </c>
      <c r="D174" s="863" t="s">
        <v>619</v>
      </c>
      <c r="E174" s="835" t="s">
        <v>3879</v>
      </c>
      <c r="F174" s="863" t="s">
        <v>3880</v>
      </c>
      <c r="G174" s="835" t="s">
        <v>4147</v>
      </c>
      <c r="H174" s="835" t="s">
        <v>4148</v>
      </c>
      <c r="I174" s="849">
        <v>355.35000610351562</v>
      </c>
      <c r="J174" s="849">
        <v>7</v>
      </c>
      <c r="K174" s="850">
        <v>2487.4500427246094</v>
      </c>
    </row>
    <row r="175" spans="1:11" ht="14.4" customHeight="1" x14ac:dyDescent="0.3">
      <c r="A175" s="831" t="s">
        <v>593</v>
      </c>
      <c r="B175" s="832" t="s">
        <v>594</v>
      </c>
      <c r="C175" s="835" t="s">
        <v>618</v>
      </c>
      <c r="D175" s="863" t="s">
        <v>619</v>
      </c>
      <c r="E175" s="835" t="s">
        <v>3879</v>
      </c>
      <c r="F175" s="863" t="s">
        <v>3880</v>
      </c>
      <c r="G175" s="835" t="s">
        <v>4067</v>
      </c>
      <c r="H175" s="835" t="s">
        <v>4068</v>
      </c>
      <c r="I175" s="849">
        <v>63.590000152587891</v>
      </c>
      <c r="J175" s="849">
        <v>50</v>
      </c>
      <c r="K175" s="850">
        <v>3179.4599609375</v>
      </c>
    </row>
    <row r="176" spans="1:11" ht="14.4" customHeight="1" x14ac:dyDescent="0.3">
      <c r="A176" s="831" t="s">
        <v>593</v>
      </c>
      <c r="B176" s="832" t="s">
        <v>594</v>
      </c>
      <c r="C176" s="835" t="s">
        <v>618</v>
      </c>
      <c r="D176" s="863" t="s">
        <v>619</v>
      </c>
      <c r="E176" s="835" t="s">
        <v>3879</v>
      </c>
      <c r="F176" s="863" t="s">
        <v>3880</v>
      </c>
      <c r="G176" s="835" t="s">
        <v>3889</v>
      </c>
      <c r="H176" s="835" t="s">
        <v>3890</v>
      </c>
      <c r="I176" s="849">
        <v>22.149999618530273</v>
      </c>
      <c r="J176" s="849">
        <v>125</v>
      </c>
      <c r="K176" s="850">
        <v>2768.75</v>
      </c>
    </row>
    <row r="177" spans="1:11" ht="14.4" customHeight="1" x14ac:dyDescent="0.3">
      <c r="A177" s="831" t="s">
        <v>593</v>
      </c>
      <c r="B177" s="832" t="s">
        <v>594</v>
      </c>
      <c r="C177" s="835" t="s">
        <v>618</v>
      </c>
      <c r="D177" s="863" t="s">
        <v>619</v>
      </c>
      <c r="E177" s="835" t="s">
        <v>3879</v>
      </c>
      <c r="F177" s="863" t="s">
        <v>3880</v>
      </c>
      <c r="G177" s="835" t="s">
        <v>4149</v>
      </c>
      <c r="H177" s="835" t="s">
        <v>4150</v>
      </c>
      <c r="I177" s="849">
        <v>129.25999450683594</v>
      </c>
      <c r="J177" s="849">
        <v>30</v>
      </c>
      <c r="K177" s="850">
        <v>3877.7999267578125</v>
      </c>
    </row>
    <row r="178" spans="1:11" ht="14.4" customHeight="1" x14ac:dyDescent="0.3">
      <c r="A178" s="831" t="s">
        <v>593</v>
      </c>
      <c r="B178" s="832" t="s">
        <v>594</v>
      </c>
      <c r="C178" s="835" t="s">
        <v>618</v>
      </c>
      <c r="D178" s="863" t="s">
        <v>619</v>
      </c>
      <c r="E178" s="835" t="s">
        <v>3879</v>
      </c>
      <c r="F178" s="863" t="s">
        <v>3880</v>
      </c>
      <c r="G178" s="835" t="s">
        <v>4151</v>
      </c>
      <c r="H178" s="835" t="s">
        <v>4152</v>
      </c>
      <c r="I178" s="849">
        <v>139.17499542236328</v>
      </c>
      <c r="J178" s="849">
        <v>7</v>
      </c>
      <c r="K178" s="850">
        <v>974.25001525878906</v>
      </c>
    </row>
    <row r="179" spans="1:11" ht="14.4" customHeight="1" x14ac:dyDescent="0.3">
      <c r="A179" s="831" t="s">
        <v>593</v>
      </c>
      <c r="B179" s="832" t="s">
        <v>594</v>
      </c>
      <c r="C179" s="835" t="s">
        <v>618</v>
      </c>
      <c r="D179" s="863" t="s">
        <v>619</v>
      </c>
      <c r="E179" s="835" t="s">
        <v>3879</v>
      </c>
      <c r="F179" s="863" t="s">
        <v>3880</v>
      </c>
      <c r="G179" s="835" t="s">
        <v>4153</v>
      </c>
      <c r="H179" s="835" t="s">
        <v>4154</v>
      </c>
      <c r="I179" s="849">
        <v>599.1500244140625</v>
      </c>
      <c r="J179" s="849">
        <v>4</v>
      </c>
      <c r="K179" s="850">
        <v>2396.5999755859375</v>
      </c>
    </row>
    <row r="180" spans="1:11" ht="14.4" customHeight="1" x14ac:dyDescent="0.3">
      <c r="A180" s="831" t="s">
        <v>593</v>
      </c>
      <c r="B180" s="832" t="s">
        <v>594</v>
      </c>
      <c r="C180" s="835" t="s">
        <v>618</v>
      </c>
      <c r="D180" s="863" t="s">
        <v>619</v>
      </c>
      <c r="E180" s="835" t="s">
        <v>3879</v>
      </c>
      <c r="F180" s="863" t="s">
        <v>3880</v>
      </c>
      <c r="G180" s="835" t="s">
        <v>3897</v>
      </c>
      <c r="H180" s="835" t="s">
        <v>3898</v>
      </c>
      <c r="I180" s="849">
        <v>13.744999885559082</v>
      </c>
      <c r="J180" s="849">
        <v>200</v>
      </c>
      <c r="K180" s="850">
        <v>2749.919921875</v>
      </c>
    </row>
    <row r="181" spans="1:11" ht="14.4" customHeight="1" x14ac:dyDescent="0.3">
      <c r="A181" s="831" t="s">
        <v>593</v>
      </c>
      <c r="B181" s="832" t="s">
        <v>594</v>
      </c>
      <c r="C181" s="835" t="s">
        <v>618</v>
      </c>
      <c r="D181" s="863" t="s">
        <v>619</v>
      </c>
      <c r="E181" s="835" t="s">
        <v>3879</v>
      </c>
      <c r="F181" s="863" t="s">
        <v>3880</v>
      </c>
      <c r="G181" s="835" t="s">
        <v>4155</v>
      </c>
      <c r="H181" s="835" t="s">
        <v>4156</v>
      </c>
      <c r="I181" s="849">
        <v>215.27999877929687</v>
      </c>
      <c r="J181" s="849">
        <v>125</v>
      </c>
      <c r="K181" s="850">
        <v>26910</v>
      </c>
    </row>
    <row r="182" spans="1:11" ht="14.4" customHeight="1" x14ac:dyDescent="0.3">
      <c r="A182" s="831" t="s">
        <v>593</v>
      </c>
      <c r="B182" s="832" t="s">
        <v>594</v>
      </c>
      <c r="C182" s="835" t="s">
        <v>618</v>
      </c>
      <c r="D182" s="863" t="s">
        <v>619</v>
      </c>
      <c r="E182" s="835" t="s">
        <v>3879</v>
      </c>
      <c r="F182" s="863" t="s">
        <v>3880</v>
      </c>
      <c r="G182" s="835" t="s">
        <v>3899</v>
      </c>
      <c r="H182" s="835" t="s">
        <v>3900</v>
      </c>
      <c r="I182" s="849">
        <v>15.359999656677246</v>
      </c>
      <c r="J182" s="849">
        <v>400</v>
      </c>
      <c r="K182" s="850">
        <v>6143.2998046875</v>
      </c>
    </row>
    <row r="183" spans="1:11" ht="14.4" customHeight="1" x14ac:dyDescent="0.3">
      <c r="A183" s="831" t="s">
        <v>593</v>
      </c>
      <c r="B183" s="832" t="s">
        <v>594</v>
      </c>
      <c r="C183" s="835" t="s">
        <v>618</v>
      </c>
      <c r="D183" s="863" t="s">
        <v>619</v>
      </c>
      <c r="E183" s="835" t="s">
        <v>3879</v>
      </c>
      <c r="F183" s="863" t="s">
        <v>3880</v>
      </c>
      <c r="G183" s="835" t="s">
        <v>4157</v>
      </c>
      <c r="H183" s="835" t="s">
        <v>4158</v>
      </c>
      <c r="I183" s="849">
        <v>249.55000305175781</v>
      </c>
      <c r="J183" s="849">
        <v>6</v>
      </c>
      <c r="K183" s="850">
        <v>1497.300048828125</v>
      </c>
    </row>
    <row r="184" spans="1:11" ht="14.4" customHeight="1" x14ac:dyDescent="0.3">
      <c r="A184" s="831" t="s">
        <v>593</v>
      </c>
      <c r="B184" s="832" t="s">
        <v>594</v>
      </c>
      <c r="C184" s="835" t="s">
        <v>618</v>
      </c>
      <c r="D184" s="863" t="s">
        <v>619</v>
      </c>
      <c r="E184" s="835" t="s">
        <v>3879</v>
      </c>
      <c r="F184" s="863" t="s">
        <v>3880</v>
      </c>
      <c r="G184" s="835" t="s">
        <v>3903</v>
      </c>
      <c r="H184" s="835" t="s">
        <v>3904</v>
      </c>
      <c r="I184" s="849">
        <v>0.86000001430511475</v>
      </c>
      <c r="J184" s="849">
        <v>400</v>
      </c>
      <c r="K184" s="850">
        <v>344</v>
      </c>
    </row>
    <row r="185" spans="1:11" ht="14.4" customHeight="1" x14ac:dyDescent="0.3">
      <c r="A185" s="831" t="s">
        <v>593</v>
      </c>
      <c r="B185" s="832" t="s">
        <v>594</v>
      </c>
      <c r="C185" s="835" t="s">
        <v>618</v>
      </c>
      <c r="D185" s="863" t="s">
        <v>619</v>
      </c>
      <c r="E185" s="835" t="s">
        <v>3879</v>
      </c>
      <c r="F185" s="863" t="s">
        <v>3880</v>
      </c>
      <c r="G185" s="835" t="s">
        <v>3909</v>
      </c>
      <c r="H185" s="835" t="s">
        <v>3910</v>
      </c>
      <c r="I185" s="849">
        <v>0.37999999523162842</v>
      </c>
      <c r="J185" s="849">
        <v>50</v>
      </c>
      <c r="K185" s="850">
        <v>19</v>
      </c>
    </row>
    <row r="186" spans="1:11" ht="14.4" customHeight="1" x14ac:dyDescent="0.3">
      <c r="A186" s="831" t="s">
        <v>593</v>
      </c>
      <c r="B186" s="832" t="s">
        <v>594</v>
      </c>
      <c r="C186" s="835" t="s">
        <v>618</v>
      </c>
      <c r="D186" s="863" t="s">
        <v>619</v>
      </c>
      <c r="E186" s="835" t="s">
        <v>3879</v>
      </c>
      <c r="F186" s="863" t="s">
        <v>3880</v>
      </c>
      <c r="G186" s="835" t="s">
        <v>4159</v>
      </c>
      <c r="H186" s="835" t="s">
        <v>4160</v>
      </c>
      <c r="I186" s="849">
        <v>1.6399999856948853</v>
      </c>
      <c r="J186" s="849">
        <v>80</v>
      </c>
      <c r="K186" s="850">
        <v>131.10000610351562</v>
      </c>
    </row>
    <row r="187" spans="1:11" ht="14.4" customHeight="1" x14ac:dyDescent="0.3">
      <c r="A187" s="831" t="s">
        <v>593</v>
      </c>
      <c r="B187" s="832" t="s">
        <v>594</v>
      </c>
      <c r="C187" s="835" t="s">
        <v>618</v>
      </c>
      <c r="D187" s="863" t="s">
        <v>619</v>
      </c>
      <c r="E187" s="835" t="s">
        <v>3879</v>
      </c>
      <c r="F187" s="863" t="s">
        <v>3880</v>
      </c>
      <c r="G187" s="835" t="s">
        <v>4161</v>
      </c>
      <c r="H187" s="835" t="s">
        <v>4162</v>
      </c>
      <c r="I187" s="849">
        <v>2.5</v>
      </c>
      <c r="J187" s="849">
        <v>40</v>
      </c>
      <c r="K187" s="850">
        <v>100</v>
      </c>
    </row>
    <row r="188" spans="1:11" ht="14.4" customHeight="1" x14ac:dyDescent="0.3">
      <c r="A188" s="831" t="s">
        <v>593</v>
      </c>
      <c r="B188" s="832" t="s">
        <v>594</v>
      </c>
      <c r="C188" s="835" t="s">
        <v>618</v>
      </c>
      <c r="D188" s="863" t="s">
        <v>619</v>
      </c>
      <c r="E188" s="835" t="s">
        <v>3879</v>
      </c>
      <c r="F188" s="863" t="s">
        <v>3880</v>
      </c>
      <c r="G188" s="835" t="s">
        <v>4163</v>
      </c>
      <c r="H188" s="835" t="s">
        <v>4164</v>
      </c>
      <c r="I188" s="849">
        <v>3.2599999904632568</v>
      </c>
      <c r="J188" s="849">
        <v>40</v>
      </c>
      <c r="K188" s="850">
        <v>130.39999389648437</v>
      </c>
    </row>
    <row r="189" spans="1:11" ht="14.4" customHeight="1" x14ac:dyDescent="0.3">
      <c r="A189" s="831" t="s">
        <v>593</v>
      </c>
      <c r="B189" s="832" t="s">
        <v>594</v>
      </c>
      <c r="C189" s="835" t="s">
        <v>618</v>
      </c>
      <c r="D189" s="863" t="s">
        <v>619</v>
      </c>
      <c r="E189" s="835" t="s">
        <v>3879</v>
      </c>
      <c r="F189" s="863" t="s">
        <v>3880</v>
      </c>
      <c r="G189" s="835" t="s">
        <v>4165</v>
      </c>
      <c r="H189" s="835" t="s">
        <v>4166</v>
      </c>
      <c r="I189" s="849">
        <v>408.6400146484375</v>
      </c>
      <c r="J189" s="849">
        <v>10</v>
      </c>
      <c r="K189" s="850">
        <v>4086.409912109375</v>
      </c>
    </row>
    <row r="190" spans="1:11" ht="14.4" customHeight="1" x14ac:dyDescent="0.3">
      <c r="A190" s="831" t="s">
        <v>593</v>
      </c>
      <c r="B190" s="832" t="s">
        <v>594</v>
      </c>
      <c r="C190" s="835" t="s">
        <v>618</v>
      </c>
      <c r="D190" s="863" t="s">
        <v>619</v>
      </c>
      <c r="E190" s="835" t="s">
        <v>3879</v>
      </c>
      <c r="F190" s="863" t="s">
        <v>3880</v>
      </c>
      <c r="G190" s="835" t="s">
        <v>4167</v>
      </c>
      <c r="H190" s="835" t="s">
        <v>4168</v>
      </c>
      <c r="I190" s="849">
        <v>34.130001068115234</v>
      </c>
      <c r="J190" s="849">
        <v>25</v>
      </c>
      <c r="K190" s="850">
        <v>853.29998779296875</v>
      </c>
    </row>
    <row r="191" spans="1:11" ht="14.4" customHeight="1" x14ac:dyDescent="0.3">
      <c r="A191" s="831" t="s">
        <v>593</v>
      </c>
      <c r="B191" s="832" t="s">
        <v>594</v>
      </c>
      <c r="C191" s="835" t="s">
        <v>618</v>
      </c>
      <c r="D191" s="863" t="s">
        <v>619</v>
      </c>
      <c r="E191" s="835" t="s">
        <v>3879</v>
      </c>
      <c r="F191" s="863" t="s">
        <v>3880</v>
      </c>
      <c r="G191" s="835" t="s">
        <v>3919</v>
      </c>
      <c r="H191" s="835" t="s">
        <v>3920</v>
      </c>
      <c r="I191" s="849">
        <v>0.49500000476837158</v>
      </c>
      <c r="J191" s="849">
        <v>1000</v>
      </c>
      <c r="K191" s="850">
        <v>495</v>
      </c>
    </row>
    <row r="192" spans="1:11" ht="14.4" customHeight="1" x14ac:dyDescent="0.3">
      <c r="A192" s="831" t="s">
        <v>593</v>
      </c>
      <c r="B192" s="832" t="s">
        <v>594</v>
      </c>
      <c r="C192" s="835" t="s">
        <v>618</v>
      </c>
      <c r="D192" s="863" t="s">
        <v>619</v>
      </c>
      <c r="E192" s="835" t="s">
        <v>3879</v>
      </c>
      <c r="F192" s="863" t="s">
        <v>3880</v>
      </c>
      <c r="G192" s="835" t="s">
        <v>3921</v>
      </c>
      <c r="H192" s="835" t="s">
        <v>3922</v>
      </c>
      <c r="I192" s="849">
        <v>0.6600000262260437</v>
      </c>
      <c r="J192" s="849">
        <v>1500</v>
      </c>
      <c r="K192" s="850">
        <v>990</v>
      </c>
    </row>
    <row r="193" spans="1:11" ht="14.4" customHeight="1" x14ac:dyDescent="0.3">
      <c r="A193" s="831" t="s">
        <v>593</v>
      </c>
      <c r="B193" s="832" t="s">
        <v>594</v>
      </c>
      <c r="C193" s="835" t="s">
        <v>618</v>
      </c>
      <c r="D193" s="863" t="s">
        <v>619</v>
      </c>
      <c r="E193" s="835" t="s">
        <v>3879</v>
      </c>
      <c r="F193" s="863" t="s">
        <v>3880</v>
      </c>
      <c r="G193" s="835" t="s">
        <v>3927</v>
      </c>
      <c r="H193" s="835" t="s">
        <v>3928</v>
      </c>
      <c r="I193" s="849">
        <v>28.729999542236328</v>
      </c>
      <c r="J193" s="849">
        <v>20</v>
      </c>
      <c r="K193" s="850">
        <v>574.5999755859375</v>
      </c>
    </row>
    <row r="194" spans="1:11" ht="14.4" customHeight="1" x14ac:dyDescent="0.3">
      <c r="A194" s="831" t="s">
        <v>593</v>
      </c>
      <c r="B194" s="832" t="s">
        <v>594</v>
      </c>
      <c r="C194" s="835" t="s">
        <v>618</v>
      </c>
      <c r="D194" s="863" t="s">
        <v>619</v>
      </c>
      <c r="E194" s="835" t="s">
        <v>3929</v>
      </c>
      <c r="F194" s="863" t="s">
        <v>3930</v>
      </c>
      <c r="G194" s="835" t="s">
        <v>3931</v>
      </c>
      <c r="H194" s="835" t="s">
        <v>3932</v>
      </c>
      <c r="I194" s="849">
        <v>47.189998626708984</v>
      </c>
      <c r="J194" s="849">
        <v>20</v>
      </c>
      <c r="K194" s="850">
        <v>943.79998779296875</v>
      </c>
    </row>
    <row r="195" spans="1:11" ht="14.4" customHeight="1" x14ac:dyDescent="0.3">
      <c r="A195" s="831" t="s">
        <v>593</v>
      </c>
      <c r="B195" s="832" t="s">
        <v>594</v>
      </c>
      <c r="C195" s="835" t="s">
        <v>618</v>
      </c>
      <c r="D195" s="863" t="s">
        <v>619</v>
      </c>
      <c r="E195" s="835" t="s">
        <v>3929</v>
      </c>
      <c r="F195" s="863" t="s">
        <v>3930</v>
      </c>
      <c r="G195" s="835" t="s">
        <v>4169</v>
      </c>
      <c r="H195" s="835" t="s">
        <v>4170</v>
      </c>
      <c r="I195" s="849">
        <v>13.810000419616699</v>
      </c>
      <c r="J195" s="849">
        <v>20</v>
      </c>
      <c r="K195" s="850">
        <v>276.20001220703125</v>
      </c>
    </row>
    <row r="196" spans="1:11" ht="14.4" customHeight="1" x14ac:dyDescent="0.3">
      <c r="A196" s="831" t="s">
        <v>593</v>
      </c>
      <c r="B196" s="832" t="s">
        <v>594</v>
      </c>
      <c r="C196" s="835" t="s">
        <v>618</v>
      </c>
      <c r="D196" s="863" t="s">
        <v>619</v>
      </c>
      <c r="E196" s="835" t="s">
        <v>3929</v>
      </c>
      <c r="F196" s="863" t="s">
        <v>3930</v>
      </c>
      <c r="G196" s="835" t="s">
        <v>4171</v>
      </c>
      <c r="H196" s="835" t="s">
        <v>4172</v>
      </c>
      <c r="I196" s="849">
        <v>2.3599998950958252</v>
      </c>
      <c r="J196" s="849">
        <v>40</v>
      </c>
      <c r="K196" s="850">
        <v>94.400001525878906</v>
      </c>
    </row>
    <row r="197" spans="1:11" ht="14.4" customHeight="1" x14ac:dyDescent="0.3">
      <c r="A197" s="831" t="s">
        <v>593</v>
      </c>
      <c r="B197" s="832" t="s">
        <v>594</v>
      </c>
      <c r="C197" s="835" t="s">
        <v>618</v>
      </c>
      <c r="D197" s="863" t="s">
        <v>619</v>
      </c>
      <c r="E197" s="835" t="s">
        <v>3929</v>
      </c>
      <c r="F197" s="863" t="s">
        <v>3930</v>
      </c>
      <c r="G197" s="835" t="s">
        <v>4173</v>
      </c>
      <c r="H197" s="835" t="s">
        <v>4174</v>
      </c>
      <c r="I197" s="849">
        <v>2.9000000953674316</v>
      </c>
      <c r="J197" s="849">
        <v>100</v>
      </c>
      <c r="K197" s="850">
        <v>290</v>
      </c>
    </row>
    <row r="198" spans="1:11" ht="14.4" customHeight="1" x14ac:dyDescent="0.3">
      <c r="A198" s="831" t="s">
        <v>593</v>
      </c>
      <c r="B198" s="832" t="s">
        <v>594</v>
      </c>
      <c r="C198" s="835" t="s">
        <v>618</v>
      </c>
      <c r="D198" s="863" t="s">
        <v>619</v>
      </c>
      <c r="E198" s="835" t="s">
        <v>3929</v>
      </c>
      <c r="F198" s="863" t="s">
        <v>3930</v>
      </c>
      <c r="G198" s="835" t="s">
        <v>3933</v>
      </c>
      <c r="H198" s="835" t="s">
        <v>3934</v>
      </c>
      <c r="I198" s="849">
        <v>4.820000171661377</v>
      </c>
      <c r="J198" s="849">
        <v>170</v>
      </c>
      <c r="K198" s="850">
        <v>819.39999389648437</v>
      </c>
    </row>
    <row r="199" spans="1:11" ht="14.4" customHeight="1" x14ac:dyDescent="0.3">
      <c r="A199" s="831" t="s">
        <v>593</v>
      </c>
      <c r="B199" s="832" t="s">
        <v>594</v>
      </c>
      <c r="C199" s="835" t="s">
        <v>618</v>
      </c>
      <c r="D199" s="863" t="s">
        <v>619</v>
      </c>
      <c r="E199" s="835" t="s">
        <v>3929</v>
      </c>
      <c r="F199" s="863" t="s">
        <v>3930</v>
      </c>
      <c r="G199" s="835" t="s">
        <v>3935</v>
      </c>
      <c r="H199" s="835" t="s">
        <v>3936</v>
      </c>
      <c r="I199" s="849">
        <v>6.0500001907348633</v>
      </c>
      <c r="J199" s="849">
        <v>10</v>
      </c>
      <c r="K199" s="850">
        <v>60.5</v>
      </c>
    </row>
    <row r="200" spans="1:11" ht="14.4" customHeight="1" x14ac:dyDescent="0.3">
      <c r="A200" s="831" t="s">
        <v>593</v>
      </c>
      <c r="B200" s="832" t="s">
        <v>594</v>
      </c>
      <c r="C200" s="835" t="s">
        <v>618</v>
      </c>
      <c r="D200" s="863" t="s">
        <v>619</v>
      </c>
      <c r="E200" s="835" t="s">
        <v>3929</v>
      </c>
      <c r="F200" s="863" t="s">
        <v>3930</v>
      </c>
      <c r="G200" s="835" t="s">
        <v>3939</v>
      </c>
      <c r="H200" s="835" t="s">
        <v>3940</v>
      </c>
      <c r="I200" s="849">
        <v>15.925000190734863</v>
      </c>
      <c r="J200" s="849">
        <v>300</v>
      </c>
      <c r="K200" s="850">
        <v>4777.5</v>
      </c>
    </row>
    <row r="201" spans="1:11" ht="14.4" customHeight="1" x14ac:dyDescent="0.3">
      <c r="A201" s="831" t="s">
        <v>593</v>
      </c>
      <c r="B201" s="832" t="s">
        <v>594</v>
      </c>
      <c r="C201" s="835" t="s">
        <v>618</v>
      </c>
      <c r="D201" s="863" t="s">
        <v>619</v>
      </c>
      <c r="E201" s="835" t="s">
        <v>3929</v>
      </c>
      <c r="F201" s="863" t="s">
        <v>3930</v>
      </c>
      <c r="G201" s="835" t="s">
        <v>4175</v>
      </c>
      <c r="H201" s="835" t="s">
        <v>4176</v>
      </c>
      <c r="I201" s="849">
        <v>54.450000762939453</v>
      </c>
      <c r="J201" s="849">
        <v>5</v>
      </c>
      <c r="K201" s="850">
        <v>272.25000381469727</v>
      </c>
    </row>
    <row r="202" spans="1:11" ht="14.4" customHeight="1" x14ac:dyDescent="0.3">
      <c r="A202" s="831" t="s">
        <v>593</v>
      </c>
      <c r="B202" s="832" t="s">
        <v>594</v>
      </c>
      <c r="C202" s="835" t="s">
        <v>618</v>
      </c>
      <c r="D202" s="863" t="s">
        <v>619</v>
      </c>
      <c r="E202" s="835" t="s">
        <v>3929</v>
      </c>
      <c r="F202" s="863" t="s">
        <v>3930</v>
      </c>
      <c r="G202" s="835" t="s">
        <v>3941</v>
      </c>
      <c r="H202" s="835" t="s">
        <v>3942</v>
      </c>
      <c r="I202" s="849">
        <v>12.579999923706055</v>
      </c>
      <c r="J202" s="849">
        <v>200</v>
      </c>
      <c r="K202" s="850">
        <v>2516</v>
      </c>
    </row>
    <row r="203" spans="1:11" ht="14.4" customHeight="1" x14ac:dyDescent="0.3">
      <c r="A203" s="831" t="s">
        <v>593</v>
      </c>
      <c r="B203" s="832" t="s">
        <v>594</v>
      </c>
      <c r="C203" s="835" t="s">
        <v>618</v>
      </c>
      <c r="D203" s="863" t="s">
        <v>619</v>
      </c>
      <c r="E203" s="835" t="s">
        <v>3929</v>
      </c>
      <c r="F203" s="863" t="s">
        <v>3930</v>
      </c>
      <c r="G203" s="835" t="s">
        <v>3943</v>
      </c>
      <c r="H203" s="835" t="s">
        <v>3944</v>
      </c>
      <c r="I203" s="849">
        <v>13.555000305175781</v>
      </c>
      <c r="J203" s="849">
        <v>1000</v>
      </c>
      <c r="K203" s="850">
        <v>13558</v>
      </c>
    </row>
    <row r="204" spans="1:11" ht="14.4" customHeight="1" x14ac:dyDescent="0.3">
      <c r="A204" s="831" t="s">
        <v>593</v>
      </c>
      <c r="B204" s="832" t="s">
        <v>594</v>
      </c>
      <c r="C204" s="835" t="s">
        <v>618</v>
      </c>
      <c r="D204" s="863" t="s">
        <v>619</v>
      </c>
      <c r="E204" s="835" t="s">
        <v>3929</v>
      </c>
      <c r="F204" s="863" t="s">
        <v>3930</v>
      </c>
      <c r="G204" s="835" t="s">
        <v>4177</v>
      </c>
      <c r="H204" s="835" t="s">
        <v>4178</v>
      </c>
      <c r="I204" s="849">
        <v>61.060001373291016</v>
      </c>
      <c r="J204" s="849">
        <v>100</v>
      </c>
      <c r="K204" s="850">
        <v>6105.66015625</v>
      </c>
    </row>
    <row r="205" spans="1:11" ht="14.4" customHeight="1" x14ac:dyDescent="0.3">
      <c r="A205" s="831" t="s">
        <v>593</v>
      </c>
      <c r="B205" s="832" t="s">
        <v>594</v>
      </c>
      <c r="C205" s="835" t="s">
        <v>618</v>
      </c>
      <c r="D205" s="863" t="s">
        <v>619</v>
      </c>
      <c r="E205" s="835" t="s">
        <v>3929</v>
      </c>
      <c r="F205" s="863" t="s">
        <v>3930</v>
      </c>
      <c r="G205" s="835" t="s">
        <v>4179</v>
      </c>
      <c r="H205" s="835" t="s">
        <v>4180</v>
      </c>
      <c r="I205" s="849">
        <v>16.690000534057617</v>
      </c>
      <c r="J205" s="849">
        <v>100</v>
      </c>
      <c r="K205" s="850">
        <v>1669</v>
      </c>
    </row>
    <row r="206" spans="1:11" ht="14.4" customHeight="1" x14ac:dyDescent="0.3">
      <c r="A206" s="831" t="s">
        <v>593</v>
      </c>
      <c r="B206" s="832" t="s">
        <v>594</v>
      </c>
      <c r="C206" s="835" t="s">
        <v>618</v>
      </c>
      <c r="D206" s="863" t="s">
        <v>619</v>
      </c>
      <c r="E206" s="835" t="s">
        <v>3929</v>
      </c>
      <c r="F206" s="863" t="s">
        <v>3930</v>
      </c>
      <c r="G206" s="835" t="s">
        <v>4181</v>
      </c>
      <c r="H206" s="835" t="s">
        <v>4182</v>
      </c>
      <c r="I206" s="849">
        <v>17.909999847412109</v>
      </c>
      <c r="J206" s="849">
        <v>2</v>
      </c>
      <c r="K206" s="850">
        <v>35.819999694824219</v>
      </c>
    </row>
    <row r="207" spans="1:11" ht="14.4" customHeight="1" x14ac:dyDescent="0.3">
      <c r="A207" s="831" t="s">
        <v>593</v>
      </c>
      <c r="B207" s="832" t="s">
        <v>594</v>
      </c>
      <c r="C207" s="835" t="s">
        <v>618</v>
      </c>
      <c r="D207" s="863" t="s">
        <v>619</v>
      </c>
      <c r="E207" s="835" t="s">
        <v>3929</v>
      </c>
      <c r="F207" s="863" t="s">
        <v>3930</v>
      </c>
      <c r="G207" s="835" t="s">
        <v>3949</v>
      </c>
      <c r="H207" s="835" t="s">
        <v>3950</v>
      </c>
      <c r="I207" s="849">
        <v>4.0300002098083496</v>
      </c>
      <c r="J207" s="849">
        <v>150</v>
      </c>
      <c r="K207" s="850">
        <v>604.5</v>
      </c>
    </row>
    <row r="208" spans="1:11" ht="14.4" customHeight="1" x14ac:dyDescent="0.3">
      <c r="A208" s="831" t="s">
        <v>593</v>
      </c>
      <c r="B208" s="832" t="s">
        <v>594</v>
      </c>
      <c r="C208" s="835" t="s">
        <v>618</v>
      </c>
      <c r="D208" s="863" t="s">
        <v>619</v>
      </c>
      <c r="E208" s="835" t="s">
        <v>3929</v>
      </c>
      <c r="F208" s="863" t="s">
        <v>3930</v>
      </c>
      <c r="G208" s="835" t="s">
        <v>4183</v>
      </c>
      <c r="H208" s="835" t="s">
        <v>4184</v>
      </c>
      <c r="I208" s="849">
        <v>15.729999542236328</v>
      </c>
      <c r="J208" s="849">
        <v>500</v>
      </c>
      <c r="K208" s="850">
        <v>7865</v>
      </c>
    </row>
    <row r="209" spans="1:11" ht="14.4" customHeight="1" x14ac:dyDescent="0.3">
      <c r="A209" s="831" t="s">
        <v>593</v>
      </c>
      <c r="B209" s="832" t="s">
        <v>594</v>
      </c>
      <c r="C209" s="835" t="s">
        <v>618</v>
      </c>
      <c r="D209" s="863" t="s">
        <v>619</v>
      </c>
      <c r="E209" s="835" t="s">
        <v>3929</v>
      </c>
      <c r="F209" s="863" t="s">
        <v>3930</v>
      </c>
      <c r="G209" s="835" t="s">
        <v>3957</v>
      </c>
      <c r="H209" s="835" t="s">
        <v>3958</v>
      </c>
      <c r="I209" s="849">
        <v>2.059999942779541</v>
      </c>
      <c r="J209" s="849">
        <v>100</v>
      </c>
      <c r="K209" s="850">
        <v>206</v>
      </c>
    </row>
    <row r="210" spans="1:11" ht="14.4" customHeight="1" x14ac:dyDescent="0.3">
      <c r="A210" s="831" t="s">
        <v>593</v>
      </c>
      <c r="B210" s="832" t="s">
        <v>594</v>
      </c>
      <c r="C210" s="835" t="s">
        <v>618</v>
      </c>
      <c r="D210" s="863" t="s">
        <v>619</v>
      </c>
      <c r="E210" s="835" t="s">
        <v>3929</v>
      </c>
      <c r="F210" s="863" t="s">
        <v>3930</v>
      </c>
      <c r="G210" s="835" t="s">
        <v>4185</v>
      </c>
      <c r="H210" s="835" t="s">
        <v>4186</v>
      </c>
      <c r="I210" s="849">
        <v>287.5</v>
      </c>
      <c r="J210" s="849">
        <v>20</v>
      </c>
      <c r="K210" s="850">
        <v>5750</v>
      </c>
    </row>
    <row r="211" spans="1:11" ht="14.4" customHeight="1" x14ac:dyDescent="0.3">
      <c r="A211" s="831" t="s">
        <v>593</v>
      </c>
      <c r="B211" s="832" t="s">
        <v>594</v>
      </c>
      <c r="C211" s="835" t="s">
        <v>618</v>
      </c>
      <c r="D211" s="863" t="s">
        <v>619</v>
      </c>
      <c r="E211" s="835" t="s">
        <v>3929</v>
      </c>
      <c r="F211" s="863" t="s">
        <v>3930</v>
      </c>
      <c r="G211" s="835" t="s">
        <v>4187</v>
      </c>
      <c r="H211" s="835" t="s">
        <v>4188</v>
      </c>
      <c r="I211" s="849">
        <v>1.0499999523162842</v>
      </c>
      <c r="J211" s="849">
        <v>100</v>
      </c>
      <c r="K211" s="850">
        <v>105</v>
      </c>
    </row>
    <row r="212" spans="1:11" ht="14.4" customHeight="1" x14ac:dyDescent="0.3">
      <c r="A212" s="831" t="s">
        <v>593</v>
      </c>
      <c r="B212" s="832" t="s">
        <v>594</v>
      </c>
      <c r="C212" s="835" t="s">
        <v>618</v>
      </c>
      <c r="D212" s="863" t="s">
        <v>619</v>
      </c>
      <c r="E212" s="835" t="s">
        <v>3929</v>
      </c>
      <c r="F212" s="863" t="s">
        <v>3930</v>
      </c>
      <c r="G212" s="835" t="s">
        <v>4093</v>
      </c>
      <c r="H212" s="835" t="s">
        <v>4094</v>
      </c>
      <c r="I212" s="849">
        <v>1.8899999856948853</v>
      </c>
      <c r="J212" s="849">
        <v>20</v>
      </c>
      <c r="K212" s="850">
        <v>37.799999237060547</v>
      </c>
    </row>
    <row r="213" spans="1:11" ht="14.4" customHeight="1" x14ac:dyDescent="0.3">
      <c r="A213" s="831" t="s">
        <v>593</v>
      </c>
      <c r="B213" s="832" t="s">
        <v>594</v>
      </c>
      <c r="C213" s="835" t="s">
        <v>618</v>
      </c>
      <c r="D213" s="863" t="s">
        <v>619</v>
      </c>
      <c r="E213" s="835" t="s">
        <v>3929</v>
      </c>
      <c r="F213" s="863" t="s">
        <v>3930</v>
      </c>
      <c r="G213" s="835" t="s">
        <v>3961</v>
      </c>
      <c r="H213" s="835" t="s">
        <v>3962</v>
      </c>
      <c r="I213" s="849">
        <v>11.739999771118164</v>
      </c>
      <c r="J213" s="849">
        <v>120</v>
      </c>
      <c r="K213" s="850">
        <v>1408.800048828125</v>
      </c>
    </row>
    <row r="214" spans="1:11" ht="14.4" customHeight="1" x14ac:dyDescent="0.3">
      <c r="A214" s="831" t="s">
        <v>593</v>
      </c>
      <c r="B214" s="832" t="s">
        <v>594</v>
      </c>
      <c r="C214" s="835" t="s">
        <v>618</v>
      </c>
      <c r="D214" s="863" t="s">
        <v>619</v>
      </c>
      <c r="E214" s="835" t="s">
        <v>3929</v>
      </c>
      <c r="F214" s="863" t="s">
        <v>3930</v>
      </c>
      <c r="G214" s="835" t="s">
        <v>3963</v>
      </c>
      <c r="H214" s="835" t="s">
        <v>3964</v>
      </c>
      <c r="I214" s="849">
        <v>13.310000419616699</v>
      </c>
      <c r="J214" s="849">
        <v>100</v>
      </c>
      <c r="K214" s="850">
        <v>1331</v>
      </c>
    </row>
    <row r="215" spans="1:11" ht="14.4" customHeight="1" x14ac:dyDescent="0.3">
      <c r="A215" s="831" t="s">
        <v>593</v>
      </c>
      <c r="B215" s="832" t="s">
        <v>594</v>
      </c>
      <c r="C215" s="835" t="s">
        <v>618</v>
      </c>
      <c r="D215" s="863" t="s">
        <v>619</v>
      </c>
      <c r="E215" s="835" t="s">
        <v>3929</v>
      </c>
      <c r="F215" s="863" t="s">
        <v>3930</v>
      </c>
      <c r="G215" s="835" t="s">
        <v>4095</v>
      </c>
      <c r="H215" s="835" t="s">
        <v>4096</v>
      </c>
      <c r="I215" s="849">
        <v>25.530000686645508</v>
      </c>
      <c r="J215" s="849">
        <v>20</v>
      </c>
      <c r="K215" s="850">
        <v>510.60000610351562</v>
      </c>
    </row>
    <row r="216" spans="1:11" ht="14.4" customHeight="1" x14ac:dyDescent="0.3">
      <c r="A216" s="831" t="s">
        <v>593</v>
      </c>
      <c r="B216" s="832" t="s">
        <v>594</v>
      </c>
      <c r="C216" s="835" t="s">
        <v>618</v>
      </c>
      <c r="D216" s="863" t="s">
        <v>619</v>
      </c>
      <c r="E216" s="835" t="s">
        <v>3929</v>
      </c>
      <c r="F216" s="863" t="s">
        <v>3930</v>
      </c>
      <c r="G216" s="835" t="s">
        <v>4189</v>
      </c>
      <c r="H216" s="835" t="s">
        <v>4190</v>
      </c>
      <c r="I216" s="849">
        <v>42.909999847412109</v>
      </c>
      <c r="J216" s="849">
        <v>10</v>
      </c>
      <c r="K216" s="850">
        <v>429.07000732421875</v>
      </c>
    </row>
    <row r="217" spans="1:11" ht="14.4" customHeight="1" x14ac:dyDescent="0.3">
      <c r="A217" s="831" t="s">
        <v>593</v>
      </c>
      <c r="B217" s="832" t="s">
        <v>594</v>
      </c>
      <c r="C217" s="835" t="s">
        <v>618</v>
      </c>
      <c r="D217" s="863" t="s">
        <v>619</v>
      </c>
      <c r="E217" s="835" t="s">
        <v>3929</v>
      </c>
      <c r="F217" s="863" t="s">
        <v>3930</v>
      </c>
      <c r="G217" s="835" t="s">
        <v>4191</v>
      </c>
      <c r="H217" s="835" t="s">
        <v>4192</v>
      </c>
      <c r="I217" s="849">
        <v>1.5</v>
      </c>
      <c r="J217" s="849">
        <v>200</v>
      </c>
      <c r="K217" s="850">
        <v>300</v>
      </c>
    </row>
    <row r="218" spans="1:11" ht="14.4" customHeight="1" x14ac:dyDescent="0.3">
      <c r="A218" s="831" t="s">
        <v>593</v>
      </c>
      <c r="B218" s="832" t="s">
        <v>594</v>
      </c>
      <c r="C218" s="835" t="s">
        <v>618</v>
      </c>
      <c r="D218" s="863" t="s">
        <v>619</v>
      </c>
      <c r="E218" s="835" t="s">
        <v>3929</v>
      </c>
      <c r="F218" s="863" t="s">
        <v>3930</v>
      </c>
      <c r="G218" s="835" t="s">
        <v>3967</v>
      </c>
      <c r="H218" s="835" t="s">
        <v>3968</v>
      </c>
      <c r="I218" s="849">
        <v>9.1999998092651367</v>
      </c>
      <c r="J218" s="849">
        <v>250</v>
      </c>
      <c r="K218" s="850">
        <v>2300</v>
      </c>
    </row>
    <row r="219" spans="1:11" ht="14.4" customHeight="1" x14ac:dyDescent="0.3">
      <c r="A219" s="831" t="s">
        <v>593</v>
      </c>
      <c r="B219" s="832" t="s">
        <v>594</v>
      </c>
      <c r="C219" s="835" t="s">
        <v>618</v>
      </c>
      <c r="D219" s="863" t="s">
        <v>619</v>
      </c>
      <c r="E219" s="835" t="s">
        <v>3929</v>
      </c>
      <c r="F219" s="863" t="s">
        <v>3930</v>
      </c>
      <c r="G219" s="835" t="s">
        <v>4193</v>
      </c>
      <c r="H219" s="835" t="s">
        <v>4194</v>
      </c>
      <c r="I219" s="849">
        <v>58.369998931884766</v>
      </c>
      <c r="J219" s="849">
        <v>40</v>
      </c>
      <c r="K219" s="850">
        <v>2334.7999877929687</v>
      </c>
    </row>
    <row r="220" spans="1:11" ht="14.4" customHeight="1" x14ac:dyDescent="0.3">
      <c r="A220" s="831" t="s">
        <v>593</v>
      </c>
      <c r="B220" s="832" t="s">
        <v>594</v>
      </c>
      <c r="C220" s="835" t="s">
        <v>618</v>
      </c>
      <c r="D220" s="863" t="s">
        <v>619</v>
      </c>
      <c r="E220" s="835" t="s">
        <v>3929</v>
      </c>
      <c r="F220" s="863" t="s">
        <v>3930</v>
      </c>
      <c r="G220" s="835" t="s">
        <v>4097</v>
      </c>
      <c r="H220" s="835" t="s">
        <v>4098</v>
      </c>
      <c r="I220" s="849">
        <v>172.5</v>
      </c>
      <c r="J220" s="849">
        <v>1</v>
      </c>
      <c r="K220" s="850">
        <v>172.5</v>
      </c>
    </row>
    <row r="221" spans="1:11" ht="14.4" customHeight="1" x14ac:dyDescent="0.3">
      <c r="A221" s="831" t="s">
        <v>593</v>
      </c>
      <c r="B221" s="832" t="s">
        <v>594</v>
      </c>
      <c r="C221" s="835" t="s">
        <v>618</v>
      </c>
      <c r="D221" s="863" t="s">
        <v>619</v>
      </c>
      <c r="E221" s="835" t="s">
        <v>3929</v>
      </c>
      <c r="F221" s="863" t="s">
        <v>3930</v>
      </c>
      <c r="G221" s="835" t="s">
        <v>3969</v>
      </c>
      <c r="H221" s="835" t="s">
        <v>3970</v>
      </c>
      <c r="I221" s="849">
        <v>6.1700000762939453</v>
      </c>
      <c r="J221" s="849">
        <v>70</v>
      </c>
      <c r="K221" s="850">
        <v>431.9000129699707</v>
      </c>
    </row>
    <row r="222" spans="1:11" ht="14.4" customHeight="1" x14ac:dyDescent="0.3">
      <c r="A222" s="831" t="s">
        <v>593</v>
      </c>
      <c r="B222" s="832" t="s">
        <v>594</v>
      </c>
      <c r="C222" s="835" t="s">
        <v>618</v>
      </c>
      <c r="D222" s="863" t="s">
        <v>619</v>
      </c>
      <c r="E222" s="835" t="s">
        <v>3929</v>
      </c>
      <c r="F222" s="863" t="s">
        <v>3930</v>
      </c>
      <c r="G222" s="835" t="s">
        <v>4195</v>
      </c>
      <c r="H222" s="835" t="s">
        <v>4196</v>
      </c>
      <c r="I222" s="849">
        <v>6.6599998474121094</v>
      </c>
      <c r="J222" s="849">
        <v>20</v>
      </c>
      <c r="K222" s="850">
        <v>133.19999694824219</v>
      </c>
    </row>
    <row r="223" spans="1:11" ht="14.4" customHeight="1" x14ac:dyDescent="0.3">
      <c r="A223" s="831" t="s">
        <v>593</v>
      </c>
      <c r="B223" s="832" t="s">
        <v>594</v>
      </c>
      <c r="C223" s="835" t="s">
        <v>618</v>
      </c>
      <c r="D223" s="863" t="s">
        <v>619</v>
      </c>
      <c r="E223" s="835" t="s">
        <v>3929</v>
      </c>
      <c r="F223" s="863" t="s">
        <v>3930</v>
      </c>
      <c r="G223" s="835" t="s">
        <v>3975</v>
      </c>
      <c r="H223" s="835" t="s">
        <v>3976</v>
      </c>
      <c r="I223" s="849">
        <v>1.0900000333786011</v>
      </c>
      <c r="J223" s="849">
        <v>3600</v>
      </c>
      <c r="K223" s="850">
        <v>3924</v>
      </c>
    </row>
    <row r="224" spans="1:11" ht="14.4" customHeight="1" x14ac:dyDescent="0.3">
      <c r="A224" s="831" t="s">
        <v>593</v>
      </c>
      <c r="B224" s="832" t="s">
        <v>594</v>
      </c>
      <c r="C224" s="835" t="s">
        <v>618</v>
      </c>
      <c r="D224" s="863" t="s">
        <v>619</v>
      </c>
      <c r="E224" s="835" t="s">
        <v>3929</v>
      </c>
      <c r="F224" s="863" t="s">
        <v>3930</v>
      </c>
      <c r="G224" s="835" t="s">
        <v>3979</v>
      </c>
      <c r="H224" s="835" t="s">
        <v>3980</v>
      </c>
      <c r="I224" s="849">
        <v>1.6749999523162842</v>
      </c>
      <c r="J224" s="849">
        <v>1600</v>
      </c>
      <c r="K224" s="850">
        <v>2680</v>
      </c>
    </row>
    <row r="225" spans="1:11" ht="14.4" customHeight="1" x14ac:dyDescent="0.3">
      <c r="A225" s="831" t="s">
        <v>593</v>
      </c>
      <c r="B225" s="832" t="s">
        <v>594</v>
      </c>
      <c r="C225" s="835" t="s">
        <v>618</v>
      </c>
      <c r="D225" s="863" t="s">
        <v>619</v>
      </c>
      <c r="E225" s="835" t="s">
        <v>3929</v>
      </c>
      <c r="F225" s="863" t="s">
        <v>3930</v>
      </c>
      <c r="G225" s="835" t="s">
        <v>4099</v>
      </c>
      <c r="H225" s="835" t="s">
        <v>4100</v>
      </c>
      <c r="I225" s="849">
        <v>0.67000001668930054</v>
      </c>
      <c r="J225" s="849">
        <v>500</v>
      </c>
      <c r="K225" s="850">
        <v>335</v>
      </c>
    </row>
    <row r="226" spans="1:11" ht="14.4" customHeight="1" x14ac:dyDescent="0.3">
      <c r="A226" s="831" t="s">
        <v>593</v>
      </c>
      <c r="B226" s="832" t="s">
        <v>594</v>
      </c>
      <c r="C226" s="835" t="s">
        <v>618</v>
      </c>
      <c r="D226" s="863" t="s">
        <v>619</v>
      </c>
      <c r="E226" s="835" t="s">
        <v>3929</v>
      </c>
      <c r="F226" s="863" t="s">
        <v>3930</v>
      </c>
      <c r="G226" s="835" t="s">
        <v>4197</v>
      </c>
      <c r="H226" s="835" t="s">
        <v>4198</v>
      </c>
      <c r="I226" s="849">
        <v>7.4199998378753662</v>
      </c>
      <c r="J226" s="849">
        <v>120</v>
      </c>
      <c r="K226" s="850">
        <v>890.39999389648437</v>
      </c>
    </row>
    <row r="227" spans="1:11" ht="14.4" customHeight="1" x14ac:dyDescent="0.3">
      <c r="A227" s="831" t="s">
        <v>593</v>
      </c>
      <c r="B227" s="832" t="s">
        <v>594</v>
      </c>
      <c r="C227" s="835" t="s">
        <v>618</v>
      </c>
      <c r="D227" s="863" t="s">
        <v>619</v>
      </c>
      <c r="E227" s="835" t="s">
        <v>3929</v>
      </c>
      <c r="F227" s="863" t="s">
        <v>3930</v>
      </c>
      <c r="G227" s="835" t="s">
        <v>3981</v>
      </c>
      <c r="H227" s="835" t="s">
        <v>3982</v>
      </c>
      <c r="I227" s="849">
        <v>37.139999389648437</v>
      </c>
      <c r="J227" s="849">
        <v>100</v>
      </c>
      <c r="K227" s="850">
        <v>3714.39990234375</v>
      </c>
    </row>
    <row r="228" spans="1:11" ht="14.4" customHeight="1" x14ac:dyDescent="0.3">
      <c r="A228" s="831" t="s">
        <v>593</v>
      </c>
      <c r="B228" s="832" t="s">
        <v>594</v>
      </c>
      <c r="C228" s="835" t="s">
        <v>618</v>
      </c>
      <c r="D228" s="863" t="s">
        <v>619</v>
      </c>
      <c r="E228" s="835" t="s">
        <v>3929</v>
      </c>
      <c r="F228" s="863" t="s">
        <v>3930</v>
      </c>
      <c r="G228" s="835" t="s">
        <v>4199</v>
      </c>
      <c r="H228" s="835" t="s">
        <v>4200</v>
      </c>
      <c r="I228" s="849">
        <v>15.729999542236328</v>
      </c>
      <c r="J228" s="849">
        <v>60</v>
      </c>
      <c r="K228" s="850">
        <v>943.79998779296875</v>
      </c>
    </row>
    <row r="229" spans="1:11" ht="14.4" customHeight="1" x14ac:dyDescent="0.3">
      <c r="A229" s="831" t="s">
        <v>593</v>
      </c>
      <c r="B229" s="832" t="s">
        <v>594</v>
      </c>
      <c r="C229" s="835" t="s">
        <v>618</v>
      </c>
      <c r="D229" s="863" t="s">
        <v>619</v>
      </c>
      <c r="E229" s="835" t="s">
        <v>3929</v>
      </c>
      <c r="F229" s="863" t="s">
        <v>3930</v>
      </c>
      <c r="G229" s="835" t="s">
        <v>3985</v>
      </c>
      <c r="H229" s="835" t="s">
        <v>3986</v>
      </c>
      <c r="I229" s="849">
        <v>8.4700002670288086</v>
      </c>
      <c r="J229" s="849">
        <v>2880</v>
      </c>
      <c r="K229" s="850">
        <v>24393.599609375</v>
      </c>
    </row>
    <row r="230" spans="1:11" ht="14.4" customHeight="1" x14ac:dyDescent="0.3">
      <c r="A230" s="831" t="s">
        <v>593</v>
      </c>
      <c r="B230" s="832" t="s">
        <v>594</v>
      </c>
      <c r="C230" s="835" t="s">
        <v>618</v>
      </c>
      <c r="D230" s="863" t="s">
        <v>619</v>
      </c>
      <c r="E230" s="835" t="s">
        <v>3929</v>
      </c>
      <c r="F230" s="863" t="s">
        <v>3930</v>
      </c>
      <c r="G230" s="835" t="s">
        <v>3987</v>
      </c>
      <c r="H230" s="835" t="s">
        <v>3988</v>
      </c>
      <c r="I230" s="849">
        <v>9.4399995803833008</v>
      </c>
      <c r="J230" s="849">
        <v>2500</v>
      </c>
      <c r="K230" s="850">
        <v>23600</v>
      </c>
    </row>
    <row r="231" spans="1:11" ht="14.4" customHeight="1" x14ac:dyDescent="0.3">
      <c r="A231" s="831" t="s">
        <v>593</v>
      </c>
      <c r="B231" s="832" t="s">
        <v>594</v>
      </c>
      <c r="C231" s="835" t="s">
        <v>618</v>
      </c>
      <c r="D231" s="863" t="s">
        <v>619</v>
      </c>
      <c r="E231" s="835" t="s">
        <v>3929</v>
      </c>
      <c r="F231" s="863" t="s">
        <v>3930</v>
      </c>
      <c r="G231" s="835" t="s">
        <v>3991</v>
      </c>
      <c r="H231" s="835" t="s">
        <v>3992</v>
      </c>
      <c r="I231" s="849">
        <v>8.7600002288818359</v>
      </c>
      <c r="J231" s="849">
        <v>250</v>
      </c>
      <c r="K231" s="850">
        <v>2190.2200317382812</v>
      </c>
    </row>
    <row r="232" spans="1:11" ht="14.4" customHeight="1" x14ac:dyDescent="0.3">
      <c r="A232" s="831" t="s">
        <v>593</v>
      </c>
      <c r="B232" s="832" t="s">
        <v>594</v>
      </c>
      <c r="C232" s="835" t="s">
        <v>618</v>
      </c>
      <c r="D232" s="863" t="s">
        <v>619</v>
      </c>
      <c r="E232" s="835" t="s">
        <v>3929</v>
      </c>
      <c r="F232" s="863" t="s">
        <v>3930</v>
      </c>
      <c r="G232" s="835" t="s">
        <v>3993</v>
      </c>
      <c r="H232" s="835" t="s">
        <v>3994</v>
      </c>
      <c r="I232" s="849">
        <v>1.0199999809265137</v>
      </c>
      <c r="J232" s="849">
        <v>75</v>
      </c>
      <c r="K232" s="850">
        <v>76.5</v>
      </c>
    </row>
    <row r="233" spans="1:11" ht="14.4" customHeight="1" x14ac:dyDescent="0.3">
      <c r="A233" s="831" t="s">
        <v>593</v>
      </c>
      <c r="B233" s="832" t="s">
        <v>594</v>
      </c>
      <c r="C233" s="835" t="s">
        <v>618</v>
      </c>
      <c r="D233" s="863" t="s">
        <v>619</v>
      </c>
      <c r="E233" s="835" t="s">
        <v>3929</v>
      </c>
      <c r="F233" s="863" t="s">
        <v>3930</v>
      </c>
      <c r="G233" s="835" t="s">
        <v>3995</v>
      </c>
      <c r="H233" s="835" t="s">
        <v>3996</v>
      </c>
      <c r="I233" s="849">
        <v>0.4699999988079071</v>
      </c>
      <c r="J233" s="849">
        <v>3000</v>
      </c>
      <c r="K233" s="850">
        <v>1410</v>
      </c>
    </row>
    <row r="234" spans="1:11" ht="14.4" customHeight="1" x14ac:dyDescent="0.3">
      <c r="A234" s="831" t="s">
        <v>593</v>
      </c>
      <c r="B234" s="832" t="s">
        <v>594</v>
      </c>
      <c r="C234" s="835" t="s">
        <v>618</v>
      </c>
      <c r="D234" s="863" t="s">
        <v>619</v>
      </c>
      <c r="E234" s="835" t="s">
        <v>3929</v>
      </c>
      <c r="F234" s="863" t="s">
        <v>3930</v>
      </c>
      <c r="G234" s="835" t="s">
        <v>4201</v>
      </c>
      <c r="H234" s="835" t="s">
        <v>4202</v>
      </c>
      <c r="I234" s="849">
        <v>377.83999633789062</v>
      </c>
      <c r="J234" s="849">
        <v>10</v>
      </c>
      <c r="K234" s="850">
        <v>3778.409912109375</v>
      </c>
    </row>
    <row r="235" spans="1:11" ht="14.4" customHeight="1" x14ac:dyDescent="0.3">
      <c r="A235" s="831" t="s">
        <v>593</v>
      </c>
      <c r="B235" s="832" t="s">
        <v>594</v>
      </c>
      <c r="C235" s="835" t="s">
        <v>618</v>
      </c>
      <c r="D235" s="863" t="s">
        <v>619</v>
      </c>
      <c r="E235" s="835" t="s">
        <v>3929</v>
      </c>
      <c r="F235" s="863" t="s">
        <v>3930</v>
      </c>
      <c r="G235" s="835" t="s">
        <v>3997</v>
      </c>
      <c r="H235" s="835" t="s">
        <v>3998</v>
      </c>
      <c r="I235" s="849">
        <v>1.9800000190734863</v>
      </c>
      <c r="J235" s="849">
        <v>600</v>
      </c>
      <c r="K235" s="850">
        <v>1188</v>
      </c>
    </row>
    <row r="236" spans="1:11" ht="14.4" customHeight="1" x14ac:dyDescent="0.3">
      <c r="A236" s="831" t="s">
        <v>593</v>
      </c>
      <c r="B236" s="832" t="s">
        <v>594</v>
      </c>
      <c r="C236" s="835" t="s">
        <v>618</v>
      </c>
      <c r="D236" s="863" t="s">
        <v>619</v>
      </c>
      <c r="E236" s="835" t="s">
        <v>3929</v>
      </c>
      <c r="F236" s="863" t="s">
        <v>3930</v>
      </c>
      <c r="G236" s="835" t="s">
        <v>3999</v>
      </c>
      <c r="H236" s="835" t="s">
        <v>4000</v>
      </c>
      <c r="I236" s="849">
        <v>2.0349999666213989</v>
      </c>
      <c r="J236" s="849">
        <v>600</v>
      </c>
      <c r="K236" s="850">
        <v>1221</v>
      </c>
    </row>
    <row r="237" spans="1:11" ht="14.4" customHeight="1" x14ac:dyDescent="0.3">
      <c r="A237" s="831" t="s">
        <v>593</v>
      </c>
      <c r="B237" s="832" t="s">
        <v>594</v>
      </c>
      <c r="C237" s="835" t="s">
        <v>618</v>
      </c>
      <c r="D237" s="863" t="s">
        <v>619</v>
      </c>
      <c r="E237" s="835" t="s">
        <v>3929</v>
      </c>
      <c r="F237" s="863" t="s">
        <v>3930</v>
      </c>
      <c r="G237" s="835" t="s">
        <v>4111</v>
      </c>
      <c r="H237" s="835" t="s">
        <v>4112</v>
      </c>
      <c r="I237" s="849">
        <v>1.9199999570846558</v>
      </c>
      <c r="J237" s="849">
        <v>100</v>
      </c>
      <c r="K237" s="850">
        <v>192</v>
      </c>
    </row>
    <row r="238" spans="1:11" ht="14.4" customHeight="1" x14ac:dyDescent="0.3">
      <c r="A238" s="831" t="s">
        <v>593</v>
      </c>
      <c r="B238" s="832" t="s">
        <v>594</v>
      </c>
      <c r="C238" s="835" t="s">
        <v>618</v>
      </c>
      <c r="D238" s="863" t="s">
        <v>619</v>
      </c>
      <c r="E238" s="835" t="s">
        <v>3929</v>
      </c>
      <c r="F238" s="863" t="s">
        <v>3930</v>
      </c>
      <c r="G238" s="835" t="s">
        <v>4113</v>
      </c>
      <c r="H238" s="835" t="s">
        <v>4114</v>
      </c>
      <c r="I238" s="849">
        <v>3.0749999284744263</v>
      </c>
      <c r="J238" s="849">
        <v>400</v>
      </c>
      <c r="K238" s="850">
        <v>1230</v>
      </c>
    </row>
    <row r="239" spans="1:11" ht="14.4" customHeight="1" x14ac:dyDescent="0.3">
      <c r="A239" s="831" t="s">
        <v>593</v>
      </c>
      <c r="B239" s="832" t="s">
        <v>594</v>
      </c>
      <c r="C239" s="835" t="s">
        <v>618</v>
      </c>
      <c r="D239" s="863" t="s">
        <v>619</v>
      </c>
      <c r="E239" s="835" t="s">
        <v>3929</v>
      </c>
      <c r="F239" s="863" t="s">
        <v>3930</v>
      </c>
      <c r="G239" s="835" t="s">
        <v>4003</v>
      </c>
      <c r="H239" s="835" t="s">
        <v>4004</v>
      </c>
      <c r="I239" s="849">
        <v>3.0899999141693115</v>
      </c>
      <c r="J239" s="849">
        <v>300</v>
      </c>
      <c r="K239" s="850">
        <v>927</v>
      </c>
    </row>
    <row r="240" spans="1:11" ht="14.4" customHeight="1" x14ac:dyDescent="0.3">
      <c r="A240" s="831" t="s">
        <v>593</v>
      </c>
      <c r="B240" s="832" t="s">
        <v>594</v>
      </c>
      <c r="C240" s="835" t="s">
        <v>618</v>
      </c>
      <c r="D240" s="863" t="s">
        <v>619</v>
      </c>
      <c r="E240" s="835" t="s">
        <v>3929</v>
      </c>
      <c r="F240" s="863" t="s">
        <v>3930</v>
      </c>
      <c r="G240" s="835" t="s">
        <v>4007</v>
      </c>
      <c r="H240" s="835" t="s">
        <v>4008</v>
      </c>
      <c r="I240" s="849">
        <v>2.1666667461395264</v>
      </c>
      <c r="J240" s="849">
        <v>350</v>
      </c>
      <c r="K240" s="850">
        <v>758</v>
      </c>
    </row>
    <row r="241" spans="1:11" ht="14.4" customHeight="1" x14ac:dyDescent="0.3">
      <c r="A241" s="831" t="s">
        <v>593</v>
      </c>
      <c r="B241" s="832" t="s">
        <v>594</v>
      </c>
      <c r="C241" s="835" t="s">
        <v>618</v>
      </c>
      <c r="D241" s="863" t="s">
        <v>619</v>
      </c>
      <c r="E241" s="835" t="s">
        <v>3929</v>
      </c>
      <c r="F241" s="863" t="s">
        <v>3930</v>
      </c>
      <c r="G241" s="835" t="s">
        <v>4009</v>
      </c>
      <c r="H241" s="835" t="s">
        <v>4010</v>
      </c>
      <c r="I241" s="849">
        <v>4.7699999809265137</v>
      </c>
      <c r="J241" s="849">
        <v>100</v>
      </c>
      <c r="K241" s="850">
        <v>477</v>
      </c>
    </row>
    <row r="242" spans="1:11" ht="14.4" customHeight="1" x14ac:dyDescent="0.3">
      <c r="A242" s="831" t="s">
        <v>593</v>
      </c>
      <c r="B242" s="832" t="s">
        <v>594</v>
      </c>
      <c r="C242" s="835" t="s">
        <v>618</v>
      </c>
      <c r="D242" s="863" t="s">
        <v>619</v>
      </c>
      <c r="E242" s="835" t="s">
        <v>3929</v>
      </c>
      <c r="F242" s="863" t="s">
        <v>3930</v>
      </c>
      <c r="G242" s="835" t="s">
        <v>4203</v>
      </c>
      <c r="H242" s="835" t="s">
        <v>4204</v>
      </c>
      <c r="I242" s="849">
        <v>2.5149999856948853</v>
      </c>
      <c r="J242" s="849">
        <v>150</v>
      </c>
      <c r="K242" s="850">
        <v>377</v>
      </c>
    </row>
    <row r="243" spans="1:11" ht="14.4" customHeight="1" x14ac:dyDescent="0.3">
      <c r="A243" s="831" t="s">
        <v>593</v>
      </c>
      <c r="B243" s="832" t="s">
        <v>594</v>
      </c>
      <c r="C243" s="835" t="s">
        <v>618</v>
      </c>
      <c r="D243" s="863" t="s">
        <v>619</v>
      </c>
      <c r="E243" s="835" t="s">
        <v>3929</v>
      </c>
      <c r="F243" s="863" t="s">
        <v>3930</v>
      </c>
      <c r="G243" s="835" t="s">
        <v>4013</v>
      </c>
      <c r="H243" s="835" t="s">
        <v>4014</v>
      </c>
      <c r="I243" s="849">
        <v>21.234999656677246</v>
      </c>
      <c r="J243" s="849">
        <v>100</v>
      </c>
      <c r="K243" s="850">
        <v>2123.5</v>
      </c>
    </row>
    <row r="244" spans="1:11" ht="14.4" customHeight="1" x14ac:dyDescent="0.3">
      <c r="A244" s="831" t="s">
        <v>593</v>
      </c>
      <c r="B244" s="832" t="s">
        <v>594</v>
      </c>
      <c r="C244" s="835" t="s">
        <v>618</v>
      </c>
      <c r="D244" s="863" t="s">
        <v>619</v>
      </c>
      <c r="E244" s="835" t="s">
        <v>3929</v>
      </c>
      <c r="F244" s="863" t="s">
        <v>3930</v>
      </c>
      <c r="G244" s="835" t="s">
        <v>4015</v>
      </c>
      <c r="H244" s="835" t="s">
        <v>4016</v>
      </c>
      <c r="I244" s="849">
        <v>1.9900000095367432</v>
      </c>
      <c r="J244" s="849">
        <v>100</v>
      </c>
      <c r="K244" s="850">
        <v>199</v>
      </c>
    </row>
    <row r="245" spans="1:11" ht="14.4" customHeight="1" x14ac:dyDescent="0.3">
      <c r="A245" s="831" t="s">
        <v>593</v>
      </c>
      <c r="B245" s="832" t="s">
        <v>594</v>
      </c>
      <c r="C245" s="835" t="s">
        <v>618</v>
      </c>
      <c r="D245" s="863" t="s">
        <v>619</v>
      </c>
      <c r="E245" s="835" t="s">
        <v>4019</v>
      </c>
      <c r="F245" s="863" t="s">
        <v>4020</v>
      </c>
      <c r="G245" s="835" t="s">
        <v>4021</v>
      </c>
      <c r="H245" s="835" t="s">
        <v>4022</v>
      </c>
      <c r="I245" s="849">
        <v>10.090000152587891</v>
      </c>
      <c r="J245" s="849">
        <v>1600</v>
      </c>
      <c r="K245" s="850">
        <v>16147.3603515625</v>
      </c>
    </row>
    <row r="246" spans="1:11" ht="14.4" customHeight="1" x14ac:dyDescent="0.3">
      <c r="A246" s="831" t="s">
        <v>593</v>
      </c>
      <c r="B246" s="832" t="s">
        <v>594</v>
      </c>
      <c r="C246" s="835" t="s">
        <v>618</v>
      </c>
      <c r="D246" s="863" t="s">
        <v>619</v>
      </c>
      <c r="E246" s="835" t="s">
        <v>4019</v>
      </c>
      <c r="F246" s="863" t="s">
        <v>4020</v>
      </c>
      <c r="G246" s="835" t="s">
        <v>4023</v>
      </c>
      <c r="H246" s="835" t="s">
        <v>4024</v>
      </c>
      <c r="I246" s="849">
        <v>10.164999961853027</v>
      </c>
      <c r="J246" s="849">
        <v>500</v>
      </c>
      <c r="K246" s="850">
        <v>5084</v>
      </c>
    </row>
    <row r="247" spans="1:11" ht="14.4" customHeight="1" x14ac:dyDescent="0.3">
      <c r="A247" s="831" t="s">
        <v>593</v>
      </c>
      <c r="B247" s="832" t="s">
        <v>594</v>
      </c>
      <c r="C247" s="835" t="s">
        <v>618</v>
      </c>
      <c r="D247" s="863" t="s">
        <v>619</v>
      </c>
      <c r="E247" s="835" t="s">
        <v>4019</v>
      </c>
      <c r="F247" s="863" t="s">
        <v>4020</v>
      </c>
      <c r="G247" s="835" t="s">
        <v>4025</v>
      </c>
      <c r="H247" s="835" t="s">
        <v>4026</v>
      </c>
      <c r="I247" s="849">
        <v>7</v>
      </c>
      <c r="J247" s="849">
        <v>500</v>
      </c>
      <c r="K247" s="850">
        <v>3500</v>
      </c>
    </row>
    <row r="248" spans="1:11" ht="14.4" customHeight="1" x14ac:dyDescent="0.3">
      <c r="A248" s="831" t="s">
        <v>593</v>
      </c>
      <c r="B248" s="832" t="s">
        <v>594</v>
      </c>
      <c r="C248" s="835" t="s">
        <v>618</v>
      </c>
      <c r="D248" s="863" t="s">
        <v>619</v>
      </c>
      <c r="E248" s="835" t="s">
        <v>4027</v>
      </c>
      <c r="F248" s="863" t="s">
        <v>4028</v>
      </c>
      <c r="G248" s="835" t="s">
        <v>4205</v>
      </c>
      <c r="H248" s="835" t="s">
        <v>4206</v>
      </c>
      <c r="I248" s="849">
        <v>24.219999313354492</v>
      </c>
      <c r="J248" s="849">
        <v>36</v>
      </c>
      <c r="K248" s="850">
        <v>871.92999267578125</v>
      </c>
    </row>
    <row r="249" spans="1:11" ht="14.4" customHeight="1" x14ac:dyDescent="0.3">
      <c r="A249" s="831" t="s">
        <v>593</v>
      </c>
      <c r="B249" s="832" t="s">
        <v>594</v>
      </c>
      <c r="C249" s="835" t="s">
        <v>618</v>
      </c>
      <c r="D249" s="863" t="s">
        <v>619</v>
      </c>
      <c r="E249" s="835" t="s">
        <v>4027</v>
      </c>
      <c r="F249" s="863" t="s">
        <v>4028</v>
      </c>
      <c r="G249" s="835" t="s">
        <v>4207</v>
      </c>
      <c r="H249" s="835" t="s">
        <v>4208</v>
      </c>
      <c r="I249" s="849">
        <v>36.599998474121094</v>
      </c>
      <c r="J249" s="849">
        <v>36</v>
      </c>
      <c r="K249" s="850">
        <v>1317.6700439453125</v>
      </c>
    </row>
    <row r="250" spans="1:11" ht="14.4" customHeight="1" x14ac:dyDescent="0.3">
      <c r="A250" s="831" t="s">
        <v>593</v>
      </c>
      <c r="B250" s="832" t="s">
        <v>594</v>
      </c>
      <c r="C250" s="835" t="s">
        <v>618</v>
      </c>
      <c r="D250" s="863" t="s">
        <v>619</v>
      </c>
      <c r="E250" s="835" t="s">
        <v>4027</v>
      </c>
      <c r="F250" s="863" t="s">
        <v>4028</v>
      </c>
      <c r="G250" s="835" t="s">
        <v>4209</v>
      </c>
      <c r="H250" s="835" t="s">
        <v>4210</v>
      </c>
      <c r="I250" s="849">
        <v>34.159999847412109</v>
      </c>
      <c r="J250" s="849">
        <v>36</v>
      </c>
      <c r="K250" s="850">
        <v>1229.699951171875</v>
      </c>
    </row>
    <row r="251" spans="1:11" ht="14.4" customHeight="1" x14ac:dyDescent="0.3">
      <c r="A251" s="831" t="s">
        <v>593</v>
      </c>
      <c r="B251" s="832" t="s">
        <v>594</v>
      </c>
      <c r="C251" s="835" t="s">
        <v>618</v>
      </c>
      <c r="D251" s="863" t="s">
        <v>619</v>
      </c>
      <c r="E251" s="835" t="s">
        <v>4031</v>
      </c>
      <c r="F251" s="863" t="s">
        <v>4032</v>
      </c>
      <c r="G251" s="835" t="s">
        <v>4033</v>
      </c>
      <c r="H251" s="835" t="s">
        <v>4034</v>
      </c>
      <c r="I251" s="849">
        <v>132.67999267578125</v>
      </c>
      <c r="J251" s="849">
        <v>25</v>
      </c>
      <c r="K251" s="850">
        <v>3316.909912109375</v>
      </c>
    </row>
    <row r="252" spans="1:11" ht="14.4" customHeight="1" x14ac:dyDescent="0.3">
      <c r="A252" s="831" t="s">
        <v>593</v>
      </c>
      <c r="B252" s="832" t="s">
        <v>594</v>
      </c>
      <c r="C252" s="835" t="s">
        <v>618</v>
      </c>
      <c r="D252" s="863" t="s">
        <v>619</v>
      </c>
      <c r="E252" s="835" t="s">
        <v>4031</v>
      </c>
      <c r="F252" s="863" t="s">
        <v>4032</v>
      </c>
      <c r="G252" s="835" t="s">
        <v>4211</v>
      </c>
      <c r="H252" s="835" t="s">
        <v>4212</v>
      </c>
      <c r="I252" s="849">
        <v>11.649999618530273</v>
      </c>
      <c r="J252" s="849">
        <v>200</v>
      </c>
      <c r="K252" s="850">
        <v>2330.469970703125</v>
      </c>
    </row>
    <row r="253" spans="1:11" ht="14.4" customHeight="1" x14ac:dyDescent="0.3">
      <c r="A253" s="831" t="s">
        <v>593</v>
      </c>
      <c r="B253" s="832" t="s">
        <v>594</v>
      </c>
      <c r="C253" s="835" t="s">
        <v>618</v>
      </c>
      <c r="D253" s="863" t="s">
        <v>619</v>
      </c>
      <c r="E253" s="835" t="s">
        <v>4031</v>
      </c>
      <c r="F253" s="863" t="s">
        <v>4032</v>
      </c>
      <c r="G253" s="835" t="s">
        <v>4041</v>
      </c>
      <c r="H253" s="835" t="s">
        <v>4042</v>
      </c>
      <c r="I253" s="849">
        <v>907.5</v>
      </c>
      <c r="J253" s="849">
        <v>15</v>
      </c>
      <c r="K253" s="850">
        <v>13612.5</v>
      </c>
    </row>
    <row r="254" spans="1:11" ht="14.4" customHeight="1" x14ac:dyDescent="0.3">
      <c r="A254" s="831" t="s">
        <v>593</v>
      </c>
      <c r="B254" s="832" t="s">
        <v>594</v>
      </c>
      <c r="C254" s="835" t="s">
        <v>618</v>
      </c>
      <c r="D254" s="863" t="s">
        <v>619</v>
      </c>
      <c r="E254" s="835" t="s">
        <v>4043</v>
      </c>
      <c r="F254" s="863" t="s">
        <v>4044</v>
      </c>
      <c r="G254" s="835" t="s">
        <v>4213</v>
      </c>
      <c r="H254" s="835" t="s">
        <v>4214</v>
      </c>
      <c r="I254" s="849">
        <v>7.0199999809265137</v>
      </c>
      <c r="J254" s="849">
        <v>50</v>
      </c>
      <c r="K254" s="850">
        <v>351</v>
      </c>
    </row>
    <row r="255" spans="1:11" ht="14.4" customHeight="1" x14ac:dyDescent="0.3">
      <c r="A255" s="831" t="s">
        <v>593</v>
      </c>
      <c r="B255" s="832" t="s">
        <v>594</v>
      </c>
      <c r="C255" s="835" t="s">
        <v>618</v>
      </c>
      <c r="D255" s="863" t="s">
        <v>619</v>
      </c>
      <c r="E255" s="835" t="s">
        <v>4043</v>
      </c>
      <c r="F255" s="863" t="s">
        <v>4044</v>
      </c>
      <c r="G255" s="835" t="s">
        <v>4215</v>
      </c>
      <c r="H255" s="835" t="s">
        <v>4216</v>
      </c>
      <c r="I255" s="849">
        <v>7.0199999809265137</v>
      </c>
      <c r="J255" s="849">
        <v>150</v>
      </c>
      <c r="K255" s="850">
        <v>1053</v>
      </c>
    </row>
    <row r="256" spans="1:11" ht="14.4" customHeight="1" x14ac:dyDescent="0.3">
      <c r="A256" s="831" t="s">
        <v>593</v>
      </c>
      <c r="B256" s="832" t="s">
        <v>594</v>
      </c>
      <c r="C256" s="835" t="s">
        <v>618</v>
      </c>
      <c r="D256" s="863" t="s">
        <v>619</v>
      </c>
      <c r="E256" s="835" t="s">
        <v>4043</v>
      </c>
      <c r="F256" s="863" t="s">
        <v>4044</v>
      </c>
      <c r="G256" s="835" t="s">
        <v>4217</v>
      </c>
      <c r="H256" s="835" t="s">
        <v>4218</v>
      </c>
      <c r="I256" s="849">
        <v>7.0199999809265137</v>
      </c>
      <c r="J256" s="849">
        <v>200</v>
      </c>
      <c r="K256" s="850">
        <v>1404</v>
      </c>
    </row>
    <row r="257" spans="1:11" ht="14.4" customHeight="1" x14ac:dyDescent="0.3">
      <c r="A257" s="831" t="s">
        <v>593</v>
      </c>
      <c r="B257" s="832" t="s">
        <v>594</v>
      </c>
      <c r="C257" s="835" t="s">
        <v>618</v>
      </c>
      <c r="D257" s="863" t="s">
        <v>619</v>
      </c>
      <c r="E257" s="835" t="s">
        <v>4043</v>
      </c>
      <c r="F257" s="863" t="s">
        <v>4044</v>
      </c>
      <c r="G257" s="835" t="s">
        <v>4219</v>
      </c>
      <c r="H257" s="835" t="s">
        <v>4220</v>
      </c>
      <c r="I257" s="849">
        <v>7.0199999809265137</v>
      </c>
      <c r="J257" s="849">
        <v>50</v>
      </c>
      <c r="K257" s="850">
        <v>351</v>
      </c>
    </row>
    <row r="258" spans="1:11" ht="14.4" customHeight="1" x14ac:dyDescent="0.3">
      <c r="A258" s="831" t="s">
        <v>593</v>
      </c>
      <c r="B258" s="832" t="s">
        <v>594</v>
      </c>
      <c r="C258" s="835" t="s">
        <v>618</v>
      </c>
      <c r="D258" s="863" t="s">
        <v>619</v>
      </c>
      <c r="E258" s="835" t="s">
        <v>4043</v>
      </c>
      <c r="F258" s="863" t="s">
        <v>4044</v>
      </c>
      <c r="G258" s="835" t="s">
        <v>4045</v>
      </c>
      <c r="H258" s="835" t="s">
        <v>4046</v>
      </c>
      <c r="I258" s="849">
        <v>0.62999999523162842</v>
      </c>
      <c r="J258" s="849">
        <v>12000</v>
      </c>
      <c r="K258" s="850">
        <v>7560</v>
      </c>
    </row>
    <row r="259" spans="1:11" ht="14.4" customHeight="1" x14ac:dyDescent="0.3">
      <c r="A259" s="831" t="s">
        <v>593</v>
      </c>
      <c r="B259" s="832" t="s">
        <v>594</v>
      </c>
      <c r="C259" s="835" t="s">
        <v>618</v>
      </c>
      <c r="D259" s="863" t="s">
        <v>619</v>
      </c>
      <c r="E259" s="835" t="s">
        <v>4043</v>
      </c>
      <c r="F259" s="863" t="s">
        <v>4044</v>
      </c>
      <c r="G259" s="835" t="s">
        <v>4047</v>
      </c>
      <c r="H259" s="835" t="s">
        <v>4048</v>
      </c>
      <c r="I259" s="849">
        <v>0.62999999523162842</v>
      </c>
      <c r="J259" s="849">
        <v>18000</v>
      </c>
      <c r="K259" s="850">
        <v>11340</v>
      </c>
    </row>
    <row r="260" spans="1:11" ht="14.4" customHeight="1" x14ac:dyDescent="0.3">
      <c r="A260" s="831" t="s">
        <v>593</v>
      </c>
      <c r="B260" s="832" t="s">
        <v>594</v>
      </c>
      <c r="C260" s="835" t="s">
        <v>618</v>
      </c>
      <c r="D260" s="863" t="s">
        <v>619</v>
      </c>
      <c r="E260" s="835" t="s">
        <v>4221</v>
      </c>
      <c r="F260" s="863" t="s">
        <v>4222</v>
      </c>
      <c r="G260" s="835" t="s">
        <v>4223</v>
      </c>
      <c r="H260" s="835" t="s">
        <v>4224</v>
      </c>
      <c r="I260" s="849">
        <v>9848.0498046875</v>
      </c>
      <c r="J260" s="849">
        <v>13</v>
      </c>
      <c r="K260" s="850">
        <v>128024.62109375</v>
      </c>
    </row>
    <row r="261" spans="1:11" ht="14.4" customHeight="1" x14ac:dyDescent="0.3">
      <c r="A261" s="831" t="s">
        <v>593</v>
      </c>
      <c r="B261" s="832" t="s">
        <v>594</v>
      </c>
      <c r="C261" s="835" t="s">
        <v>618</v>
      </c>
      <c r="D261" s="863" t="s">
        <v>619</v>
      </c>
      <c r="E261" s="835" t="s">
        <v>4221</v>
      </c>
      <c r="F261" s="863" t="s">
        <v>4222</v>
      </c>
      <c r="G261" s="835" t="s">
        <v>4225</v>
      </c>
      <c r="H261" s="835" t="s">
        <v>4226</v>
      </c>
      <c r="I261" s="849">
        <v>4509.9599609375</v>
      </c>
      <c r="J261" s="849">
        <v>4</v>
      </c>
      <c r="K261" s="850">
        <v>18039.8203125</v>
      </c>
    </row>
    <row r="262" spans="1:11" ht="14.4" customHeight="1" x14ac:dyDescent="0.3">
      <c r="A262" s="831" t="s">
        <v>593</v>
      </c>
      <c r="B262" s="832" t="s">
        <v>594</v>
      </c>
      <c r="C262" s="835" t="s">
        <v>618</v>
      </c>
      <c r="D262" s="863" t="s">
        <v>619</v>
      </c>
      <c r="E262" s="835" t="s">
        <v>4221</v>
      </c>
      <c r="F262" s="863" t="s">
        <v>4222</v>
      </c>
      <c r="G262" s="835" t="s">
        <v>4227</v>
      </c>
      <c r="H262" s="835" t="s">
        <v>4228</v>
      </c>
      <c r="I262" s="849">
        <v>9200</v>
      </c>
      <c r="J262" s="849">
        <v>5</v>
      </c>
      <c r="K262" s="850">
        <v>46000</v>
      </c>
    </row>
    <row r="263" spans="1:11" ht="14.4" customHeight="1" x14ac:dyDescent="0.3">
      <c r="A263" s="831" t="s">
        <v>593</v>
      </c>
      <c r="B263" s="832" t="s">
        <v>594</v>
      </c>
      <c r="C263" s="835" t="s">
        <v>618</v>
      </c>
      <c r="D263" s="863" t="s">
        <v>619</v>
      </c>
      <c r="E263" s="835" t="s">
        <v>4049</v>
      </c>
      <c r="F263" s="863" t="s">
        <v>4050</v>
      </c>
      <c r="G263" s="835" t="s">
        <v>4229</v>
      </c>
      <c r="H263" s="835" t="s">
        <v>4230</v>
      </c>
      <c r="I263" s="849">
        <v>267.77999877929687</v>
      </c>
      <c r="J263" s="849">
        <v>10</v>
      </c>
      <c r="K263" s="850">
        <v>2677.800048828125</v>
      </c>
    </row>
    <row r="264" spans="1:11" ht="14.4" customHeight="1" x14ac:dyDescent="0.3">
      <c r="A264" s="831" t="s">
        <v>593</v>
      </c>
      <c r="B264" s="832" t="s">
        <v>594</v>
      </c>
      <c r="C264" s="835" t="s">
        <v>618</v>
      </c>
      <c r="D264" s="863" t="s">
        <v>619</v>
      </c>
      <c r="E264" s="835" t="s">
        <v>4049</v>
      </c>
      <c r="F264" s="863" t="s">
        <v>4050</v>
      </c>
      <c r="G264" s="835" t="s">
        <v>4231</v>
      </c>
      <c r="H264" s="835" t="s">
        <v>4232</v>
      </c>
      <c r="I264" s="849">
        <v>560.84002685546875</v>
      </c>
      <c r="J264" s="849">
        <v>20</v>
      </c>
      <c r="K264" s="850">
        <v>11216.7001953125</v>
      </c>
    </row>
    <row r="265" spans="1:11" ht="14.4" customHeight="1" x14ac:dyDescent="0.3">
      <c r="A265" s="831" t="s">
        <v>593</v>
      </c>
      <c r="B265" s="832" t="s">
        <v>594</v>
      </c>
      <c r="C265" s="835" t="s">
        <v>618</v>
      </c>
      <c r="D265" s="863" t="s">
        <v>619</v>
      </c>
      <c r="E265" s="835" t="s">
        <v>4135</v>
      </c>
      <c r="F265" s="863" t="s">
        <v>4136</v>
      </c>
      <c r="G265" s="835" t="s">
        <v>4233</v>
      </c>
      <c r="H265" s="835" t="s">
        <v>4234</v>
      </c>
      <c r="I265" s="849">
        <v>1550</v>
      </c>
      <c r="J265" s="849">
        <v>5</v>
      </c>
      <c r="K265" s="850">
        <v>7749.990234375</v>
      </c>
    </row>
    <row r="266" spans="1:11" ht="14.4" customHeight="1" x14ac:dyDescent="0.3">
      <c r="A266" s="831" t="s">
        <v>593</v>
      </c>
      <c r="B266" s="832" t="s">
        <v>594</v>
      </c>
      <c r="C266" s="835" t="s">
        <v>618</v>
      </c>
      <c r="D266" s="863" t="s">
        <v>619</v>
      </c>
      <c r="E266" s="835" t="s">
        <v>4135</v>
      </c>
      <c r="F266" s="863" t="s">
        <v>4136</v>
      </c>
      <c r="G266" s="835" t="s">
        <v>4235</v>
      </c>
      <c r="H266" s="835" t="s">
        <v>4236</v>
      </c>
      <c r="I266" s="849">
        <v>3593.7750244140625</v>
      </c>
      <c r="J266" s="849">
        <v>10</v>
      </c>
      <c r="K266" s="850">
        <v>35937.75</v>
      </c>
    </row>
    <row r="267" spans="1:11" ht="14.4" customHeight="1" x14ac:dyDescent="0.3">
      <c r="A267" s="831" t="s">
        <v>593</v>
      </c>
      <c r="B267" s="832" t="s">
        <v>594</v>
      </c>
      <c r="C267" s="835" t="s">
        <v>618</v>
      </c>
      <c r="D267" s="863" t="s">
        <v>619</v>
      </c>
      <c r="E267" s="835" t="s">
        <v>4135</v>
      </c>
      <c r="F267" s="863" t="s">
        <v>4136</v>
      </c>
      <c r="G267" s="835" t="s">
        <v>4237</v>
      </c>
      <c r="H267" s="835" t="s">
        <v>4238</v>
      </c>
      <c r="I267" s="849">
        <v>3776.60009765625</v>
      </c>
      <c r="J267" s="849">
        <v>5</v>
      </c>
      <c r="K267" s="850">
        <v>18883</v>
      </c>
    </row>
    <row r="268" spans="1:11" ht="14.4" customHeight="1" x14ac:dyDescent="0.3">
      <c r="A268" s="831" t="s">
        <v>593</v>
      </c>
      <c r="B268" s="832" t="s">
        <v>594</v>
      </c>
      <c r="C268" s="835" t="s">
        <v>621</v>
      </c>
      <c r="D268" s="863" t="s">
        <v>622</v>
      </c>
      <c r="E268" s="835" t="s">
        <v>3871</v>
      </c>
      <c r="F268" s="863" t="s">
        <v>3872</v>
      </c>
      <c r="G268" s="835" t="s">
        <v>3873</v>
      </c>
      <c r="H268" s="835" t="s">
        <v>3874</v>
      </c>
      <c r="I268" s="849">
        <v>147.17999267578125</v>
      </c>
      <c r="J268" s="849">
        <v>10</v>
      </c>
      <c r="K268" s="850">
        <v>1471.800048828125</v>
      </c>
    </row>
    <row r="269" spans="1:11" ht="14.4" customHeight="1" x14ac:dyDescent="0.3">
      <c r="A269" s="831" t="s">
        <v>593</v>
      </c>
      <c r="B269" s="832" t="s">
        <v>594</v>
      </c>
      <c r="C269" s="835" t="s">
        <v>621</v>
      </c>
      <c r="D269" s="863" t="s">
        <v>622</v>
      </c>
      <c r="E269" s="835" t="s">
        <v>3871</v>
      </c>
      <c r="F269" s="863" t="s">
        <v>3872</v>
      </c>
      <c r="G269" s="835" t="s">
        <v>3875</v>
      </c>
      <c r="H269" s="835" t="s">
        <v>3876</v>
      </c>
      <c r="I269" s="849">
        <v>147.17999267578125</v>
      </c>
      <c r="J269" s="849">
        <v>10</v>
      </c>
      <c r="K269" s="850">
        <v>1471.800048828125</v>
      </c>
    </row>
    <row r="270" spans="1:11" ht="14.4" customHeight="1" x14ac:dyDescent="0.3">
      <c r="A270" s="831" t="s">
        <v>593</v>
      </c>
      <c r="B270" s="832" t="s">
        <v>594</v>
      </c>
      <c r="C270" s="835" t="s">
        <v>621</v>
      </c>
      <c r="D270" s="863" t="s">
        <v>622</v>
      </c>
      <c r="E270" s="835" t="s">
        <v>3871</v>
      </c>
      <c r="F270" s="863" t="s">
        <v>3872</v>
      </c>
      <c r="G270" s="835" t="s">
        <v>3877</v>
      </c>
      <c r="H270" s="835" t="s">
        <v>3878</v>
      </c>
      <c r="I270" s="849">
        <v>141.58000183105469</v>
      </c>
      <c r="J270" s="849">
        <v>3</v>
      </c>
      <c r="K270" s="850">
        <v>424.739990234375</v>
      </c>
    </row>
    <row r="271" spans="1:11" ht="14.4" customHeight="1" x14ac:dyDescent="0.3">
      <c r="A271" s="831" t="s">
        <v>593</v>
      </c>
      <c r="B271" s="832" t="s">
        <v>594</v>
      </c>
      <c r="C271" s="835" t="s">
        <v>621</v>
      </c>
      <c r="D271" s="863" t="s">
        <v>622</v>
      </c>
      <c r="E271" s="835" t="s">
        <v>4059</v>
      </c>
      <c r="F271" s="863" t="s">
        <v>4060</v>
      </c>
      <c r="G271" s="835" t="s">
        <v>4239</v>
      </c>
      <c r="H271" s="835" t="s">
        <v>4240</v>
      </c>
      <c r="I271" s="849">
        <v>11.449999809265137</v>
      </c>
      <c r="J271" s="849">
        <v>14</v>
      </c>
      <c r="K271" s="850">
        <v>160.25999450683594</v>
      </c>
    </row>
    <row r="272" spans="1:11" ht="14.4" customHeight="1" x14ac:dyDescent="0.3">
      <c r="A272" s="831" t="s">
        <v>593</v>
      </c>
      <c r="B272" s="832" t="s">
        <v>594</v>
      </c>
      <c r="C272" s="835" t="s">
        <v>621</v>
      </c>
      <c r="D272" s="863" t="s">
        <v>622</v>
      </c>
      <c r="E272" s="835" t="s">
        <v>4059</v>
      </c>
      <c r="F272" s="863" t="s">
        <v>4060</v>
      </c>
      <c r="G272" s="835" t="s">
        <v>4061</v>
      </c>
      <c r="H272" s="835" t="s">
        <v>4062</v>
      </c>
      <c r="I272" s="849">
        <v>0.57999998331069946</v>
      </c>
      <c r="J272" s="849">
        <v>100</v>
      </c>
      <c r="K272" s="850">
        <v>58.319999694824219</v>
      </c>
    </row>
    <row r="273" spans="1:11" ht="14.4" customHeight="1" x14ac:dyDescent="0.3">
      <c r="A273" s="831" t="s">
        <v>593</v>
      </c>
      <c r="B273" s="832" t="s">
        <v>594</v>
      </c>
      <c r="C273" s="835" t="s">
        <v>621</v>
      </c>
      <c r="D273" s="863" t="s">
        <v>622</v>
      </c>
      <c r="E273" s="835" t="s">
        <v>3879</v>
      </c>
      <c r="F273" s="863" t="s">
        <v>3880</v>
      </c>
      <c r="G273" s="835" t="s">
        <v>4063</v>
      </c>
      <c r="H273" s="835" t="s">
        <v>4064</v>
      </c>
      <c r="I273" s="849">
        <v>4.0999999046325684</v>
      </c>
      <c r="J273" s="849">
        <v>60</v>
      </c>
      <c r="K273" s="850">
        <v>246</v>
      </c>
    </row>
    <row r="274" spans="1:11" ht="14.4" customHeight="1" x14ac:dyDescent="0.3">
      <c r="A274" s="831" t="s">
        <v>593</v>
      </c>
      <c r="B274" s="832" t="s">
        <v>594</v>
      </c>
      <c r="C274" s="835" t="s">
        <v>621</v>
      </c>
      <c r="D274" s="863" t="s">
        <v>622</v>
      </c>
      <c r="E274" s="835" t="s">
        <v>3879</v>
      </c>
      <c r="F274" s="863" t="s">
        <v>3880</v>
      </c>
      <c r="G274" s="835" t="s">
        <v>4241</v>
      </c>
      <c r="H274" s="835" t="s">
        <v>4242</v>
      </c>
      <c r="I274" s="849">
        <v>6.2399997711181641</v>
      </c>
      <c r="J274" s="849">
        <v>50</v>
      </c>
      <c r="K274" s="850">
        <v>312</v>
      </c>
    </row>
    <row r="275" spans="1:11" ht="14.4" customHeight="1" x14ac:dyDescent="0.3">
      <c r="A275" s="831" t="s">
        <v>593</v>
      </c>
      <c r="B275" s="832" t="s">
        <v>594</v>
      </c>
      <c r="C275" s="835" t="s">
        <v>621</v>
      </c>
      <c r="D275" s="863" t="s">
        <v>622</v>
      </c>
      <c r="E275" s="835" t="s">
        <v>3879</v>
      </c>
      <c r="F275" s="863" t="s">
        <v>3880</v>
      </c>
      <c r="G275" s="835" t="s">
        <v>4243</v>
      </c>
      <c r="H275" s="835" t="s">
        <v>4244</v>
      </c>
      <c r="I275" s="849">
        <v>13.039999961853027</v>
      </c>
      <c r="J275" s="849">
        <v>30</v>
      </c>
      <c r="K275" s="850">
        <v>391.20001220703125</v>
      </c>
    </row>
    <row r="276" spans="1:11" ht="14.4" customHeight="1" x14ac:dyDescent="0.3">
      <c r="A276" s="831" t="s">
        <v>593</v>
      </c>
      <c r="B276" s="832" t="s">
        <v>594</v>
      </c>
      <c r="C276" s="835" t="s">
        <v>621</v>
      </c>
      <c r="D276" s="863" t="s">
        <v>622</v>
      </c>
      <c r="E276" s="835" t="s">
        <v>3879</v>
      </c>
      <c r="F276" s="863" t="s">
        <v>3880</v>
      </c>
      <c r="G276" s="835" t="s">
        <v>3881</v>
      </c>
      <c r="H276" s="835" t="s">
        <v>3882</v>
      </c>
      <c r="I276" s="849">
        <v>0.50999999046325684</v>
      </c>
      <c r="J276" s="849">
        <v>1000</v>
      </c>
      <c r="K276" s="850">
        <v>510</v>
      </c>
    </row>
    <row r="277" spans="1:11" ht="14.4" customHeight="1" x14ac:dyDescent="0.3">
      <c r="A277" s="831" t="s">
        <v>593</v>
      </c>
      <c r="B277" s="832" t="s">
        <v>594</v>
      </c>
      <c r="C277" s="835" t="s">
        <v>621</v>
      </c>
      <c r="D277" s="863" t="s">
        <v>622</v>
      </c>
      <c r="E277" s="835" t="s">
        <v>3879</v>
      </c>
      <c r="F277" s="863" t="s">
        <v>3880</v>
      </c>
      <c r="G277" s="835" t="s">
        <v>3883</v>
      </c>
      <c r="H277" s="835" t="s">
        <v>3884</v>
      </c>
      <c r="I277" s="849">
        <v>0.98000001907348633</v>
      </c>
      <c r="J277" s="849">
        <v>100</v>
      </c>
      <c r="K277" s="850">
        <v>98</v>
      </c>
    </row>
    <row r="278" spans="1:11" ht="14.4" customHeight="1" x14ac:dyDescent="0.3">
      <c r="A278" s="831" t="s">
        <v>593</v>
      </c>
      <c r="B278" s="832" t="s">
        <v>594</v>
      </c>
      <c r="C278" s="835" t="s">
        <v>621</v>
      </c>
      <c r="D278" s="863" t="s">
        <v>622</v>
      </c>
      <c r="E278" s="835" t="s">
        <v>3879</v>
      </c>
      <c r="F278" s="863" t="s">
        <v>3880</v>
      </c>
      <c r="G278" s="835" t="s">
        <v>4245</v>
      </c>
      <c r="H278" s="835" t="s">
        <v>4246</v>
      </c>
      <c r="I278" s="849">
        <v>0.43999999761581421</v>
      </c>
      <c r="J278" s="849">
        <v>1000</v>
      </c>
      <c r="K278" s="850">
        <v>440</v>
      </c>
    </row>
    <row r="279" spans="1:11" ht="14.4" customHeight="1" x14ac:dyDescent="0.3">
      <c r="A279" s="831" t="s">
        <v>593</v>
      </c>
      <c r="B279" s="832" t="s">
        <v>594</v>
      </c>
      <c r="C279" s="835" t="s">
        <v>621</v>
      </c>
      <c r="D279" s="863" t="s">
        <v>622</v>
      </c>
      <c r="E279" s="835" t="s">
        <v>3879</v>
      </c>
      <c r="F279" s="863" t="s">
        <v>3880</v>
      </c>
      <c r="G279" s="835" t="s">
        <v>4247</v>
      </c>
      <c r="H279" s="835" t="s">
        <v>4248</v>
      </c>
      <c r="I279" s="849">
        <v>11.359999656677246</v>
      </c>
      <c r="J279" s="849">
        <v>100</v>
      </c>
      <c r="K279" s="850">
        <v>1136.300048828125</v>
      </c>
    </row>
    <row r="280" spans="1:11" ht="14.4" customHeight="1" x14ac:dyDescent="0.3">
      <c r="A280" s="831" t="s">
        <v>593</v>
      </c>
      <c r="B280" s="832" t="s">
        <v>594</v>
      </c>
      <c r="C280" s="835" t="s">
        <v>621</v>
      </c>
      <c r="D280" s="863" t="s">
        <v>622</v>
      </c>
      <c r="E280" s="835" t="s">
        <v>3879</v>
      </c>
      <c r="F280" s="863" t="s">
        <v>3880</v>
      </c>
      <c r="G280" s="835" t="s">
        <v>3887</v>
      </c>
      <c r="H280" s="835" t="s">
        <v>3888</v>
      </c>
      <c r="I280" s="849">
        <v>2.6650000810623169</v>
      </c>
      <c r="J280" s="849">
        <v>490</v>
      </c>
      <c r="K280" s="850">
        <v>1305.4999847412109</v>
      </c>
    </row>
    <row r="281" spans="1:11" ht="14.4" customHeight="1" x14ac:dyDescent="0.3">
      <c r="A281" s="831" t="s">
        <v>593</v>
      </c>
      <c r="B281" s="832" t="s">
        <v>594</v>
      </c>
      <c r="C281" s="835" t="s">
        <v>621</v>
      </c>
      <c r="D281" s="863" t="s">
        <v>622</v>
      </c>
      <c r="E281" s="835" t="s">
        <v>3879</v>
      </c>
      <c r="F281" s="863" t="s">
        <v>3880</v>
      </c>
      <c r="G281" s="835" t="s">
        <v>4145</v>
      </c>
      <c r="H281" s="835" t="s">
        <v>4146</v>
      </c>
      <c r="I281" s="849">
        <v>790.8800048828125</v>
      </c>
      <c r="J281" s="849">
        <v>4</v>
      </c>
      <c r="K281" s="850">
        <v>3163.52001953125</v>
      </c>
    </row>
    <row r="282" spans="1:11" ht="14.4" customHeight="1" x14ac:dyDescent="0.3">
      <c r="A282" s="831" t="s">
        <v>593</v>
      </c>
      <c r="B282" s="832" t="s">
        <v>594</v>
      </c>
      <c r="C282" s="835" t="s">
        <v>621</v>
      </c>
      <c r="D282" s="863" t="s">
        <v>622</v>
      </c>
      <c r="E282" s="835" t="s">
        <v>3879</v>
      </c>
      <c r="F282" s="863" t="s">
        <v>3880</v>
      </c>
      <c r="G282" s="835" t="s">
        <v>4147</v>
      </c>
      <c r="H282" s="835" t="s">
        <v>4148</v>
      </c>
      <c r="I282" s="849">
        <v>355.35000610351562</v>
      </c>
      <c r="J282" s="849">
        <v>8</v>
      </c>
      <c r="K282" s="850">
        <v>2842.8001098632812</v>
      </c>
    </row>
    <row r="283" spans="1:11" ht="14.4" customHeight="1" x14ac:dyDescent="0.3">
      <c r="A283" s="831" t="s">
        <v>593</v>
      </c>
      <c r="B283" s="832" t="s">
        <v>594</v>
      </c>
      <c r="C283" s="835" t="s">
        <v>621</v>
      </c>
      <c r="D283" s="863" t="s">
        <v>622</v>
      </c>
      <c r="E283" s="835" t="s">
        <v>3879</v>
      </c>
      <c r="F283" s="863" t="s">
        <v>3880</v>
      </c>
      <c r="G283" s="835" t="s">
        <v>4249</v>
      </c>
      <c r="H283" s="835" t="s">
        <v>4250</v>
      </c>
      <c r="I283" s="849">
        <v>87.05999755859375</v>
      </c>
      <c r="J283" s="849">
        <v>5</v>
      </c>
      <c r="K283" s="850">
        <v>435.32000732421875</v>
      </c>
    </row>
    <row r="284" spans="1:11" ht="14.4" customHeight="1" x14ac:dyDescent="0.3">
      <c r="A284" s="831" t="s">
        <v>593</v>
      </c>
      <c r="B284" s="832" t="s">
        <v>594</v>
      </c>
      <c r="C284" s="835" t="s">
        <v>621</v>
      </c>
      <c r="D284" s="863" t="s">
        <v>622</v>
      </c>
      <c r="E284" s="835" t="s">
        <v>3879</v>
      </c>
      <c r="F284" s="863" t="s">
        <v>3880</v>
      </c>
      <c r="G284" s="835" t="s">
        <v>4251</v>
      </c>
      <c r="H284" s="835" t="s">
        <v>4252</v>
      </c>
      <c r="I284" s="849">
        <v>51.330001831054687</v>
      </c>
      <c r="J284" s="849">
        <v>10</v>
      </c>
      <c r="K284" s="850">
        <v>513.25</v>
      </c>
    </row>
    <row r="285" spans="1:11" ht="14.4" customHeight="1" x14ac:dyDescent="0.3">
      <c r="A285" s="831" t="s">
        <v>593</v>
      </c>
      <c r="B285" s="832" t="s">
        <v>594</v>
      </c>
      <c r="C285" s="835" t="s">
        <v>621</v>
      </c>
      <c r="D285" s="863" t="s">
        <v>622</v>
      </c>
      <c r="E285" s="835" t="s">
        <v>3879</v>
      </c>
      <c r="F285" s="863" t="s">
        <v>3880</v>
      </c>
      <c r="G285" s="835" t="s">
        <v>4067</v>
      </c>
      <c r="H285" s="835" t="s">
        <v>4068</v>
      </c>
      <c r="I285" s="849">
        <v>63.590000152587891</v>
      </c>
      <c r="J285" s="849">
        <v>50</v>
      </c>
      <c r="K285" s="850">
        <v>3179.5001220703125</v>
      </c>
    </row>
    <row r="286" spans="1:11" ht="14.4" customHeight="1" x14ac:dyDescent="0.3">
      <c r="A286" s="831" t="s">
        <v>593</v>
      </c>
      <c r="B286" s="832" t="s">
        <v>594</v>
      </c>
      <c r="C286" s="835" t="s">
        <v>621</v>
      </c>
      <c r="D286" s="863" t="s">
        <v>622</v>
      </c>
      <c r="E286" s="835" t="s">
        <v>3879</v>
      </c>
      <c r="F286" s="863" t="s">
        <v>3880</v>
      </c>
      <c r="G286" s="835" t="s">
        <v>3889</v>
      </c>
      <c r="H286" s="835" t="s">
        <v>3890</v>
      </c>
      <c r="I286" s="849">
        <v>22.149999618530273</v>
      </c>
      <c r="J286" s="849">
        <v>25</v>
      </c>
      <c r="K286" s="850">
        <v>553.75</v>
      </c>
    </row>
    <row r="287" spans="1:11" ht="14.4" customHeight="1" x14ac:dyDescent="0.3">
      <c r="A287" s="831" t="s">
        <v>593</v>
      </c>
      <c r="B287" s="832" t="s">
        <v>594</v>
      </c>
      <c r="C287" s="835" t="s">
        <v>621</v>
      </c>
      <c r="D287" s="863" t="s">
        <v>622</v>
      </c>
      <c r="E287" s="835" t="s">
        <v>3879</v>
      </c>
      <c r="F287" s="863" t="s">
        <v>3880</v>
      </c>
      <c r="G287" s="835" t="s">
        <v>4253</v>
      </c>
      <c r="H287" s="835" t="s">
        <v>4254</v>
      </c>
      <c r="I287" s="849">
        <v>3.619999885559082</v>
      </c>
      <c r="J287" s="849">
        <v>60</v>
      </c>
      <c r="K287" s="850">
        <v>217.36000061035156</v>
      </c>
    </row>
    <row r="288" spans="1:11" ht="14.4" customHeight="1" x14ac:dyDescent="0.3">
      <c r="A288" s="831" t="s">
        <v>593</v>
      </c>
      <c r="B288" s="832" t="s">
        <v>594</v>
      </c>
      <c r="C288" s="835" t="s">
        <v>621</v>
      </c>
      <c r="D288" s="863" t="s">
        <v>622</v>
      </c>
      <c r="E288" s="835" t="s">
        <v>3879</v>
      </c>
      <c r="F288" s="863" t="s">
        <v>3880</v>
      </c>
      <c r="G288" s="835" t="s">
        <v>4255</v>
      </c>
      <c r="H288" s="835" t="s">
        <v>4256</v>
      </c>
      <c r="I288" s="849">
        <v>5.179999828338623</v>
      </c>
      <c r="J288" s="849">
        <v>50</v>
      </c>
      <c r="K288" s="850">
        <v>258.75</v>
      </c>
    </row>
    <row r="289" spans="1:11" ht="14.4" customHeight="1" x14ac:dyDescent="0.3">
      <c r="A289" s="831" t="s">
        <v>593</v>
      </c>
      <c r="B289" s="832" t="s">
        <v>594</v>
      </c>
      <c r="C289" s="835" t="s">
        <v>621</v>
      </c>
      <c r="D289" s="863" t="s">
        <v>622</v>
      </c>
      <c r="E289" s="835" t="s">
        <v>3879</v>
      </c>
      <c r="F289" s="863" t="s">
        <v>3880</v>
      </c>
      <c r="G289" s="835" t="s">
        <v>3891</v>
      </c>
      <c r="H289" s="835" t="s">
        <v>3892</v>
      </c>
      <c r="I289" s="849">
        <v>92</v>
      </c>
      <c r="J289" s="849">
        <v>10</v>
      </c>
      <c r="K289" s="850">
        <v>920</v>
      </c>
    </row>
    <row r="290" spans="1:11" ht="14.4" customHeight="1" x14ac:dyDescent="0.3">
      <c r="A290" s="831" t="s">
        <v>593</v>
      </c>
      <c r="B290" s="832" t="s">
        <v>594</v>
      </c>
      <c r="C290" s="835" t="s">
        <v>621</v>
      </c>
      <c r="D290" s="863" t="s">
        <v>622</v>
      </c>
      <c r="E290" s="835" t="s">
        <v>3879</v>
      </c>
      <c r="F290" s="863" t="s">
        <v>3880</v>
      </c>
      <c r="G290" s="835" t="s">
        <v>4149</v>
      </c>
      <c r="H290" s="835" t="s">
        <v>4150</v>
      </c>
      <c r="I290" s="849">
        <v>129.25999450683594</v>
      </c>
      <c r="J290" s="849">
        <v>25</v>
      </c>
      <c r="K290" s="850">
        <v>3231.5</v>
      </c>
    </row>
    <row r="291" spans="1:11" ht="14.4" customHeight="1" x14ac:dyDescent="0.3">
      <c r="A291" s="831" t="s">
        <v>593</v>
      </c>
      <c r="B291" s="832" t="s">
        <v>594</v>
      </c>
      <c r="C291" s="835" t="s">
        <v>621</v>
      </c>
      <c r="D291" s="863" t="s">
        <v>622</v>
      </c>
      <c r="E291" s="835" t="s">
        <v>3879</v>
      </c>
      <c r="F291" s="863" t="s">
        <v>3880</v>
      </c>
      <c r="G291" s="835" t="s">
        <v>4257</v>
      </c>
      <c r="H291" s="835" t="s">
        <v>4258</v>
      </c>
      <c r="I291" s="849">
        <v>120.69000244140625</v>
      </c>
      <c r="J291" s="849">
        <v>10</v>
      </c>
      <c r="K291" s="850">
        <v>1206.9300537109375</v>
      </c>
    </row>
    <row r="292" spans="1:11" ht="14.4" customHeight="1" x14ac:dyDescent="0.3">
      <c r="A292" s="831" t="s">
        <v>593</v>
      </c>
      <c r="B292" s="832" t="s">
        <v>594</v>
      </c>
      <c r="C292" s="835" t="s">
        <v>621</v>
      </c>
      <c r="D292" s="863" t="s">
        <v>622</v>
      </c>
      <c r="E292" s="835" t="s">
        <v>3879</v>
      </c>
      <c r="F292" s="863" t="s">
        <v>3880</v>
      </c>
      <c r="G292" s="835" t="s">
        <v>4151</v>
      </c>
      <c r="H292" s="835" t="s">
        <v>4152</v>
      </c>
      <c r="I292" s="849">
        <v>139.16999816894531</v>
      </c>
      <c r="J292" s="849">
        <v>16</v>
      </c>
      <c r="K292" s="850">
        <v>2226.719970703125</v>
      </c>
    </row>
    <row r="293" spans="1:11" ht="14.4" customHeight="1" x14ac:dyDescent="0.3">
      <c r="A293" s="831" t="s">
        <v>593</v>
      </c>
      <c r="B293" s="832" t="s">
        <v>594</v>
      </c>
      <c r="C293" s="835" t="s">
        <v>621</v>
      </c>
      <c r="D293" s="863" t="s">
        <v>622</v>
      </c>
      <c r="E293" s="835" t="s">
        <v>3879</v>
      </c>
      <c r="F293" s="863" t="s">
        <v>3880</v>
      </c>
      <c r="G293" s="835" t="s">
        <v>4153</v>
      </c>
      <c r="H293" s="835" t="s">
        <v>4154</v>
      </c>
      <c r="I293" s="849">
        <v>599.1500244140625</v>
      </c>
      <c r="J293" s="849">
        <v>9</v>
      </c>
      <c r="K293" s="850">
        <v>5392.349853515625</v>
      </c>
    </row>
    <row r="294" spans="1:11" ht="14.4" customHeight="1" x14ac:dyDescent="0.3">
      <c r="A294" s="831" t="s">
        <v>593</v>
      </c>
      <c r="B294" s="832" t="s">
        <v>594</v>
      </c>
      <c r="C294" s="835" t="s">
        <v>621</v>
      </c>
      <c r="D294" s="863" t="s">
        <v>622</v>
      </c>
      <c r="E294" s="835" t="s">
        <v>3879</v>
      </c>
      <c r="F294" s="863" t="s">
        <v>3880</v>
      </c>
      <c r="G294" s="835" t="s">
        <v>4155</v>
      </c>
      <c r="H294" s="835" t="s">
        <v>4156</v>
      </c>
      <c r="I294" s="849">
        <v>215.27999877929687</v>
      </c>
      <c r="J294" s="849">
        <v>75</v>
      </c>
      <c r="K294" s="850">
        <v>16146</v>
      </c>
    </row>
    <row r="295" spans="1:11" ht="14.4" customHeight="1" x14ac:dyDescent="0.3">
      <c r="A295" s="831" t="s">
        <v>593</v>
      </c>
      <c r="B295" s="832" t="s">
        <v>594</v>
      </c>
      <c r="C295" s="835" t="s">
        <v>621</v>
      </c>
      <c r="D295" s="863" t="s">
        <v>622</v>
      </c>
      <c r="E295" s="835" t="s">
        <v>3879</v>
      </c>
      <c r="F295" s="863" t="s">
        <v>3880</v>
      </c>
      <c r="G295" s="835" t="s">
        <v>3899</v>
      </c>
      <c r="H295" s="835" t="s">
        <v>3900</v>
      </c>
      <c r="I295" s="849">
        <v>15.359999656677246</v>
      </c>
      <c r="J295" s="849">
        <v>800</v>
      </c>
      <c r="K295" s="850">
        <v>12285.900390625</v>
      </c>
    </row>
    <row r="296" spans="1:11" ht="14.4" customHeight="1" x14ac:dyDescent="0.3">
      <c r="A296" s="831" t="s">
        <v>593</v>
      </c>
      <c r="B296" s="832" t="s">
        <v>594</v>
      </c>
      <c r="C296" s="835" t="s">
        <v>621</v>
      </c>
      <c r="D296" s="863" t="s">
        <v>622</v>
      </c>
      <c r="E296" s="835" t="s">
        <v>3879</v>
      </c>
      <c r="F296" s="863" t="s">
        <v>3880</v>
      </c>
      <c r="G296" s="835" t="s">
        <v>3901</v>
      </c>
      <c r="H296" s="835" t="s">
        <v>3902</v>
      </c>
      <c r="I296" s="849">
        <v>259.89999389648438</v>
      </c>
      <c r="J296" s="849">
        <v>2</v>
      </c>
      <c r="K296" s="850">
        <v>519.79998779296875</v>
      </c>
    </row>
    <row r="297" spans="1:11" ht="14.4" customHeight="1" x14ac:dyDescent="0.3">
      <c r="A297" s="831" t="s">
        <v>593</v>
      </c>
      <c r="B297" s="832" t="s">
        <v>594</v>
      </c>
      <c r="C297" s="835" t="s">
        <v>621</v>
      </c>
      <c r="D297" s="863" t="s">
        <v>622</v>
      </c>
      <c r="E297" s="835" t="s">
        <v>3879</v>
      </c>
      <c r="F297" s="863" t="s">
        <v>3880</v>
      </c>
      <c r="G297" s="835" t="s">
        <v>4071</v>
      </c>
      <c r="H297" s="835" t="s">
        <v>4072</v>
      </c>
      <c r="I297" s="849">
        <v>13.020000457763672</v>
      </c>
      <c r="J297" s="849">
        <v>1</v>
      </c>
      <c r="K297" s="850">
        <v>13.020000457763672</v>
      </c>
    </row>
    <row r="298" spans="1:11" ht="14.4" customHeight="1" x14ac:dyDescent="0.3">
      <c r="A298" s="831" t="s">
        <v>593</v>
      </c>
      <c r="B298" s="832" t="s">
        <v>594</v>
      </c>
      <c r="C298" s="835" t="s">
        <v>621</v>
      </c>
      <c r="D298" s="863" t="s">
        <v>622</v>
      </c>
      <c r="E298" s="835" t="s">
        <v>3879</v>
      </c>
      <c r="F298" s="863" t="s">
        <v>3880</v>
      </c>
      <c r="G298" s="835" t="s">
        <v>4259</v>
      </c>
      <c r="H298" s="835" t="s">
        <v>4260</v>
      </c>
      <c r="I298" s="849">
        <v>111.31999969482422</v>
      </c>
      <c r="J298" s="849">
        <v>24</v>
      </c>
      <c r="K298" s="850">
        <v>2671.679931640625</v>
      </c>
    </row>
    <row r="299" spans="1:11" ht="14.4" customHeight="1" x14ac:dyDescent="0.3">
      <c r="A299" s="831" t="s">
        <v>593</v>
      </c>
      <c r="B299" s="832" t="s">
        <v>594</v>
      </c>
      <c r="C299" s="835" t="s">
        <v>621</v>
      </c>
      <c r="D299" s="863" t="s">
        <v>622</v>
      </c>
      <c r="E299" s="835" t="s">
        <v>3879</v>
      </c>
      <c r="F299" s="863" t="s">
        <v>3880</v>
      </c>
      <c r="G299" s="835" t="s">
        <v>4073</v>
      </c>
      <c r="H299" s="835" t="s">
        <v>4074</v>
      </c>
      <c r="I299" s="849">
        <v>8.3999996185302734</v>
      </c>
      <c r="J299" s="849">
        <v>12</v>
      </c>
      <c r="K299" s="850">
        <v>100.80000305175781</v>
      </c>
    </row>
    <row r="300" spans="1:11" ht="14.4" customHeight="1" x14ac:dyDescent="0.3">
      <c r="A300" s="831" t="s">
        <v>593</v>
      </c>
      <c r="B300" s="832" t="s">
        <v>594</v>
      </c>
      <c r="C300" s="835" t="s">
        <v>621</v>
      </c>
      <c r="D300" s="863" t="s">
        <v>622</v>
      </c>
      <c r="E300" s="835" t="s">
        <v>3879</v>
      </c>
      <c r="F300" s="863" t="s">
        <v>3880</v>
      </c>
      <c r="G300" s="835" t="s">
        <v>4159</v>
      </c>
      <c r="H300" s="835" t="s">
        <v>4160</v>
      </c>
      <c r="I300" s="849">
        <v>1.6399999856948853</v>
      </c>
      <c r="J300" s="849">
        <v>100</v>
      </c>
      <c r="K300" s="850">
        <v>163.66999816894531</v>
      </c>
    </row>
    <row r="301" spans="1:11" ht="14.4" customHeight="1" x14ac:dyDescent="0.3">
      <c r="A301" s="831" t="s">
        <v>593</v>
      </c>
      <c r="B301" s="832" t="s">
        <v>594</v>
      </c>
      <c r="C301" s="835" t="s">
        <v>621</v>
      </c>
      <c r="D301" s="863" t="s">
        <v>622</v>
      </c>
      <c r="E301" s="835" t="s">
        <v>3879</v>
      </c>
      <c r="F301" s="863" t="s">
        <v>3880</v>
      </c>
      <c r="G301" s="835" t="s">
        <v>4261</v>
      </c>
      <c r="H301" s="835" t="s">
        <v>4262</v>
      </c>
      <c r="I301" s="849">
        <v>16.680000305175781</v>
      </c>
      <c r="J301" s="849">
        <v>10</v>
      </c>
      <c r="K301" s="850">
        <v>166.75</v>
      </c>
    </row>
    <row r="302" spans="1:11" ht="14.4" customHeight="1" x14ac:dyDescent="0.3">
      <c r="A302" s="831" t="s">
        <v>593</v>
      </c>
      <c r="B302" s="832" t="s">
        <v>594</v>
      </c>
      <c r="C302" s="835" t="s">
        <v>621</v>
      </c>
      <c r="D302" s="863" t="s">
        <v>622</v>
      </c>
      <c r="E302" s="835" t="s">
        <v>3879</v>
      </c>
      <c r="F302" s="863" t="s">
        <v>3880</v>
      </c>
      <c r="G302" s="835" t="s">
        <v>4163</v>
      </c>
      <c r="H302" s="835" t="s">
        <v>4164</v>
      </c>
      <c r="I302" s="849">
        <v>3.2599999904632568</v>
      </c>
      <c r="J302" s="849">
        <v>20</v>
      </c>
      <c r="K302" s="850">
        <v>65.199996948242188</v>
      </c>
    </row>
    <row r="303" spans="1:11" ht="14.4" customHeight="1" x14ac:dyDescent="0.3">
      <c r="A303" s="831" t="s">
        <v>593</v>
      </c>
      <c r="B303" s="832" t="s">
        <v>594</v>
      </c>
      <c r="C303" s="835" t="s">
        <v>621</v>
      </c>
      <c r="D303" s="863" t="s">
        <v>622</v>
      </c>
      <c r="E303" s="835" t="s">
        <v>3879</v>
      </c>
      <c r="F303" s="863" t="s">
        <v>3880</v>
      </c>
      <c r="G303" s="835" t="s">
        <v>4263</v>
      </c>
      <c r="H303" s="835" t="s">
        <v>4264</v>
      </c>
      <c r="I303" s="849">
        <v>72.220001220703125</v>
      </c>
      <c r="J303" s="849">
        <v>1</v>
      </c>
      <c r="K303" s="850">
        <v>72.220001220703125</v>
      </c>
    </row>
    <row r="304" spans="1:11" ht="14.4" customHeight="1" x14ac:dyDescent="0.3">
      <c r="A304" s="831" t="s">
        <v>593</v>
      </c>
      <c r="B304" s="832" t="s">
        <v>594</v>
      </c>
      <c r="C304" s="835" t="s">
        <v>621</v>
      </c>
      <c r="D304" s="863" t="s">
        <v>622</v>
      </c>
      <c r="E304" s="835" t="s">
        <v>3879</v>
      </c>
      <c r="F304" s="863" t="s">
        <v>3880</v>
      </c>
      <c r="G304" s="835" t="s">
        <v>3921</v>
      </c>
      <c r="H304" s="835" t="s">
        <v>3922</v>
      </c>
      <c r="I304" s="849">
        <v>0.6600000262260437</v>
      </c>
      <c r="J304" s="849">
        <v>100</v>
      </c>
      <c r="K304" s="850">
        <v>66</v>
      </c>
    </row>
    <row r="305" spans="1:11" ht="14.4" customHeight="1" x14ac:dyDescent="0.3">
      <c r="A305" s="831" t="s">
        <v>593</v>
      </c>
      <c r="B305" s="832" t="s">
        <v>594</v>
      </c>
      <c r="C305" s="835" t="s">
        <v>621</v>
      </c>
      <c r="D305" s="863" t="s">
        <v>622</v>
      </c>
      <c r="E305" s="835" t="s">
        <v>3879</v>
      </c>
      <c r="F305" s="863" t="s">
        <v>3880</v>
      </c>
      <c r="G305" s="835" t="s">
        <v>3923</v>
      </c>
      <c r="H305" s="835" t="s">
        <v>3924</v>
      </c>
      <c r="I305" s="849">
        <v>1.2100000381469727</v>
      </c>
      <c r="J305" s="849">
        <v>1000</v>
      </c>
      <c r="K305" s="850">
        <v>1210</v>
      </c>
    </row>
    <row r="306" spans="1:11" ht="14.4" customHeight="1" x14ac:dyDescent="0.3">
      <c r="A306" s="831" t="s">
        <v>593</v>
      </c>
      <c r="B306" s="832" t="s">
        <v>594</v>
      </c>
      <c r="C306" s="835" t="s">
        <v>621</v>
      </c>
      <c r="D306" s="863" t="s">
        <v>622</v>
      </c>
      <c r="E306" s="835" t="s">
        <v>3879</v>
      </c>
      <c r="F306" s="863" t="s">
        <v>3880</v>
      </c>
      <c r="G306" s="835" t="s">
        <v>3927</v>
      </c>
      <c r="H306" s="835" t="s">
        <v>3928</v>
      </c>
      <c r="I306" s="849">
        <v>28.719999313354492</v>
      </c>
      <c r="J306" s="849">
        <v>1</v>
      </c>
      <c r="K306" s="850">
        <v>28.719999313354492</v>
      </c>
    </row>
    <row r="307" spans="1:11" ht="14.4" customHeight="1" x14ac:dyDescent="0.3">
      <c r="A307" s="831" t="s">
        <v>593</v>
      </c>
      <c r="B307" s="832" t="s">
        <v>594</v>
      </c>
      <c r="C307" s="835" t="s">
        <v>621</v>
      </c>
      <c r="D307" s="863" t="s">
        <v>622</v>
      </c>
      <c r="E307" s="835" t="s">
        <v>3929</v>
      </c>
      <c r="F307" s="863" t="s">
        <v>3930</v>
      </c>
      <c r="G307" s="835" t="s">
        <v>3931</v>
      </c>
      <c r="H307" s="835" t="s">
        <v>3932</v>
      </c>
      <c r="I307" s="849">
        <v>47.189998626708984</v>
      </c>
      <c r="J307" s="849">
        <v>20</v>
      </c>
      <c r="K307" s="850">
        <v>943.79998779296875</v>
      </c>
    </row>
    <row r="308" spans="1:11" ht="14.4" customHeight="1" x14ac:dyDescent="0.3">
      <c r="A308" s="831" t="s">
        <v>593</v>
      </c>
      <c r="B308" s="832" t="s">
        <v>594</v>
      </c>
      <c r="C308" s="835" t="s">
        <v>621</v>
      </c>
      <c r="D308" s="863" t="s">
        <v>622</v>
      </c>
      <c r="E308" s="835" t="s">
        <v>3929</v>
      </c>
      <c r="F308" s="863" t="s">
        <v>3930</v>
      </c>
      <c r="G308" s="835" t="s">
        <v>4265</v>
      </c>
      <c r="H308" s="835" t="s">
        <v>4266</v>
      </c>
      <c r="I308" s="849">
        <v>2.9000000953674316</v>
      </c>
      <c r="J308" s="849">
        <v>100</v>
      </c>
      <c r="K308" s="850">
        <v>290</v>
      </c>
    </row>
    <row r="309" spans="1:11" ht="14.4" customHeight="1" x14ac:dyDescent="0.3">
      <c r="A309" s="831" t="s">
        <v>593</v>
      </c>
      <c r="B309" s="832" t="s">
        <v>594</v>
      </c>
      <c r="C309" s="835" t="s">
        <v>621</v>
      </c>
      <c r="D309" s="863" t="s">
        <v>622</v>
      </c>
      <c r="E309" s="835" t="s">
        <v>3929</v>
      </c>
      <c r="F309" s="863" t="s">
        <v>3930</v>
      </c>
      <c r="G309" s="835" t="s">
        <v>3933</v>
      </c>
      <c r="H309" s="835" t="s">
        <v>3934</v>
      </c>
      <c r="I309" s="849">
        <v>4.815000057220459</v>
      </c>
      <c r="J309" s="849">
        <v>400</v>
      </c>
      <c r="K309" s="850">
        <v>1926</v>
      </c>
    </row>
    <row r="310" spans="1:11" ht="14.4" customHeight="1" x14ac:dyDescent="0.3">
      <c r="A310" s="831" t="s">
        <v>593</v>
      </c>
      <c r="B310" s="832" t="s">
        <v>594</v>
      </c>
      <c r="C310" s="835" t="s">
        <v>621</v>
      </c>
      <c r="D310" s="863" t="s">
        <v>622</v>
      </c>
      <c r="E310" s="835" t="s">
        <v>3929</v>
      </c>
      <c r="F310" s="863" t="s">
        <v>3930</v>
      </c>
      <c r="G310" s="835" t="s">
        <v>3939</v>
      </c>
      <c r="H310" s="835" t="s">
        <v>3940</v>
      </c>
      <c r="I310" s="849">
        <v>15.920000076293945</v>
      </c>
      <c r="J310" s="849">
        <v>50</v>
      </c>
      <c r="K310" s="850">
        <v>796</v>
      </c>
    </row>
    <row r="311" spans="1:11" ht="14.4" customHeight="1" x14ac:dyDescent="0.3">
      <c r="A311" s="831" t="s">
        <v>593</v>
      </c>
      <c r="B311" s="832" t="s">
        <v>594</v>
      </c>
      <c r="C311" s="835" t="s">
        <v>621</v>
      </c>
      <c r="D311" s="863" t="s">
        <v>622</v>
      </c>
      <c r="E311" s="835" t="s">
        <v>3929</v>
      </c>
      <c r="F311" s="863" t="s">
        <v>3930</v>
      </c>
      <c r="G311" s="835" t="s">
        <v>4179</v>
      </c>
      <c r="H311" s="835" t="s">
        <v>4180</v>
      </c>
      <c r="I311" s="849">
        <v>16.700000762939453</v>
      </c>
      <c r="J311" s="849">
        <v>200</v>
      </c>
      <c r="K311" s="850">
        <v>3340</v>
      </c>
    </row>
    <row r="312" spans="1:11" ht="14.4" customHeight="1" x14ac:dyDescent="0.3">
      <c r="A312" s="831" t="s">
        <v>593</v>
      </c>
      <c r="B312" s="832" t="s">
        <v>594</v>
      </c>
      <c r="C312" s="835" t="s">
        <v>621</v>
      </c>
      <c r="D312" s="863" t="s">
        <v>622</v>
      </c>
      <c r="E312" s="835" t="s">
        <v>3929</v>
      </c>
      <c r="F312" s="863" t="s">
        <v>3930</v>
      </c>
      <c r="G312" s="835" t="s">
        <v>3949</v>
      </c>
      <c r="H312" s="835" t="s">
        <v>3950</v>
      </c>
      <c r="I312" s="849">
        <v>4.0300002098083496</v>
      </c>
      <c r="J312" s="849">
        <v>50</v>
      </c>
      <c r="K312" s="850">
        <v>201.5</v>
      </c>
    </row>
    <row r="313" spans="1:11" ht="14.4" customHeight="1" x14ac:dyDescent="0.3">
      <c r="A313" s="831" t="s">
        <v>593</v>
      </c>
      <c r="B313" s="832" t="s">
        <v>594</v>
      </c>
      <c r="C313" s="835" t="s">
        <v>621</v>
      </c>
      <c r="D313" s="863" t="s">
        <v>622</v>
      </c>
      <c r="E313" s="835" t="s">
        <v>3929</v>
      </c>
      <c r="F313" s="863" t="s">
        <v>3930</v>
      </c>
      <c r="G313" s="835" t="s">
        <v>4183</v>
      </c>
      <c r="H313" s="835" t="s">
        <v>4184</v>
      </c>
      <c r="I313" s="849">
        <v>15.729999542236328</v>
      </c>
      <c r="J313" s="849">
        <v>200</v>
      </c>
      <c r="K313" s="850">
        <v>3146</v>
      </c>
    </row>
    <row r="314" spans="1:11" ht="14.4" customHeight="1" x14ac:dyDescent="0.3">
      <c r="A314" s="831" t="s">
        <v>593</v>
      </c>
      <c r="B314" s="832" t="s">
        <v>594</v>
      </c>
      <c r="C314" s="835" t="s">
        <v>621</v>
      </c>
      <c r="D314" s="863" t="s">
        <v>622</v>
      </c>
      <c r="E314" s="835" t="s">
        <v>3929</v>
      </c>
      <c r="F314" s="863" t="s">
        <v>3930</v>
      </c>
      <c r="G314" s="835" t="s">
        <v>4267</v>
      </c>
      <c r="H314" s="835" t="s">
        <v>4268</v>
      </c>
      <c r="I314" s="849">
        <v>2951.18994140625</v>
      </c>
      <c r="J314" s="849">
        <v>2</v>
      </c>
      <c r="K314" s="850">
        <v>5902.3798828125</v>
      </c>
    </row>
    <row r="315" spans="1:11" ht="14.4" customHeight="1" x14ac:dyDescent="0.3">
      <c r="A315" s="831" t="s">
        <v>593</v>
      </c>
      <c r="B315" s="832" t="s">
        <v>594</v>
      </c>
      <c r="C315" s="835" t="s">
        <v>621</v>
      </c>
      <c r="D315" s="863" t="s">
        <v>622</v>
      </c>
      <c r="E315" s="835" t="s">
        <v>3929</v>
      </c>
      <c r="F315" s="863" t="s">
        <v>3930</v>
      </c>
      <c r="G315" s="835" t="s">
        <v>3961</v>
      </c>
      <c r="H315" s="835" t="s">
        <v>3962</v>
      </c>
      <c r="I315" s="849">
        <v>11.729999542236328</v>
      </c>
      <c r="J315" s="849">
        <v>60</v>
      </c>
      <c r="K315" s="850">
        <v>703.79998779296875</v>
      </c>
    </row>
    <row r="316" spans="1:11" ht="14.4" customHeight="1" x14ac:dyDescent="0.3">
      <c r="A316" s="831" t="s">
        <v>593</v>
      </c>
      <c r="B316" s="832" t="s">
        <v>594</v>
      </c>
      <c r="C316" s="835" t="s">
        <v>621</v>
      </c>
      <c r="D316" s="863" t="s">
        <v>622</v>
      </c>
      <c r="E316" s="835" t="s">
        <v>3929</v>
      </c>
      <c r="F316" s="863" t="s">
        <v>3930</v>
      </c>
      <c r="G316" s="835" t="s">
        <v>3963</v>
      </c>
      <c r="H316" s="835" t="s">
        <v>3964</v>
      </c>
      <c r="I316" s="849">
        <v>13.310000419616699</v>
      </c>
      <c r="J316" s="849">
        <v>100</v>
      </c>
      <c r="K316" s="850">
        <v>1331</v>
      </c>
    </row>
    <row r="317" spans="1:11" ht="14.4" customHeight="1" x14ac:dyDescent="0.3">
      <c r="A317" s="831" t="s">
        <v>593</v>
      </c>
      <c r="B317" s="832" t="s">
        <v>594</v>
      </c>
      <c r="C317" s="835" t="s">
        <v>621</v>
      </c>
      <c r="D317" s="863" t="s">
        <v>622</v>
      </c>
      <c r="E317" s="835" t="s">
        <v>3929</v>
      </c>
      <c r="F317" s="863" t="s">
        <v>3930</v>
      </c>
      <c r="G317" s="835" t="s">
        <v>4269</v>
      </c>
      <c r="H317" s="835" t="s">
        <v>4270</v>
      </c>
      <c r="I317" s="849">
        <v>2.2799999713897705</v>
      </c>
      <c r="J317" s="849">
        <v>50</v>
      </c>
      <c r="K317" s="850">
        <v>114</v>
      </c>
    </row>
    <row r="318" spans="1:11" ht="14.4" customHeight="1" x14ac:dyDescent="0.3">
      <c r="A318" s="831" t="s">
        <v>593</v>
      </c>
      <c r="B318" s="832" t="s">
        <v>594</v>
      </c>
      <c r="C318" s="835" t="s">
        <v>621</v>
      </c>
      <c r="D318" s="863" t="s">
        <v>622</v>
      </c>
      <c r="E318" s="835" t="s">
        <v>3929</v>
      </c>
      <c r="F318" s="863" t="s">
        <v>3930</v>
      </c>
      <c r="G318" s="835" t="s">
        <v>4271</v>
      </c>
      <c r="H318" s="835" t="s">
        <v>4272</v>
      </c>
      <c r="I318" s="849">
        <v>5.320000171661377</v>
      </c>
      <c r="J318" s="849">
        <v>100</v>
      </c>
      <c r="K318" s="850">
        <v>532.4000244140625</v>
      </c>
    </row>
    <row r="319" spans="1:11" ht="14.4" customHeight="1" x14ac:dyDescent="0.3">
      <c r="A319" s="831" t="s">
        <v>593</v>
      </c>
      <c r="B319" s="832" t="s">
        <v>594</v>
      </c>
      <c r="C319" s="835" t="s">
        <v>621</v>
      </c>
      <c r="D319" s="863" t="s">
        <v>622</v>
      </c>
      <c r="E319" s="835" t="s">
        <v>3929</v>
      </c>
      <c r="F319" s="863" t="s">
        <v>3930</v>
      </c>
      <c r="G319" s="835" t="s">
        <v>3965</v>
      </c>
      <c r="H319" s="835" t="s">
        <v>3966</v>
      </c>
      <c r="I319" s="849">
        <v>4.8000001907348633</v>
      </c>
      <c r="J319" s="849">
        <v>300</v>
      </c>
      <c r="K319" s="850">
        <v>1439.8499755859375</v>
      </c>
    </row>
    <row r="320" spans="1:11" ht="14.4" customHeight="1" x14ac:dyDescent="0.3">
      <c r="A320" s="831" t="s">
        <v>593</v>
      </c>
      <c r="B320" s="832" t="s">
        <v>594</v>
      </c>
      <c r="C320" s="835" t="s">
        <v>621</v>
      </c>
      <c r="D320" s="863" t="s">
        <v>622</v>
      </c>
      <c r="E320" s="835" t="s">
        <v>3929</v>
      </c>
      <c r="F320" s="863" t="s">
        <v>3930</v>
      </c>
      <c r="G320" s="835" t="s">
        <v>4273</v>
      </c>
      <c r="H320" s="835" t="s">
        <v>4274</v>
      </c>
      <c r="I320" s="849">
        <v>148.24000549316406</v>
      </c>
      <c r="J320" s="849">
        <v>4</v>
      </c>
      <c r="K320" s="850">
        <v>592.96002197265625</v>
      </c>
    </row>
    <row r="321" spans="1:11" ht="14.4" customHeight="1" x14ac:dyDescent="0.3">
      <c r="A321" s="831" t="s">
        <v>593</v>
      </c>
      <c r="B321" s="832" t="s">
        <v>594</v>
      </c>
      <c r="C321" s="835" t="s">
        <v>621</v>
      </c>
      <c r="D321" s="863" t="s">
        <v>622</v>
      </c>
      <c r="E321" s="835" t="s">
        <v>3929</v>
      </c>
      <c r="F321" s="863" t="s">
        <v>3930</v>
      </c>
      <c r="G321" s="835" t="s">
        <v>3967</v>
      </c>
      <c r="H321" s="835" t="s">
        <v>3968</v>
      </c>
      <c r="I321" s="849">
        <v>9.1999998092651367</v>
      </c>
      <c r="J321" s="849">
        <v>50</v>
      </c>
      <c r="K321" s="850">
        <v>460</v>
      </c>
    </row>
    <row r="322" spans="1:11" ht="14.4" customHeight="1" x14ac:dyDescent="0.3">
      <c r="A322" s="831" t="s">
        <v>593</v>
      </c>
      <c r="B322" s="832" t="s">
        <v>594</v>
      </c>
      <c r="C322" s="835" t="s">
        <v>621</v>
      </c>
      <c r="D322" s="863" t="s">
        <v>622</v>
      </c>
      <c r="E322" s="835" t="s">
        <v>3929</v>
      </c>
      <c r="F322" s="863" t="s">
        <v>3930</v>
      </c>
      <c r="G322" s="835" t="s">
        <v>3969</v>
      </c>
      <c r="H322" s="835" t="s">
        <v>3970</v>
      </c>
      <c r="I322" s="849">
        <v>6.1700000762939453</v>
      </c>
      <c r="J322" s="849">
        <v>10</v>
      </c>
      <c r="K322" s="850">
        <v>61.700000762939453</v>
      </c>
    </row>
    <row r="323" spans="1:11" ht="14.4" customHeight="1" x14ac:dyDescent="0.3">
      <c r="A323" s="831" t="s">
        <v>593</v>
      </c>
      <c r="B323" s="832" t="s">
        <v>594</v>
      </c>
      <c r="C323" s="835" t="s">
        <v>621</v>
      </c>
      <c r="D323" s="863" t="s">
        <v>622</v>
      </c>
      <c r="E323" s="835" t="s">
        <v>3929</v>
      </c>
      <c r="F323" s="863" t="s">
        <v>3930</v>
      </c>
      <c r="G323" s="835" t="s">
        <v>4275</v>
      </c>
      <c r="H323" s="835" t="s">
        <v>4276</v>
      </c>
      <c r="I323" s="849">
        <v>447.94000244140625</v>
      </c>
      <c r="J323" s="849">
        <v>10</v>
      </c>
      <c r="K323" s="850">
        <v>4479.419921875</v>
      </c>
    </row>
    <row r="324" spans="1:11" ht="14.4" customHeight="1" x14ac:dyDescent="0.3">
      <c r="A324" s="831" t="s">
        <v>593</v>
      </c>
      <c r="B324" s="832" t="s">
        <v>594</v>
      </c>
      <c r="C324" s="835" t="s">
        <v>621</v>
      </c>
      <c r="D324" s="863" t="s">
        <v>622</v>
      </c>
      <c r="E324" s="835" t="s">
        <v>3929</v>
      </c>
      <c r="F324" s="863" t="s">
        <v>3930</v>
      </c>
      <c r="G324" s="835" t="s">
        <v>3975</v>
      </c>
      <c r="H324" s="835" t="s">
        <v>3976</v>
      </c>
      <c r="I324" s="849">
        <v>1.0900000333786011</v>
      </c>
      <c r="J324" s="849">
        <v>100</v>
      </c>
      <c r="K324" s="850">
        <v>109</v>
      </c>
    </row>
    <row r="325" spans="1:11" ht="14.4" customHeight="1" x14ac:dyDescent="0.3">
      <c r="A325" s="831" t="s">
        <v>593</v>
      </c>
      <c r="B325" s="832" t="s">
        <v>594</v>
      </c>
      <c r="C325" s="835" t="s">
        <v>621</v>
      </c>
      <c r="D325" s="863" t="s">
        <v>622</v>
      </c>
      <c r="E325" s="835" t="s">
        <v>3929</v>
      </c>
      <c r="F325" s="863" t="s">
        <v>3930</v>
      </c>
      <c r="G325" s="835" t="s">
        <v>3977</v>
      </c>
      <c r="H325" s="835" t="s">
        <v>3978</v>
      </c>
      <c r="I325" s="849">
        <v>0.47999998927116394</v>
      </c>
      <c r="J325" s="849">
        <v>1000</v>
      </c>
      <c r="K325" s="850">
        <v>480</v>
      </c>
    </row>
    <row r="326" spans="1:11" ht="14.4" customHeight="1" x14ac:dyDescent="0.3">
      <c r="A326" s="831" t="s">
        <v>593</v>
      </c>
      <c r="B326" s="832" t="s">
        <v>594</v>
      </c>
      <c r="C326" s="835" t="s">
        <v>621</v>
      </c>
      <c r="D326" s="863" t="s">
        <v>622</v>
      </c>
      <c r="E326" s="835" t="s">
        <v>3929</v>
      </c>
      <c r="F326" s="863" t="s">
        <v>3930</v>
      </c>
      <c r="G326" s="835" t="s">
        <v>3979</v>
      </c>
      <c r="H326" s="835" t="s">
        <v>3980</v>
      </c>
      <c r="I326" s="849">
        <v>1.6749999523162842</v>
      </c>
      <c r="J326" s="849">
        <v>500</v>
      </c>
      <c r="K326" s="850">
        <v>839</v>
      </c>
    </row>
    <row r="327" spans="1:11" ht="14.4" customHeight="1" x14ac:dyDescent="0.3">
      <c r="A327" s="831" t="s">
        <v>593</v>
      </c>
      <c r="B327" s="832" t="s">
        <v>594</v>
      </c>
      <c r="C327" s="835" t="s">
        <v>621</v>
      </c>
      <c r="D327" s="863" t="s">
        <v>622</v>
      </c>
      <c r="E327" s="835" t="s">
        <v>3929</v>
      </c>
      <c r="F327" s="863" t="s">
        <v>3930</v>
      </c>
      <c r="G327" s="835" t="s">
        <v>4099</v>
      </c>
      <c r="H327" s="835" t="s">
        <v>4100</v>
      </c>
      <c r="I327" s="849">
        <v>0.67000001668930054</v>
      </c>
      <c r="J327" s="849">
        <v>600</v>
      </c>
      <c r="K327" s="850">
        <v>402</v>
      </c>
    </row>
    <row r="328" spans="1:11" ht="14.4" customHeight="1" x14ac:dyDescent="0.3">
      <c r="A328" s="831" t="s">
        <v>593</v>
      </c>
      <c r="B328" s="832" t="s">
        <v>594</v>
      </c>
      <c r="C328" s="835" t="s">
        <v>621</v>
      </c>
      <c r="D328" s="863" t="s">
        <v>622</v>
      </c>
      <c r="E328" s="835" t="s">
        <v>3929</v>
      </c>
      <c r="F328" s="863" t="s">
        <v>3930</v>
      </c>
      <c r="G328" s="835" t="s">
        <v>4197</v>
      </c>
      <c r="H328" s="835" t="s">
        <v>4198</v>
      </c>
      <c r="I328" s="849">
        <v>7.429999828338623</v>
      </c>
      <c r="J328" s="849">
        <v>300</v>
      </c>
      <c r="K328" s="850">
        <v>2229</v>
      </c>
    </row>
    <row r="329" spans="1:11" ht="14.4" customHeight="1" x14ac:dyDescent="0.3">
      <c r="A329" s="831" t="s">
        <v>593</v>
      </c>
      <c r="B329" s="832" t="s">
        <v>594</v>
      </c>
      <c r="C329" s="835" t="s">
        <v>621</v>
      </c>
      <c r="D329" s="863" t="s">
        <v>622</v>
      </c>
      <c r="E329" s="835" t="s">
        <v>3929</v>
      </c>
      <c r="F329" s="863" t="s">
        <v>3930</v>
      </c>
      <c r="G329" s="835" t="s">
        <v>3981</v>
      </c>
      <c r="H329" s="835" t="s">
        <v>3982</v>
      </c>
      <c r="I329" s="849">
        <v>37.150001525878906</v>
      </c>
      <c r="J329" s="849">
        <v>200</v>
      </c>
      <c r="K329" s="850">
        <v>7429</v>
      </c>
    </row>
    <row r="330" spans="1:11" ht="14.4" customHeight="1" x14ac:dyDescent="0.3">
      <c r="A330" s="831" t="s">
        <v>593</v>
      </c>
      <c r="B330" s="832" t="s">
        <v>594</v>
      </c>
      <c r="C330" s="835" t="s">
        <v>621</v>
      </c>
      <c r="D330" s="863" t="s">
        <v>622</v>
      </c>
      <c r="E330" s="835" t="s">
        <v>3929</v>
      </c>
      <c r="F330" s="863" t="s">
        <v>3930</v>
      </c>
      <c r="G330" s="835" t="s">
        <v>3983</v>
      </c>
      <c r="H330" s="835" t="s">
        <v>3984</v>
      </c>
      <c r="I330" s="849">
        <v>8.8400001525878906</v>
      </c>
      <c r="J330" s="849">
        <v>100</v>
      </c>
      <c r="K330" s="850">
        <v>883.79998779296875</v>
      </c>
    </row>
    <row r="331" spans="1:11" ht="14.4" customHeight="1" x14ac:dyDescent="0.3">
      <c r="A331" s="831" t="s">
        <v>593</v>
      </c>
      <c r="B331" s="832" t="s">
        <v>594</v>
      </c>
      <c r="C331" s="835" t="s">
        <v>621</v>
      </c>
      <c r="D331" s="863" t="s">
        <v>622</v>
      </c>
      <c r="E331" s="835" t="s">
        <v>3929</v>
      </c>
      <c r="F331" s="863" t="s">
        <v>3930</v>
      </c>
      <c r="G331" s="835" t="s">
        <v>3985</v>
      </c>
      <c r="H331" s="835" t="s">
        <v>3986</v>
      </c>
      <c r="I331" s="849">
        <v>8.4700002670288086</v>
      </c>
      <c r="J331" s="849">
        <v>1440</v>
      </c>
      <c r="K331" s="850">
        <v>12196.7998046875</v>
      </c>
    </row>
    <row r="332" spans="1:11" ht="14.4" customHeight="1" x14ac:dyDescent="0.3">
      <c r="A332" s="831" t="s">
        <v>593</v>
      </c>
      <c r="B332" s="832" t="s">
        <v>594</v>
      </c>
      <c r="C332" s="835" t="s">
        <v>621</v>
      </c>
      <c r="D332" s="863" t="s">
        <v>622</v>
      </c>
      <c r="E332" s="835" t="s">
        <v>3929</v>
      </c>
      <c r="F332" s="863" t="s">
        <v>3930</v>
      </c>
      <c r="G332" s="835" t="s">
        <v>3987</v>
      </c>
      <c r="H332" s="835" t="s">
        <v>3988</v>
      </c>
      <c r="I332" s="849">
        <v>9.4399995803833008</v>
      </c>
      <c r="J332" s="849">
        <v>1200</v>
      </c>
      <c r="K332" s="850">
        <v>11328</v>
      </c>
    </row>
    <row r="333" spans="1:11" ht="14.4" customHeight="1" x14ac:dyDescent="0.3">
      <c r="A333" s="831" t="s">
        <v>593</v>
      </c>
      <c r="B333" s="832" t="s">
        <v>594</v>
      </c>
      <c r="C333" s="835" t="s">
        <v>621</v>
      </c>
      <c r="D333" s="863" t="s">
        <v>622</v>
      </c>
      <c r="E333" s="835" t="s">
        <v>3929</v>
      </c>
      <c r="F333" s="863" t="s">
        <v>3930</v>
      </c>
      <c r="G333" s="835" t="s">
        <v>4277</v>
      </c>
      <c r="H333" s="835" t="s">
        <v>4278</v>
      </c>
      <c r="I333" s="849">
        <v>2.1800000667572021</v>
      </c>
      <c r="J333" s="849">
        <v>100</v>
      </c>
      <c r="K333" s="850">
        <v>217.74000549316406</v>
      </c>
    </row>
    <row r="334" spans="1:11" ht="14.4" customHeight="1" x14ac:dyDescent="0.3">
      <c r="A334" s="831" t="s">
        <v>593</v>
      </c>
      <c r="B334" s="832" t="s">
        <v>594</v>
      </c>
      <c r="C334" s="835" t="s">
        <v>621</v>
      </c>
      <c r="D334" s="863" t="s">
        <v>622</v>
      </c>
      <c r="E334" s="835" t="s">
        <v>3929</v>
      </c>
      <c r="F334" s="863" t="s">
        <v>3930</v>
      </c>
      <c r="G334" s="835" t="s">
        <v>3991</v>
      </c>
      <c r="H334" s="835" t="s">
        <v>3992</v>
      </c>
      <c r="I334" s="849">
        <v>8.7600002288818359</v>
      </c>
      <c r="J334" s="849">
        <v>100</v>
      </c>
      <c r="K334" s="850">
        <v>876</v>
      </c>
    </row>
    <row r="335" spans="1:11" ht="14.4" customHeight="1" x14ac:dyDescent="0.3">
      <c r="A335" s="831" t="s">
        <v>593</v>
      </c>
      <c r="B335" s="832" t="s">
        <v>594</v>
      </c>
      <c r="C335" s="835" t="s">
        <v>621</v>
      </c>
      <c r="D335" s="863" t="s">
        <v>622</v>
      </c>
      <c r="E335" s="835" t="s">
        <v>3929</v>
      </c>
      <c r="F335" s="863" t="s">
        <v>3930</v>
      </c>
      <c r="G335" s="835" t="s">
        <v>3995</v>
      </c>
      <c r="H335" s="835" t="s">
        <v>3996</v>
      </c>
      <c r="I335" s="849">
        <v>0.4699999988079071</v>
      </c>
      <c r="J335" s="849">
        <v>1500</v>
      </c>
      <c r="K335" s="850">
        <v>705</v>
      </c>
    </row>
    <row r="336" spans="1:11" ht="14.4" customHeight="1" x14ac:dyDescent="0.3">
      <c r="A336" s="831" t="s">
        <v>593</v>
      </c>
      <c r="B336" s="832" t="s">
        <v>594</v>
      </c>
      <c r="C336" s="835" t="s">
        <v>621</v>
      </c>
      <c r="D336" s="863" t="s">
        <v>622</v>
      </c>
      <c r="E336" s="835" t="s">
        <v>3929</v>
      </c>
      <c r="F336" s="863" t="s">
        <v>3930</v>
      </c>
      <c r="G336" s="835" t="s">
        <v>3997</v>
      </c>
      <c r="H336" s="835" t="s">
        <v>3998</v>
      </c>
      <c r="I336" s="849">
        <v>1.9800000190734863</v>
      </c>
      <c r="J336" s="849">
        <v>600</v>
      </c>
      <c r="K336" s="850">
        <v>1188</v>
      </c>
    </row>
    <row r="337" spans="1:11" ht="14.4" customHeight="1" x14ac:dyDescent="0.3">
      <c r="A337" s="831" t="s">
        <v>593</v>
      </c>
      <c r="B337" s="832" t="s">
        <v>594</v>
      </c>
      <c r="C337" s="835" t="s">
        <v>621</v>
      </c>
      <c r="D337" s="863" t="s">
        <v>622</v>
      </c>
      <c r="E337" s="835" t="s">
        <v>3929</v>
      </c>
      <c r="F337" s="863" t="s">
        <v>3930</v>
      </c>
      <c r="G337" s="835" t="s">
        <v>3999</v>
      </c>
      <c r="H337" s="835" t="s">
        <v>4000</v>
      </c>
      <c r="I337" s="849">
        <v>2.0399999618530273</v>
      </c>
      <c r="J337" s="849">
        <v>50</v>
      </c>
      <c r="K337" s="850">
        <v>102</v>
      </c>
    </row>
    <row r="338" spans="1:11" ht="14.4" customHeight="1" x14ac:dyDescent="0.3">
      <c r="A338" s="831" t="s">
        <v>593</v>
      </c>
      <c r="B338" s="832" t="s">
        <v>594</v>
      </c>
      <c r="C338" s="835" t="s">
        <v>621</v>
      </c>
      <c r="D338" s="863" t="s">
        <v>622</v>
      </c>
      <c r="E338" s="835" t="s">
        <v>3929</v>
      </c>
      <c r="F338" s="863" t="s">
        <v>3930</v>
      </c>
      <c r="G338" s="835" t="s">
        <v>4107</v>
      </c>
      <c r="H338" s="835" t="s">
        <v>4108</v>
      </c>
      <c r="I338" s="849">
        <v>2.0299999713897705</v>
      </c>
      <c r="J338" s="849">
        <v>150</v>
      </c>
      <c r="K338" s="850">
        <v>304.5</v>
      </c>
    </row>
    <row r="339" spans="1:11" ht="14.4" customHeight="1" x14ac:dyDescent="0.3">
      <c r="A339" s="831" t="s">
        <v>593</v>
      </c>
      <c r="B339" s="832" t="s">
        <v>594</v>
      </c>
      <c r="C339" s="835" t="s">
        <v>621</v>
      </c>
      <c r="D339" s="863" t="s">
        <v>622</v>
      </c>
      <c r="E339" s="835" t="s">
        <v>3929</v>
      </c>
      <c r="F339" s="863" t="s">
        <v>3930</v>
      </c>
      <c r="G339" s="835" t="s">
        <v>4003</v>
      </c>
      <c r="H339" s="835" t="s">
        <v>4004</v>
      </c>
      <c r="I339" s="849">
        <v>3.0999999046325684</v>
      </c>
      <c r="J339" s="849">
        <v>200</v>
      </c>
      <c r="K339" s="850">
        <v>620</v>
      </c>
    </row>
    <row r="340" spans="1:11" ht="14.4" customHeight="1" x14ac:dyDescent="0.3">
      <c r="A340" s="831" t="s">
        <v>593</v>
      </c>
      <c r="B340" s="832" t="s">
        <v>594</v>
      </c>
      <c r="C340" s="835" t="s">
        <v>621</v>
      </c>
      <c r="D340" s="863" t="s">
        <v>622</v>
      </c>
      <c r="E340" s="835" t="s">
        <v>3929</v>
      </c>
      <c r="F340" s="863" t="s">
        <v>3930</v>
      </c>
      <c r="G340" s="835" t="s">
        <v>4005</v>
      </c>
      <c r="H340" s="835" t="s">
        <v>4006</v>
      </c>
      <c r="I340" s="849">
        <v>1.9299999475479126</v>
      </c>
      <c r="J340" s="849">
        <v>100</v>
      </c>
      <c r="K340" s="850">
        <v>193</v>
      </c>
    </row>
    <row r="341" spans="1:11" ht="14.4" customHeight="1" x14ac:dyDescent="0.3">
      <c r="A341" s="831" t="s">
        <v>593</v>
      </c>
      <c r="B341" s="832" t="s">
        <v>594</v>
      </c>
      <c r="C341" s="835" t="s">
        <v>621</v>
      </c>
      <c r="D341" s="863" t="s">
        <v>622</v>
      </c>
      <c r="E341" s="835" t="s">
        <v>3929</v>
      </c>
      <c r="F341" s="863" t="s">
        <v>3930</v>
      </c>
      <c r="G341" s="835" t="s">
        <v>4007</v>
      </c>
      <c r="H341" s="835" t="s">
        <v>4008</v>
      </c>
      <c r="I341" s="849">
        <v>2.1633334159851074</v>
      </c>
      <c r="J341" s="849">
        <v>270</v>
      </c>
      <c r="K341" s="850">
        <v>583.40000152587891</v>
      </c>
    </row>
    <row r="342" spans="1:11" ht="14.4" customHeight="1" x14ac:dyDescent="0.3">
      <c r="A342" s="831" t="s">
        <v>593</v>
      </c>
      <c r="B342" s="832" t="s">
        <v>594</v>
      </c>
      <c r="C342" s="835" t="s">
        <v>621</v>
      </c>
      <c r="D342" s="863" t="s">
        <v>622</v>
      </c>
      <c r="E342" s="835" t="s">
        <v>3929</v>
      </c>
      <c r="F342" s="863" t="s">
        <v>3930</v>
      </c>
      <c r="G342" s="835" t="s">
        <v>4011</v>
      </c>
      <c r="H342" s="835" t="s">
        <v>4012</v>
      </c>
      <c r="I342" s="849">
        <v>21.229999542236328</v>
      </c>
      <c r="J342" s="849">
        <v>50</v>
      </c>
      <c r="K342" s="850">
        <v>1061.5</v>
      </c>
    </row>
    <row r="343" spans="1:11" ht="14.4" customHeight="1" x14ac:dyDescent="0.3">
      <c r="A343" s="831" t="s">
        <v>593</v>
      </c>
      <c r="B343" s="832" t="s">
        <v>594</v>
      </c>
      <c r="C343" s="835" t="s">
        <v>621</v>
      </c>
      <c r="D343" s="863" t="s">
        <v>622</v>
      </c>
      <c r="E343" s="835" t="s">
        <v>3929</v>
      </c>
      <c r="F343" s="863" t="s">
        <v>3930</v>
      </c>
      <c r="G343" s="835" t="s">
        <v>4203</v>
      </c>
      <c r="H343" s="835" t="s">
        <v>4204</v>
      </c>
      <c r="I343" s="849">
        <v>2.5199999809265137</v>
      </c>
      <c r="J343" s="849">
        <v>100</v>
      </c>
      <c r="K343" s="850">
        <v>252</v>
      </c>
    </row>
    <row r="344" spans="1:11" ht="14.4" customHeight="1" x14ac:dyDescent="0.3">
      <c r="A344" s="831" t="s">
        <v>593</v>
      </c>
      <c r="B344" s="832" t="s">
        <v>594</v>
      </c>
      <c r="C344" s="835" t="s">
        <v>621</v>
      </c>
      <c r="D344" s="863" t="s">
        <v>622</v>
      </c>
      <c r="E344" s="835" t="s">
        <v>3929</v>
      </c>
      <c r="F344" s="863" t="s">
        <v>3930</v>
      </c>
      <c r="G344" s="835" t="s">
        <v>4013</v>
      </c>
      <c r="H344" s="835" t="s">
        <v>4014</v>
      </c>
      <c r="I344" s="849">
        <v>21.239999771118164</v>
      </c>
      <c r="J344" s="849">
        <v>100</v>
      </c>
      <c r="K344" s="850">
        <v>2124</v>
      </c>
    </row>
    <row r="345" spans="1:11" ht="14.4" customHeight="1" x14ac:dyDescent="0.3">
      <c r="A345" s="831" t="s">
        <v>593</v>
      </c>
      <c r="B345" s="832" t="s">
        <v>594</v>
      </c>
      <c r="C345" s="835" t="s">
        <v>621</v>
      </c>
      <c r="D345" s="863" t="s">
        <v>622</v>
      </c>
      <c r="E345" s="835" t="s">
        <v>3929</v>
      </c>
      <c r="F345" s="863" t="s">
        <v>3930</v>
      </c>
      <c r="G345" s="835" t="s">
        <v>4015</v>
      </c>
      <c r="H345" s="835" t="s">
        <v>4016</v>
      </c>
      <c r="I345" s="849">
        <v>1.9900000095367432</v>
      </c>
      <c r="J345" s="849">
        <v>50</v>
      </c>
      <c r="K345" s="850">
        <v>99.5</v>
      </c>
    </row>
    <row r="346" spans="1:11" ht="14.4" customHeight="1" x14ac:dyDescent="0.3">
      <c r="A346" s="831" t="s">
        <v>593</v>
      </c>
      <c r="B346" s="832" t="s">
        <v>594</v>
      </c>
      <c r="C346" s="835" t="s">
        <v>621</v>
      </c>
      <c r="D346" s="863" t="s">
        <v>622</v>
      </c>
      <c r="E346" s="835" t="s">
        <v>4019</v>
      </c>
      <c r="F346" s="863" t="s">
        <v>4020</v>
      </c>
      <c r="G346" s="835" t="s">
        <v>4021</v>
      </c>
      <c r="H346" s="835" t="s">
        <v>4022</v>
      </c>
      <c r="I346" s="849">
        <v>10.090000152587891</v>
      </c>
      <c r="J346" s="849">
        <v>900</v>
      </c>
      <c r="K346" s="850">
        <v>9081</v>
      </c>
    </row>
    <row r="347" spans="1:11" ht="14.4" customHeight="1" x14ac:dyDescent="0.3">
      <c r="A347" s="831" t="s">
        <v>593</v>
      </c>
      <c r="B347" s="832" t="s">
        <v>594</v>
      </c>
      <c r="C347" s="835" t="s">
        <v>621</v>
      </c>
      <c r="D347" s="863" t="s">
        <v>622</v>
      </c>
      <c r="E347" s="835" t="s">
        <v>4019</v>
      </c>
      <c r="F347" s="863" t="s">
        <v>4020</v>
      </c>
      <c r="G347" s="835" t="s">
        <v>4279</v>
      </c>
      <c r="H347" s="835" t="s">
        <v>4280</v>
      </c>
      <c r="I347" s="849">
        <v>62.650001525878906</v>
      </c>
      <c r="J347" s="849">
        <v>66</v>
      </c>
      <c r="K347" s="850">
        <v>4135.0498046875</v>
      </c>
    </row>
    <row r="348" spans="1:11" ht="14.4" customHeight="1" x14ac:dyDescent="0.3">
      <c r="A348" s="831" t="s">
        <v>593</v>
      </c>
      <c r="B348" s="832" t="s">
        <v>594</v>
      </c>
      <c r="C348" s="835" t="s">
        <v>621</v>
      </c>
      <c r="D348" s="863" t="s">
        <v>622</v>
      </c>
      <c r="E348" s="835" t="s">
        <v>4027</v>
      </c>
      <c r="F348" s="863" t="s">
        <v>4028</v>
      </c>
      <c r="G348" s="835" t="s">
        <v>4281</v>
      </c>
      <c r="H348" s="835" t="s">
        <v>4282</v>
      </c>
      <c r="I348" s="849">
        <v>58.650001525878906</v>
      </c>
      <c r="J348" s="849">
        <v>36</v>
      </c>
      <c r="K348" s="850">
        <v>2111.39990234375</v>
      </c>
    </row>
    <row r="349" spans="1:11" ht="14.4" customHeight="1" x14ac:dyDescent="0.3">
      <c r="A349" s="831" t="s">
        <v>593</v>
      </c>
      <c r="B349" s="832" t="s">
        <v>594</v>
      </c>
      <c r="C349" s="835" t="s">
        <v>621</v>
      </c>
      <c r="D349" s="863" t="s">
        <v>622</v>
      </c>
      <c r="E349" s="835" t="s">
        <v>4031</v>
      </c>
      <c r="F349" s="863" t="s">
        <v>4032</v>
      </c>
      <c r="G349" s="835" t="s">
        <v>4033</v>
      </c>
      <c r="H349" s="835" t="s">
        <v>4034</v>
      </c>
      <c r="I349" s="849">
        <v>132.66999816894531</v>
      </c>
      <c r="J349" s="849">
        <v>25</v>
      </c>
      <c r="K349" s="850">
        <v>3316.75</v>
      </c>
    </row>
    <row r="350" spans="1:11" ht="14.4" customHeight="1" x14ac:dyDescent="0.3">
      <c r="A350" s="831" t="s">
        <v>593</v>
      </c>
      <c r="B350" s="832" t="s">
        <v>594</v>
      </c>
      <c r="C350" s="835" t="s">
        <v>621</v>
      </c>
      <c r="D350" s="863" t="s">
        <v>622</v>
      </c>
      <c r="E350" s="835" t="s">
        <v>4031</v>
      </c>
      <c r="F350" s="863" t="s">
        <v>4032</v>
      </c>
      <c r="G350" s="835" t="s">
        <v>4039</v>
      </c>
      <c r="H350" s="835" t="s">
        <v>4040</v>
      </c>
      <c r="I350" s="849">
        <v>0.55000001192092896</v>
      </c>
      <c r="J350" s="849">
        <v>3000</v>
      </c>
      <c r="K350" s="850">
        <v>1650</v>
      </c>
    </row>
    <row r="351" spans="1:11" ht="14.4" customHeight="1" x14ac:dyDescent="0.3">
      <c r="A351" s="831" t="s">
        <v>593</v>
      </c>
      <c r="B351" s="832" t="s">
        <v>594</v>
      </c>
      <c r="C351" s="835" t="s">
        <v>621</v>
      </c>
      <c r="D351" s="863" t="s">
        <v>622</v>
      </c>
      <c r="E351" s="835" t="s">
        <v>4043</v>
      </c>
      <c r="F351" s="863" t="s">
        <v>4044</v>
      </c>
      <c r="G351" s="835" t="s">
        <v>4283</v>
      </c>
      <c r="H351" s="835" t="s">
        <v>4284</v>
      </c>
      <c r="I351" s="849">
        <v>15.729999542236328</v>
      </c>
      <c r="J351" s="849">
        <v>100</v>
      </c>
      <c r="K351" s="850">
        <v>1573</v>
      </c>
    </row>
    <row r="352" spans="1:11" ht="14.4" customHeight="1" x14ac:dyDescent="0.3">
      <c r="A352" s="831" t="s">
        <v>593</v>
      </c>
      <c r="B352" s="832" t="s">
        <v>594</v>
      </c>
      <c r="C352" s="835" t="s">
        <v>621</v>
      </c>
      <c r="D352" s="863" t="s">
        <v>622</v>
      </c>
      <c r="E352" s="835" t="s">
        <v>4043</v>
      </c>
      <c r="F352" s="863" t="s">
        <v>4044</v>
      </c>
      <c r="G352" s="835" t="s">
        <v>4285</v>
      </c>
      <c r="H352" s="835" t="s">
        <v>4286</v>
      </c>
      <c r="I352" s="849">
        <v>15.729999542236328</v>
      </c>
      <c r="J352" s="849">
        <v>100</v>
      </c>
      <c r="K352" s="850">
        <v>1573</v>
      </c>
    </row>
    <row r="353" spans="1:11" ht="14.4" customHeight="1" x14ac:dyDescent="0.3">
      <c r="A353" s="831" t="s">
        <v>593</v>
      </c>
      <c r="B353" s="832" t="s">
        <v>594</v>
      </c>
      <c r="C353" s="835" t="s">
        <v>621</v>
      </c>
      <c r="D353" s="863" t="s">
        <v>622</v>
      </c>
      <c r="E353" s="835" t="s">
        <v>4043</v>
      </c>
      <c r="F353" s="863" t="s">
        <v>4044</v>
      </c>
      <c r="G353" s="835" t="s">
        <v>4287</v>
      </c>
      <c r="H353" s="835" t="s">
        <v>4288</v>
      </c>
      <c r="I353" s="849">
        <v>10.159999847412109</v>
      </c>
      <c r="J353" s="849">
        <v>100</v>
      </c>
      <c r="K353" s="850">
        <v>1016.4000244140625</v>
      </c>
    </row>
    <row r="354" spans="1:11" ht="14.4" customHeight="1" x14ac:dyDescent="0.3">
      <c r="A354" s="831" t="s">
        <v>593</v>
      </c>
      <c r="B354" s="832" t="s">
        <v>594</v>
      </c>
      <c r="C354" s="835" t="s">
        <v>621</v>
      </c>
      <c r="D354" s="863" t="s">
        <v>622</v>
      </c>
      <c r="E354" s="835" t="s">
        <v>4043</v>
      </c>
      <c r="F354" s="863" t="s">
        <v>4044</v>
      </c>
      <c r="G354" s="835" t="s">
        <v>4045</v>
      </c>
      <c r="H354" s="835" t="s">
        <v>4046</v>
      </c>
      <c r="I354" s="849">
        <v>0.62999999523162842</v>
      </c>
      <c r="J354" s="849">
        <v>8000</v>
      </c>
      <c r="K354" s="850">
        <v>5040</v>
      </c>
    </row>
    <row r="355" spans="1:11" ht="14.4" customHeight="1" x14ac:dyDescent="0.3">
      <c r="A355" s="831" t="s">
        <v>593</v>
      </c>
      <c r="B355" s="832" t="s">
        <v>594</v>
      </c>
      <c r="C355" s="835" t="s">
        <v>621</v>
      </c>
      <c r="D355" s="863" t="s">
        <v>622</v>
      </c>
      <c r="E355" s="835" t="s">
        <v>4043</v>
      </c>
      <c r="F355" s="863" t="s">
        <v>4044</v>
      </c>
      <c r="G355" s="835" t="s">
        <v>4047</v>
      </c>
      <c r="H355" s="835" t="s">
        <v>4048</v>
      </c>
      <c r="I355" s="849">
        <v>0.62999999523162842</v>
      </c>
      <c r="J355" s="849">
        <v>8000</v>
      </c>
      <c r="K355" s="850">
        <v>5040</v>
      </c>
    </row>
    <row r="356" spans="1:11" ht="14.4" customHeight="1" x14ac:dyDescent="0.3">
      <c r="A356" s="831" t="s">
        <v>593</v>
      </c>
      <c r="B356" s="832" t="s">
        <v>594</v>
      </c>
      <c r="C356" s="835" t="s">
        <v>621</v>
      </c>
      <c r="D356" s="863" t="s">
        <v>622</v>
      </c>
      <c r="E356" s="835" t="s">
        <v>4043</v>
      </c>
      <c r="F356" s="863" t="s">
        <v>4044</v>
      </c>
      <c r="G356" s="835" t="s">
        <v>4289</v>
      </c>
      <c r="H356" s="835" t="s">
        <v>4290</v>
      </c>
      <c r="I356" s="849">
        <v>0.62999999523162842</v>
      </c>
      <c r="J356" s="849">
        <v>200</v>
      </c>
      <c r="K356" s="850">
        <v>126</v>
      </c>
    </row>
    <row r="357" spans="1:11" ht="14.4" customHeight="1" x14ac:dyDescent="0.3">
      <c r="A357" s="831" t="s">
        <v>593</v>
      </c>
      <c r="B357" s="832" t="s">
        <v>594</v>
      </c>
      <c r="C357" s="835" t="s">
        <v>621</v>
      </c>
      <c r="D357" s="863" t="s">
        <v>622</v>
      </c>
      <c r="E357" s="835" t="s">
        <v>4049</v>
      </c>
      <c r="F357" s="863" t="s">
        <v>4050</v>
      </c>
      <c r="G357" s="835" t="s">
        <v>4291</v>
      </c>
      <c r="H357" s="835" t="s">
        <v>4292</v>
      </c>
      <c r="I357" s="849">
        <v>1314.8499755859375</v>
      </c>
      <c r="J357" s="849">
        <v>10</v>
      </c>
      <c r="K357" s="850">
        <v>13148.4697265625</v>
      </c>
    </row>
    <row r="358" spans="1:11" ht="14.4" customHeight="1" x14ac:dyDescent="0.3">
      <c r="A358" s="831" t="s">
        <v>593</v>
      </c>
      <c r="B358" s="832" t="s">
        <v>594</v>
      </c>
      <c r="C358" s="835" t="s">
        <v>621</v>
      </c>
      <c r="D358" s="863" t="s">
        <v>622</v>
      </c>
      <c r="E358" s="835" t="s">
        <v>4049</v>
      </c>
      <c r="F358" s="863" t="s">
        <v>4050</v>
      </c>
      <c r="G358" s="835" t="s">
        <v>4051</v>
      </c>
      <c r="H358" s="835" t="s">
        <v>4052</v>
      </c>
      <c r="I358" s="849">
        <v>1523.449951171875</v>
      </c>
      <c r="J358" s="849">
        <v>15</v>
      </c>
      <c r="K358" s="850">
        <v>22851.759765625</v>
      </c>
    </row>
    <row r="359" spans="1:11" ht="14.4" customHeight="1" x14ac:dyDescent="0.3">
      <c r="A359" s="831" t="s">
        <v>593</v>
      </c>
      <c r="B359" s="832" t="s">
        <v>594</v>
      </c>
      <c r="C359" s="835" t="s">
        <v>621</v>
      </c>
      <c r="D359" s="863" t="s">
        <v>622</v>
      </c>
      <c r="E359" s="835" t="s">
        <v>4053</v>
      </c>
      <c r="F359" s="863" t="s">
        <v>4054</v>
      </c>
      <c r="G359" s="835" t="s">
        <v>4293</v>
      </c>
      <c r="H359" s="835" t="s">
        <v>4294</v>
      </c>
      <c r="I359" s="849">
        <v>273.45999145507812</v>
      </c>
      <c r="J359" s="849">
        <v>20</v>
      </c>
      <c r="K359" s="850">
        <v>5469.2001953125</v>
      </c>
    </row>
    <row r="360" spans="1:11" ht="14.4" customHeight="1" x14ac:dyDescent="0.3">
      <c r="A360" s="831" t="s">
        <v>593</v>
      </c>
      <c r="B360" s="832" t="s">
        <v>594</v>
      </c>
      <c r="C360" s="835" t="s">
        <v>624</v>
      </c>
      <c r="D360" s="863" t="s">
        <v>625</v>
      </c>
      <c r="E360" s="835" t="s">
        <v>4059</v>
      </c>
      <c r="F360" s="863" t="s">
        <v>4060</v>
      </c>
      <c r="G360" s="835" t="s">
        <v>4295</v>
      </c>
      <c r="H360" s="835" t="s">
        <v>4296</v>
      </c>
      <c r="I360" s="849">
        <v>1.3899999856948853</v>
      </c>
      <c r="J360" s="849">
        <v>500</v>
      </c>
      <c r="K360" s="850">
        <v>695.75</v>
      </c>
    </row>
    <row r="361" spans="1:11" ht="14.4" customHeight="1" x14ac:dyDescent="0.3">
      <c r="A361" s="831" t="s">
        <v>593</v>
      </c>
      <c r="B361" s="832" t="s">
        <v>594</v>
      </c>
      <c r="C361" s="835" t="s">
        <v>624</v>
      </c>
      <c r="D361" s="863" t="s">
        <v>625</v>
      </c>
      <c r="E361" s="835" t="s">
        <v>4059</v>
      </c>
      <c r="F361" s="863" t="s">
        <v>4060</v>
      </c>
      <c r="G361" s="835" t="s">
        <v>4297</v>
      </c>
      <c r="H361" s="835" t="s">
        <v>4298</v>
      </c>
      <c r="I361" s="849">
        <v>0.31000000238418579</v>
      </c>
      <c r="J361" s="849">
        <v>2500</v>
      </c>
      <c r="K361" s="850">
        <v>787.19000244140625</v>
      </c>
    </row>
    <row r="362" spans="1:11" ht="14.4" customHeight="1" x14ac:dyDescent="0.3">
      <c r="A362" s="831" t="s">
        <v>593</v>
      </c>
      <c r="B362" s="832" t="s">
        <v>594</v>
      </c>
      <c r="C362" s="835" t="s">
        <v>624</v>
      </c>
      <c r="D362" s="863" t="s">
        <v>625</v>
      </c>
      <c r="E362" s="835" t="s">
        <v>4059</v>
      </c>
      <c r="F362" s="863" t="s">
        <v>4060</v>
      </c>
      <c r="G362" s="835" t="s">
        <v>4299</v>
      </c>
      <c r="H362" s="835" t="s">
        <v>4300</v>
      </c>
      <c r="I362" s="849">
        <v>1.9700000286102295</v>
      </c>
      <c r="J362" s="849">
        <v>4000</v>
      </c>
      <c r="K362" s="850">
        <v>7889.2001953125</v>
      </c>
    </row>
    <row r="363" spans="1:11" ht="14.4" customHeight="1" x14ac:dyDescent="0.3">
      <c r="A363" s="831" t="s">
        <v>593</v>
      </c>
      <c r="B363" s="832" t="s">
        <v>594</v>
      </c>
      <c r="C363" s="835" t="s">
        <v>624</v>
      </c>
      <c r="D363" s="863" t="s">
        <v>625</v>
      </c>
      <c r="E363" s="835" t="s">
        <v>4059</v>
      </c>
      <c r="F363" s="863" t="s">
        <v>4060</v>
      </c>
      <c r="G363" s="835" t="s">
        <v>4301</v>
      </c>
      <c r="H363" s="835" t="s">
        <v>4302</v>
      </c>
      <c r="I363" s="849">
        <v>7.309999942779541</v>
      </c>
      <c r="J363" s="849">
        <v>720</v>
      </c>
      <c r="K363" s="850">
        <v>5263.5</v>
      </c>
    </row>
    <row r="364" spans="1:11" ht="14.4" customHeight="1" x14ac:dyDescent="0.3">
      <c r="A364" s="831" t="s">
        <v>593</v>
      </c>
      <c r="B364" s="832" t="s">
        <v>594</v>
      </c>
      <c r="C364" s="835" t="s">
        <v>624</v>
      </c>
      <c r="D364" s="863" t="s">
        <v>625</v>
      </c>
      <c r="E364" s="835" t="s">
        <v>4059</v>
      </c>
      <c r="F364" s="863" t="s">
        <v>4060</v>
      </c>
      <c r="G364" s="835" t="s">
        <v>4303</v>
      </c>
      <c r="H364" s="835" t="s">
        <v>4304</v>
      </c>
      <c r="I364" s="849">
        <v>3.0499999523162842</v>
      </c>
      <c r="J364" s="849">
        <v>10000</v>
      </c>
      <c r="K364" s="850">
        <v>30492</v>
      </c>
    </row>
    <row r="365" spans="1:11" ht="14.4" customHeight="1" x14ac:dyDescent="0.3">
      <c r="A365" s="831" t="s">
        <v>593</v>
      </c>
      <c r="B365" s="832" t="s">
        <v>594</v>
      </c>
      <c r="C365" s="835" t="s">
        <v>624</v>
      </c>
      <c r="D365" s="863" t="s">
        <v>625</v>
      </c>
      <c r="E365" s="835" t="s">
        <v>4059</v>
      </c>
      <c r="F365" s="863" t="s">
        <v>4060</v>
      </c>
      <c r="G365" s="835" t="s">
        <v>4061</v>
      </c>
      <c r="H365" s="835" t="s">
        <v>4062</v>
      </c>
      <c r="I365" s="849">
        <v>0.55666665236155188</v>
      </c>
      <c r="J365" s="849">
        <v>7500</v>
      </c>
      <c r="K365" s="850">
        <v>4174.5</v>
      </c>
    </row>
    <row r="366" spans="1:11" ht="14.4" customHeight="1" x14ac:dyDescent="0.3">
      <c r="A366" s="831" t="s">
        <v>593</v>
      </c>
      <c r="B366" s="832" t="s">
        <v>594</v>
      </c>
      <c r="C366" s="835" t="s">
        <v>624</v>
      </c>
      <c r="D366" s="863" t="s">
        <v>625</v>
      </c>
      <c r="E366" s="835" t="s">
        <v>4059</v>
      </c>
      <c r="F366" s="863" t="s">
        <v>4060</v>
      </c>
      <c r="G366" s="835" t="s">
        <v>4305</v>
      </c>
      <c r="H366" s="835" t="s">
        <v>4306</v>
      </c>
      <c r="I366" s="849">
        <v>2.9800000190734863</v>
      </c>
      <c r="J366" s="849">
        <v>1920</v>
      </c>
      <c r="K366" s="850">
        <v>5723.2998046875</v>
      </c>
    </row>
    <row r="367" spans="1:11" ht="14.4" customHeight="1" x14ac:dyDescent="0.3">
      <c r="A367" s="831" t="s">
        <v>593</v>
      </c>
      <c r="B367" s="832" t="s">
        <v>594</v>
      </c>
      <c r="C367" s="835" t="s">
        <v>624</v>
      </c>
      <c r="D367" s="863" t="s">
        <v>625</v>
      </c>
      <c r="E367" s="835" t="s">
        <v>4059</v>
      </c>
      <c r="F367" s="863" t="s">
        <v>4060</v>
      </c>
      <c r="G367" s="835" t="s">
        <v>4307</v>
      </c>
      <c r="H367" s="835" t="s">
        <v>4308</v>
      </c>
      <c r="I367" s="849">
        <v>3.119999885559082</v>
      </c>
      <c r="J367" s="849">
        <v>7680</v>
      </c>
      <c r="K367" s="850">
        <v>23958</v>
      </c>
    </row>
    <row r="368" spans="1:11" ht="14.4" customHeight="1" x14ac:dyDescent="0.3">
      <c r="A368" s="831" t="s">
        <v>593</v>
      </c>
      <c r="B368" s="832" t="s">
        <v>594</v>
      </c>
      <c r="C368" s="835" t="s">
        <v>624</v>
      </c>
      <c r="D368" s="863" t="s">
        <v>625</v>
      </c>
      <c r="E368" s="835" t="s">
        <v>4059</v>
      </c>
      <c r="F368" s="863" t="s">
        <v>4060</v>
      </c>
      <c r="G368" s="835" t="s">
        <v>4309</v>
      </c>
      <c r="H368" s="835" t="s">
        <v>4310</v>
      </c>
      <c r="I368" s="849">
        <v>4.3499999046325684</v>
      </c>
      <c r="J368" s="849">
        <v>2880</v>
      </c>
      <c r="K368" s="850">
        <v>12533.66015625</v>
      </c>
    </row>
    <row r="369" spans="1:11" ht="14.4" customHeight="1" x14ac:dyDescent="0.3">
      <c r="A369" s="831" t="s">
        <v>593</v>
      </c>
      <c r="B369" s="832" t="s">
        <v>594</v>
      </c>
      <c r="C369" s="835" t="s">
        <v>624</v>
      </c>
      <c r="D369" s="863" t="s">
        <v>625</v>
      </c>
      <c r="E369" s="835" t="s">
        <v>4059</v>
      </c>
      <c r="F369" s="863" t="s">
        <v>4060</v>
      </c>
      <c r="G369" s="835" t="s">
        <v>4311</v>
      </c>
      <c r="H369" s="835" t="s">
        <v>4312</v>
      </c>
      <c r="I369" s="849">
        <v>2.1400001049041748</v>
      </c>
      <c r="J369" s="849">
        <v>960</v>
      </c>
      <c r="K369" s="850">
        <v>2057</v>
      </c>
    </row>
    <row r="370" spans="1:11" ht="14.4" customHeight="1" x14ac:dyDescent="0.3">
      <c r="A370" s="831" t="s">
        <v>593</v>
      </c>
      <c r="B370" s="832" t="s">
        <v>594</v>
      </c>
      <c r="C370" s="835" t="s">
        <v>624</v>
      </c>
      <c r="D370" s="863" t="s">
        <v>625</v>
      </c>
      <c r="E370" s="835" t="s">
        <v>4059</v>
      </c>
      <c r="F370" s="863" t="s">
        <v>4060</v>
      </c>
      <c r="G370" s="835" t="s">
        <v>4313</v>
      </c>
      <c r="H370" s="835" t="s">
        <v>4314</v>
      </c>
      <c r="I370" s="849">
        <v>0.27000001072883606</v>
      </c>
      <c r="J370" s="849">
        <v>6000</v>
      </c>
      <c r="K370" s="850">
        <v>1620</v>
      </c>
    </row>
    <row r="371" spans="1:11" ht="14.4" customHeight="1" x14ac:dyDescent="0.3">
      <c r="A371" s="831" t="s">
        <v>593</v>
      </c>
      <c r="B371" s="832" t="s">
        <v>594</v>
      </c>
      <c r="C371" s="835" t="s">
        <v>624</v>
      </c>
      <c r="D371" s="863" t="s">
        <v>625</v>
      </c>
      <c r="E371" s="835" t="s">
        <v>4059</v>
      </c>
      <c r="F371" s="863" t="s">
        <v>4060</v>
      </c>
      <c r="G371" s="835" t="s">
        <v>4315</v>
      </c>
      <c r="H371" s="835" t="s">
        <v>4316</v>
      </c>
      <c r="I371" s="849">
        <v>2.809999942779541</v>
      </c>
      <c r="J371" s="849">
        <v>4000</v>
      </c>
      <c r="K371" s="850">
        <v>11243.3203125</v>
      </c>
    </row>
    <row r="372" spans="1:11" ht="14.4" customHeight="1" x14ac:dyDescent="0.3">
      <c r="A372" s="831" t="s">
        <v>593</v>
      </c>
      <c r="B372" s="832" t="s">
        <v>594</v>
      </c>
      <c r="C372" s="835" t="s">
        <v>624</v>
      </c>
      <c r="D372" s="863" t="s">
        <v>625</v>
      </c>
      <c r="E372" s="835" t="s">
        <v>4059</v>
      </c>
      <c r="F372" s="863" t="s">
        <v>4060</v>
      </c>
      <c r="G372" s="835" t="s">
        <v>4317</v>
      </c>
      <c r="H372" s="835" t="s">
        <v>4318</v>
      </c>
      <c r="I372" s="849">
        <v>6.5</v>
      </c>
      <c r="J372" s="849">
        <v>400</v>
      </c>
      <c r="K372" s="850">
        <v>2599.1099243164062</v>
      </c>
    </row>
    <row r="373" spans="1:11" ht="14.4" customHeight="1" x14ac:dyDescent="0.3">
      <c r="A373" s="831" t="s">
        <v>593</v>
      </c>
      <c r="B373" s="832" t="s">
        <v>594</v>
      </c>
      <c r="C373" s="835" t="s">
        <v>624</v>
      </c>
      <c r="D373" s="863" t="s">
        <v>625</v>
      </c>
      <c r="E373" s="835" t="s">
        <v>3879</v>
      </c>
      <c r="F373" s="863" t="s">
        <v>3880</v>
      </c>
      <c r="G373" s="835" t="s">
        <v>4319</v>
      </c>
      <c r="H373" s="835" t="s">
        <v>4320</v>
      </c>
      <c r="I373" s="849">
        <v>0.30000001192092896</v>
      </c>
      <c r="J373" s="849">
        <v>15000</v>
      </c>
      <c r="K373" s="850">
        <v>4500</v>
      </c>
    </row>
    <row r="374" spans="1:11" ht="14.4" customHeight="1" x14ac:dyDescent="0.3">
      <c r="A374" s="831" t="s">
        <v>593</v>
      </c>
      <c r="B374" s="832" t="s">
        <v>594</v>
      </c>
      <c r="C374" s="835" t="s">
        <v>624</v>
      </c>
      <c r="D374" s="863" t="s">
        <v>625</v>
      </c>
      <c r="E374" s="835" t="s">
        <v>3879</v>
      </c>
      <c r="F374" s="863" t="s">
        <v>3880</v>
      </c>
      <c r="G374" s="835" t="s">
        <v>4071</v>
      </c>
      <c r="H374" s="835" t="s">
        <v>4072</v>
      </c>
      <c r="I374" s="849">
        <v>13.020000457763672</v>
      </c>
      <c r="J374" s="849">
        <v>4</v>
      </c>
      <c r="K374" s="850">
        <v>52.080001831054687</v>
      </c>
    </row>
    <row r="375" spans="1:11" ht="14.4" customHeight="1" x14ac:dyDescent="0.3">
      <c r="A375" s="831" t="s">
        <v>593</v>
      </c>
      <c r="B375" s="832" t="s">
        <v>594</v>
      </c>
      <c r="C375" s="835" t="s">
        <v>624</v>
      </c>
      <c r="D375" s="863" t="s">
        <v>625</v>
      </c>
      <c r="E375" s="835" t="s">
        <v>3879</v>
      </c>
      <c r="F375" s="863" t="s">
        <v>3880</v>
      </c>
      <c r="G375" s="835" t="s">
        <v>3911</v>
      </c>
      <c r="H375" s="835" t="s">
        <v>3912</v>
      </c>
      <c r="I375" s="849">
        <v>18.959999084472656</v>
      </c>
      <c r="J375" s="849">
        <v>48</v>
      </c>
      <c r="K375" s="850">
        <v>910.08001708984375</v>
      </c>
    </row>
    <row r="376" spans="1:11" ht="14.4" customHeight="1" x14ac:dyDescent="0.3">
      <c r="A376" s="831" t="s">
        <v>593</v>
      </c>
      <c r="B376" s="832" t="s">
        <v>594</v>
      </c>
      <c r="C376" s="835" t="s">
        <v>624</v>
      </c>
      <c r="D376" s="863" t="s">
        <v>625</v>
      </c>
      <c r="E376" s="835" t="s">
        <v>3879</v>
      </c>
      <c r="F376" s="863" t="s">
        <v>3880</v>
      </c>
      <c r="G376" s="835" t="s">
        <v>4321</v>
      </c>
      <c r="H376" s="835" t="s">
        <v>4322</v>
      </c>
      <c r="I376" s="849">
        <v>29.329999923706055</v>
      </c>
      <c r="J376" s="849">
        <v>10</v>
      </c>
      <c r="K376" s="850">
        <v>293.29999542236328</v>
      </c>
    </row>
    <row r="377" spans="1:11" ht="14.4" customHeight="1" x14ac:dyDescent="0.3">
      <c r="A377" s="831" t="s">
        <v>593</v>
      </c>
      <c r="B377" s="832" t="s">
        <v>594</v>
      </c>
      <c r="C377" s="835" t="s">
        <v>624</v>
      </c>
      <c r="D377" s="863" t="s">
        <v>625</v>
      </c>
      <c r="E377" s="835" t="s">
        <v>3879</v>
      </c>
      <c r="F377" s="863" t="s">
        <v>3880</v>
      </c>
      <c r="G377" s="835" t="s">
        <v>3927</v>
      </c>
      <c r="H377" s="835" t="s">
        <v>3928</v>
      </c>
      <c r="I377" s="849">
        <v>28.72499942779541</v>
      </c>
      <c r="J377" s="849">
        <v>20</v>
      </c>
      <c r="K377" s="850">
        <v>574.5</v>
      </c>
    </row>
    <row r="378" spans="1:11" ht="14.4" customHeight="1" x14ac:dyDescent="0.3">
      <c r="A378" s="831" t="s">
        <v>593</v>
      </c>
      <c r="B378" s="832" t="s">
        <v>594</v>
      </c>
      <c r="C378" s="835" t="s">
        <v>624</v>
      </c>
      <c r="D378" s="863" t="s">
        <v>625</v>
      </c>
      <c r="E378" s="835" t="s">
        <v>3929</v>
      </c>
      <c r="F378" s="863" t="s">
        <v>3930</v>
      </c>
      <c r="G378" s="835" t="s">
        <v>4323</v>
      </c>
      <c r="H378" s="835" t="s">
        <v>4324</v>
      </c>
      <c r="I378" s="849">
        <v>128.55000305175781</v>
      </c>
      <c r="J378" s="849">
        <v>25</v>
      </c>
      <c r="K378" s="850">
        <v>3213.760009765625</v>
      </c>
    </row>
    <row r="379" spans="1:11" ht="14.4" customHeight="1" x14ac:dyDescent="0.3">
      <c r="A379" s="831" t="s">
        <v>593</v>
      </c>
      <c r="B379" s="832" t="s">
        <v>594</v>
      </c>
      <c r="C379" s="835" t="s">
        <v>624</v>
      </c>
      <c r="D379" s="863" t="s">
        <v>625</v>
      </c>
      <c r="E379" s="835" t="s">
        <v>3929</v>
      </c>
      <c r="F379" s="863" t="s">
        <v>3930</v>
      </c>
      <c r="G379" s="835" t="s">
        <v>4325</v>
      </c>
      <c r="H379" s="835" t="s">
        <v>4326</v>
      </c>
      <c r="I379" s="849">
        <v>33.639999389648438</v>
      </c>
      <c r="J379" s="849">
        <v>100</v>
      </c>
      <c r="K379" s="850">
        <v>3364.409912109375</v>
      </c>
    </row>
    <row r="380" spans="1:11" ht="14.4" customHeight="1" x14ac:dyDescent="0.3">
      <c r="A380" s="831" t="s">
        <v>593</v>
      </c>
      <c r="B380" s="832" t="s">
        <v>594</v>
      </c>
      <c r="C380" s="835" t="s">
        <v>624</v>
      </c>
      <c r="D380" s="863" t="s">
        <v>625</v>
      </c>
      <c r="E380" s="835" t="s">
        <v>3929</v>
      </c>
      <c r="F380" s="863" t="s">
        <v>3930</v>
      </c>
      <c r="G380" s="835" t="s">
        <v>4327</v>
      </c>
      <c r="H380" s="835" t="s">
        <v>4328</v>
      </c>
      <c r="I380" s="849">
        <v>249.44000244140625</v>
      </c>
      <c r="J380" s="849">
        <v>10</v>
      </c>
      <c r="K380" s="850">
        <v>2494.419921875</v>
      </c>
    </row>
    <row r="381" spans="1:11" ht="14.4" customHeight="1" x14ac:dyDescent="0.3">
      <c r="A381" s="831" t="s">
        <v>593</v>
      </c>
      <c r="B381" s="832" t="s">
        <v>594</v>
      </c>
      <c r="C381" s="835" t="s">
        <v>624</v>
      </c>
      <c r="D381" s="863" t="s">
        <v>625</v>
      </c>
      <c r="E381" s="835" t="s">
        <v>3929</v>
      </c>
      <c r="F381" s="863" t="s">
        <v>3930</v>
      </c>
      <c r="G381" s="835" t="s">
        <v>4329</v>
      </c>
      <c r="H381" s="835" t="s">
        <v>4330</v>
      </c>
      <c r="I381" s="849">
        <v>3.1700000762939453</v>
      </c>
      <c r="J381" s="849">
        <v>1000</v>
      </c>
      <c r="K381" s="850">
        <v>3168.989990234375</v>
      </c>
    </row>
    <row r="382" spans="1:11" ht="14.4" customHeight="1" x14ac:dyDescent="0.3">
      <c r="A382" s="831" t="s">
        <v>593</v>
      </c>
      <c r="B382" s="832" t="s">
        <v>594</v>
      </c>
      <c r="C382" s="835" t="s">
        <v>624</v>
      </c>
      <c r="D382" s="863" t="s">
        <v>625</v>
      </c>
      <c r="E382" s="835" t="s">
        <v>3929</v>
      </c>
      <c r="F382" s="863" t="s">
        <v>3930</v>
      </c>
      <c r="G382" s="835" t="s">
        <v>4331</v>
      </c>
      <c r="H382" s="835" t="s">
        <v>4332</v>
      </c>
      <c r="I382" s="849">
        <v>1.8050000071525574</v>
      </c>
      <c r="J382" s="849">
        <v>43200</v>
      </c>
      <c r="K382" s="850">
        <v>78232.30859375</v>
      </c>
    </row>
    <row r="383" spans="1:11" ht="14.4" customHeight="1" x14ac:dyDescent="0.3">
      <c r="A383" s="831" t="s">
        <v>593</v>
      </c>
      <c r="B383" s="832" t="s">
        <v>594</v>
      </c>
      <c r="C383" s="835" t="s">
        <v>624</v>
      </c>
      <c r="D383" s="863" t="s">
        <v>625</v>
      </c>
      <c r="E383" s="835" t="s">
        <v>3929</v>
      </c>
      <c r="F383" s="863" t="s">
        <v>3930</v>
      </c>
      <c r="G383" s="835" t="s">
        <v>3961</v>
      </c>
      <c r="H383" s="835" t="s">
        <v>3962</v>
      </c>
      <c r="I383" s="849">
        <v>11.733332951863607</v>
      </c>
      <c r="J383" s="849">
        <v>30</v>
      </c>
      <c r="K383" s="850">
        <v>352.00000762939453</v>
      </c>
    </row>
    <row r="384" spans="1:11" ht="14.4" customHeight="1" x14ac:dyDescent="0.3">
      <c r="A384" s="831" t="s">
        <v>593</v>
      </c>
      <c r="B384" s="832" t="s">
        <v>594</v>
      </c>
      <c r="C384" s="835" t="s">
        <v>624</v>
      </c>
      <c r="D384" s="863" t="s">
        <v>625</v>
      </c>
      <c r="E384" s="835" t="s">
        <v>3929</v>
      </c>
      <c r="F384" s="863" t="s">
        <v>3930</v>
      </c>
      <c r="G384" s="835" t="s">
        <v>3963</v>
      </c>
      <c r="H384" s="835" t="s">
        <v>3964</v>
      </c>
      <c r="I384" s="849">
        <v>13.310000419616699</v>
      </c>
      <c r="J384" s="849">
        <v>30</v>
      </c>
      <c r="K384" s="850">
        <v>399.30001831054687</v>
      </c>
    </row>
    <row r="385" spans="1:11" ht="14.4" customHeight="1" x14ac:dyDescent="0.3">
      <c r="A385" s="831" t="s">
        <v>593</v>
      </c>
      <c r="B385" s="832" t="s">
        <v>594</v>
      </c>
      <c r="C385" s="835" t="s">
        <v>624</v>
      </c>
      <c r="D385" s="863" t="s">
        <v>625</v>
      </c>
      <c r="E385" s="835" t="s">
        <v>3929</v>
      </c>
      <c r="F385" s="863" t="s">
        <v>3930</v>
      </c>
      <c r="G385" s="835" t="s">
        <v>4095</v>
      </c>
      <c r="H385" s="835" t="s">
        <v>4096</v>
      </c>
      <c r="I385" s="849">
        <v>25.535000801086426</v>
      </c>
      <c r="J385" s="849">
        <v>20</v>
      </c>
      <c r="K385" s="850">
        <v>510.69999694824219</v>
      </c>
    </row>
    <row r="386" spans="1:11" ht="14.4" customHeight="1" x14ac:dyDescent="0.3">
      <c r="A386" s="831" t="s">
        <v>593</v>
      </c>
      <c r="B386" s="832" t="s">
        <v>594</v>
      </c>
      <c r="C386" s="835" t="s">
        <v>624</v>
      </c>
      <c r="D386" s="863" t="s">
        <v>625</v>
      </c>
      <c r="E386" s="835" t="s">
        <v>3929</v>
      </c>
      <c r="F386" s="863" t="s">
        <v>3930</v>
      </c>
      <c r="G386" s="835" t="s">
        <v>4333</v>
      </c>
      <c r="H386" s="835" t="s">
        <v>4334</v>
      </c>
      <c r="I386" s="849">
        <v>79.620002746582031</v>
      </c>
      <c r="J386" s="849">
        <v>10</v>
      </c>
      <c r="K386" s="850">
        <v>796.16998291015625</v>
      </c>
    </row>
    <row r="387" spans="1:11" ht="14.4" customHeight="1" x14ac:dyDescent="0.3">
      <c r="A387" s="831" t="s">
        <v>593</v>
      </c>
      <c r="B387" s="832" t="s">
        <v>594</v>
      </c>
      <c r="C387" s="835" t="s">
        <v>624</v>
      </c>
      <c r="D387" s="863" t="s">
        <v>625</v>
      </c>
      <c r="E387" s="835" t="s">
        <v>3929</v>
      </c>
      <c r="F387" s="863" t="s">
        <v>3930</v>
      </c>
      <c r="G387" s="835" t="s">
        <v>4335</v>
      </c>
      <c r="H387" s="835" t="s">
        <v>4336</v>
      </c>
      <c r="I387" s="849">
        <v>2034.010009765625</v>
      </c>
      <c r="J387" s="849">
        <v>1</v>
      </c>
      <c r="K387" s="850">
        <v>2034.010009765625</v>
      </c>
    </row>
    <row r="388" spans="1:11" ht="14.4" customHeight="1" x14ac:dyDescent="0.3">
      <c r="A388" s="831" t="s">
        <v>593</v>
      </c>
      <c r="B388" s="832" t="s">
        <v>594</v>
      </c>
      <c r="C388" s="835" t="s">
        <v>624</v>
      </c>
      <c r="D388" s="863" t="s">
        <v>625</v>
      </c>
      <c r="E388" s="835" t="s">
        <v>3929</v>
      </c>
      <c r="F388" s="863" t="s">
        <v>3930</v>
      </c>
      <c r="G388" s="835" t="s">
        <v>4337</v>
      </c>
      <c r="H388" s="835" t="s">
        <v>4338</v>
      </c>
      <c r="I388" s="849">
        <v>22.5</v>
      </c>
      <c r="J388" s="849">
        <v>100</v>
      </c>
      <c r="K388" s="850">
        <v>2249.6298828125</v>
      </c>
    </row>
    <row r="389" spans="1:11" ht="14.4" customHeight="1" x14ac:dyDescent="0.3">
      <c r="A389" s="831" t="s">
        <v>593</v>
      </c>
      <c r="B389" s="832" t="s">
        <v>594</v>
      </c>
      <c r="C389" s="835" t="s">
        <v>624</v>
      </c>
      <c r="D389" s="863" t="s">
        <v>625</v>
      </c>
      <c r="E389" s="835" t="s">
        <v>3929</v>
      </c>
      <c r="F389" s="863" t="s">
        <v>3930</v>
      </c>
      <c r="G389" s="835" t="s">
        <v>4339</v>
      </c>
      <c r="H389" s="835" t="s">
        <v>4340</v>
      </c>
      <c r="I389" s="849">
        <v>758.19000244140625</v>
      </c>
      <c r="J389" s="849">
        <v>2</v>
      </c>
      <c r="K389" s="850">
        <v>1516.3699951171875</v>
      </c>
    </row>
    <row r="390" spans="1:11" ht="14.4" customHeight="1" x14ac:dyDescent="0.3">
      <c r="A390" s="831" t="s">
        <v>593</v>
      </c>
      <c r="B390" s="832" t="s">
        <v>594</v>
      </c>
      <c r="C390" s="835" t="s">
        <v>624</v>
      </c>
      <c r="D390" s="863" t="s">
        <v>625</v>
      </c>
      <c r="E390" s="835" t="s">
        <v>3929</v>
      </c>
      <c r="F390" s="863" t="s">
        <v>3930</v>
      </c>
      <c r="G390" s="835" t="s">
        <v>4341</v>
      </c>
      <c r="H390" s="835" t="s">
        <v>4342</v>
      </c>
      <c r="I390" s="849">
        <v>1.7000000476837158</v>
      </c>
      <c r="J390" s="849">
        <v>3500</v>
      </c>
      <c r="K390" s="850">
        <v>5963</v>
      </c>
    </row>
    <row r="391" spans="1:11" ht="14.4" customHeight="1" x14ac:dyDescent="0.3">
      <c r="A391" s="831" t="s">
        <v>593</v>
      </c>
      <c r="B391" s="832" t="s">
        <v>594</v>
      </c>
      <c r="C391" s="835" t="s">
        <v>624</v>
      </c>
      <c r="D391" s="863" t="s">
        <v>625</v>
      </c>
      <c r="E391" s="835" t="s">
        <v>3929</v>
      </c>
      <c r="F391" s="863" t="s">
        <v>3930</v>
      </c>
      <c r="G391" s="835" t="s">
        <v>4343</v>
      </c>
      <c r="H391" s="835" t="s">
        <v>4344</v>
      </c>
      <c r="I391" s="849">
        <v>0.63999998569488525</v>
      </c>
      <c r="J391" s="849">
        <v>1000</v>
      </c>
      <c r="K391" s="850">
        <v>635.25</v>
      </c>
    </row>
    <row r="392" spans="1:11" ht="14.4" customHeight="1" x14ac:dyDescent="0.3">
      <c r="A392" s="831" t="s">
        <v>593</v>
      </c>
      <c r="B392" s="832" t="s">
        <v>594</v>
      </c>
      <c r="C392" s="835" t="s">
        <v>624</v>
      </c>
      <c r="D392" s="863" t="s">
        <v>625</v>
      </c>
      <c r="E392" s="835" t="s">
        <v>3929</v>
      </c>
      <c r="F392" s="863" t="s">
        <v>3930</v>
      </c>
      <c r="G392" s="835" t="s">
        <v>4345</v>
      </c>
      <c r="H392" s="835" t="s">
        <v>4346</v>
      </c>
      <c r="I392" s="849">
        <v>2.559999942779541</v>
      </c>
      <c r="J392" s="849">
        <v>2000</v>
      </c>
      <c r="K392" s="850">
        <v>5111</v>
      </c>
    </row>
    <row r="393" spans="1:11" ht="14.4" customHeight="1" x14ac:dyDescent="0.3">
      <c r="A393" s="831" t="s">
        <v>593</v>
      </c>
      <c r="B393" s="832" t="s">
        <v>594</v>
      </c>
      <c r="C393" s="835" t="s">
        <v>624</v>
      </c>
      <c r="D393" s="863" t="s">
        <v>625</v>
      </c>
      <c r="E393" s="835" t="s">
        <v>3929</v>
      </c>
      <c r="F393" s="863" t="s">
        <v>3930</v>
      </c>
      <c r="G393" s="835" t="s">
        <v>4347</v>
      </c>
      <c r="H393" s="835" t="s">
        <v>4348</v>
      </c>
      <c r="I393" s="849">
        <v>4.070000171661377</v>
      </c>
      <c r="J393" s="849">
        <v>240</v>
      </c>
      <c r="K393" s="850">
        <v>977.67999267578125</v>
      </c>
    </row>
    <row r="394" spans="1:11" ht="14.4" customHeight="1" x14ac:dyDescent="0.3">
      <c r="A394" s="831" t="s">
        <v>593</v>
      </c>
      <c r="B394" s="832" t="s">
        <v>594</v>
      </c>
      <c r="C394" s="835" t="s">
        <v>624</v>
      </c>
      <c r="D394" s="863" t="s">
        <v>625</v>
      </c>
      <c r="E394" s="835" t="s">
        <v>3929</v>
      </c>
      <c r="F394" s="863" t="s">
        <v>3930</v>
      </c>
      <c r="G394" s="835" t="s">
        <v>4349</v>
      </c>
      <c r="H394" s="835" t="s">
        <v>4350</v>
      </c>
      <c r="I394" s="849">
        <v>304.92001342773437</v>
      </c>
      <c r="J394" s="849">
        <v>5</v>
      </c>
      <c r="K394" s="850">
        <v>1524.5999755859375</v>
      </c>
    </row>
    <row r="395" spans="1:11" ht="14.4" customHeight="1" x14ac:dyDescent="0.3">
      <c r="A395" s="831" t="s">
        <v>593</v>
      </c>
      <c r="B395" s="832" t="s">
        <v>594</v>
      </c>
      <c r="C395" s="835" t="s">
        <v>624</v>
      </c>
      <c r="D395" s="863" t="s">
        <v>625</v>
      </c>
      <c r="E395" s="835" t="s">
        <v>3929</v>
      </c>
      <c r="F395" s="863" t="s">
        <v>3930</v>
      </c>
      <c r="G395" s="835" t="s">
        <v>4351</v>
      </c>
      <c r="H395" s="835" t="s">
        <v>4352</v>
      </c>
      <c r="I395" s="849">
        <v>3.8199999332427979</v>
      </c>
      <c r="J395" s="849">
        <v>50</v>
      </c>
      <c r="K395" s="850">
        <v>190.78999328613281</v>
      </c>
    </row>
    <row r="396" spans="1:11" ht="14.4" customHeight="1" x14ac:dyDescent="0.3">
      <c r="A396" s="831" t="s">
        <v>593</v>
      </c>
      <c r="B396" s="832" t="s">
        <v>594</v>
      </c>
      <c r="C396" s="835" t="s">
        <v>624</v>
      </c>
      <c r="D396" s="863" t="s">
        <v>625</v>
      </c>
      <c r="E396" s="835" t="s">
        <v>3929</v>
      </c>
      <c r="F396" s="863" t="s">
        <v>3930</v>
      </c>
      <c r="G396" s="835" t="s">
        <v>4353</v>
      </c>
      <c r="H396" s="835" t="s">
        <v>4354</v>
      </c>
      <c r="I396" s="849">
        <v>316.239990234375</v>
      </c>
      <c r="J396" s="849">
        <v>120</v>
      </c>
      <c r="K396" s="850">
        <v>37948.98828125</v>
      </c>
    </row>
    <row r="397" spans="1:11" ht="14.4" customHeight="1" x14ac:dyDescent="0.3">
      <c r="A397" s="831" t="s">
        <v>593</v>
      </c>
      <c r="B397" s="832" t="s">
        <v>594</v>
      </c>
      <c r="C397" s="835" t="s">
        <v>624</v>
      </c>
      <c r="D397" s="863" t="s">
        <v>625</v>
      </c>
      <c r="E397" s="835" t="s">
        <v>3929</v>
      </c>
      <c r="F397" s="863" t="s">
        <v>3930</v>
      </c>
      <c r="G397" s="835" t="s">
        <v>4355</v>
      </c>
      <c r="H397" s="835" t="s">
        <v>4356</v>
      </c>
      <c r="I397" s="849">
        <v>257.1300048828125</v>
      </c>
      <c r="J397" s="849">
        <v>100</v>
      </c>
      <c r="K397" s="850">
        <v>25712.5</v>
      </c>
    </row>
    <row r="398" spans="1:11" ht="14.4" customHeight="1" x14ac:dyDescent="0.3">
      <c r="A398" s="831" t="s">
        <v>593</v>
      </c>
      <c r="B398" s="832" t="s">
        <v>594</v>
      </c>
      <c r="C398" s="835" t="s">
        <v>624</v>
      </c>
      <c r="D398" s="863" t="s">
        <v>625</v>
      </c>
      <c r="E398" s="835" t="s">
        <v>3929</v>
      </c>
      <c r="F398" s="863" t="s">
        <v>3930</v>
      </c>
      <c r="G398" s="835" t="s">
        <v>4357</v>
      </c>
      <c r="H398" s="835" t="s">
        <v>4358</v>
      </c>
      <c r="I398" s="849">
        <v>316.239990234375</v>
      </c>
      <c r="J398" s="849">
        <v>120</v>
      </c>
      <c r="K398" s="850">
        <v>37948.98828125</v>
      </c>
    </row>
    <row r="399" spans="1:11" ht="14.4" customHeight="1" x14ac:dyDescent="0.3">
      <c r="A399" s="831" t="s">
        <v>593</v>
      </c>
      <c r="B399" s="832" t="s">
        <v>594</v>
      </c>
      <c r="C399" s="835" t="s">
        <v>624</v>
      </c>
      <c r="D399" s="863" t="s">
        <v>625</v>
      </c>
      <c r="E399" s="835" t="s">
        <v>3929</v>
      </c>
      <c r="F399" s="863" t="s">
        <v>3930</v>
      </c>
      <c r="G399" s="835" t="s">
        <v>4359</v>
      </c>
      <c r="H399" s="835" t="s">
        <v>4360</v>
      </c>
      <c r="I399" s="849">
        <v>3.619999885559082</v>
      </c>
      <c r="J399" s="849">
        <v>50</v>
      </c>
      <c r="K399" s="850">
        <v>180.89999389648437</v>
      </c>
    </row>
    <row r="400" spans="1:11" ht="14.4" customHeight="1" x14ac:dyDescent="0.3">
      <c r="A400" s="831" t="s">
        <v>593</v>
      </c>
      <c r="B400" s="832" t="s">
        <v>594</v>
      </c>
      <c r="C400" s="835" t="s">
        <v>624</v>
      </c>
      <c r="D400" s="863" t="s">
        <v>625</v>
      </c>
      <c r="E400" s="835" t="s">
        <v>4043</v>
      </c>
      <c r="F400" s="863" t="s">
        <v>4044</v>
      </c>
      <c r="G400" s="835" t="s">
        <v>4361</v>
      </c>
      <c r="H400" s="835" t="s">
        <v>4362</v>
      </c>
      <c r="I400" s="849">
        <v>0.61000001430511475</v>
      </c>
      <c r="J400" s="849">
        <v>2000</v>
      </c>
      <c r="K400" s="850">
        <v>1210</v>
      </c>
    </row>
    <row r="401" spans="1:11" ht="14.4" customHeight="1" x14ac:dyDescent="0.3">
      <c r="A401" s="831" t="s">
        <v>593</v>
      </c>
      <c r="B401" s="832" t="s">
        <v>594</v>
      </c>
      <c r="C401" s="835" t="s">
        <v>624</v>
      </c>
      <c r="D401" s="863" t="s">
        <v>625</v>
      </c>
      <c r="E401" s="835" t="s">
        <v>4043</v>
      </c>
      <c r="F401" s="863" t="s">
        <v>4044</v>
      </c>
      <c r="G401" s="835" t="s">
        <v>4045</v>
      </c>
      <c r="H401" s="835" t="s">
        <v>4046</v>
      </c>
      <c r="I401" s="849">
        <v>0.62999999523162842</v>
      </c>
      <c r="J401" s="849">
        <v>2000</v>
      </c>
      <c r="K401" s="850">
        <v>1260</v>
      </c>
    </row>
    <row r="402" spans="1:11" ht="14.4" customHeight="1" x14ac:dyDescent="0.3">
      <c r="A402" s="831" t="s">
        <v>593</v>
      </c>
      <c r="B402" s="832" t="s">
        <v>594</v>
      </c>
      <c r="C402" s="835" t="s">
        <v>624</v>
      </c>
      <c r="D402" s="863" t="s">
        <v>625</v>
      </c>
      <c r="E402" s="835" t="s">
        <v>4043</v>
      </c>
      <c r="F402" s="863" t="s">
        <v>4044</v>
      </c>
      <c r="G402" s="835" t="s">
        <v>4047</v>
      </c>
      <c r="H402" s="835" t="s">
        <v>4048</v>
      </c>
      <c r="I402" s="849">
        <v>0.62999999523162842</v>
      </c>
      <c r="J402" s="849">
        <v>3000</v>
      </c>
      <c r="K402" s="850">
        <v>1890</v>
      </c>
    </row>
    <row r="403" spans="1:11" ht="14.4" customHeight="1" x14ac:dyDescent="0.3">
      <c r="A403" s="831" t="s">
        <v>593</v>
      </c>
      <c r="B403" s="832" t="s">
        <v>594</v>
      </c>
      <c r="C403" s="835" t="s">
        <v>624</v>
      </c>
      <c r="D403" s="863" t="s">
        <v>625</v>
      </c>
      <c r="E403" s="835" t="s">
        <v>4043</v>
      </c>
      <c r="F403" s="863" t="s">
        <v>4044</v>
      </c>
      <c r="G403" s="835" t="s">
        <v>4289</v>
      </c>
      <c r="H403" s="835" t="s">
        <v>4290</v>
      </c>
      <c r="I403" s="849">
        <v>0.62999999523162842</v>
      </c>
      <c r="J403" s="849">
        <v>2200</v>
      </c>
      <c r="K403" s="850">
        <v>1386</v>
      </c>
    </row>
    <row r="404" spans="1:11" ht="14.4" customHeight="1" x14ac:dyDescent="0.3">
      <c r="A404" s="831" t="s">
        <v>593</v>
      </c>
      <c r="B404" s="832" t="s">
        <v>594</v>
      </c>
      <c r="C404" s="835" t="s">
        <v>3862</v>
      </c>
      <c r="D404" s="863" t="s">
        <v>3863</v>
      </c>
      <c r="E404" s="835" t="s">
        <v>3929</v>
      </c>
      <c r="F404" s="863" t="s">
        <v>3930</v>
      </c>
      <c r="G404" s="835" t="s">
        <v>4363</v>
      </c>
      <c r="H404" s="835" t="s">
        <v>4364</v>
      </c>
      <c r="I404" s="849">
        <v>697.33001708984375</v>
      </c>
      <c r="J404" s="849">
        <v>24</v>
      </c>
      <c r="K404" s="850">
        <v>16735.94921875</v>
      </c>
    </row>
    <row r="405" spans="1:11" ht="14.4" customHeight="1" x14ac:dyDescent="0.3">
      <c r="A405" s="831" t="s">
        <v>593</v>
      </c>
      <c r="B405" s="832" t="s">
        <v>594</v>
      </c>
      <c r="C405" s="835" t="s">
        <v>3862</v>
      </c>
      <c r="D405" s="863" t="s">
        <v>3863</v>
      </c>
      <c r="E405" s="835" t="s">
        <v>3929</v>
      </c>
      <c r="F405" s="863" t="s">
        <v>3930</v>
      </c>
      <c r="G405" s="835" t="s">
        <v>4365</v>
      </c>
      <c r="H405" s="835" t="s">
        <v>4366</v>
      </c>
      <c r="I405" s="849">
        <v>3630</v>
      </c>
      <c r="J405" s="849">
        <v>40</v>
      </c>
      <c r="K405" s="850">
        <v>145200</v>
      </c>
    </row>
    <row r="406" spans="1:11" ht="14.4" customHeight="1" x14ac:dyDescent="0.3">
      <c r="A406" s="831" t="s">
        <v>593</v>
      </c>
      <c r="B406" s="832" t="s">
        <v>594</v>
      </c>
      <c r="C406" s="835" t="s">
        <v>3862</v>
      </c>
      <c r="D406" s="863" t="s">
        <v>3863</v>
      </c>
      <c r="E406" s="835" t="s">
        <v>4019</v>
      </c>
      <c r="F406" s="863" t="s">
        <v>4020</v>
      </c>
      <c r="G406" s="835" t="s">
        <v>4367</v>
      </c>
      <c r="H406" s="835" t="s">
        <v>4368</v>
      </c>
      <c r="I406" s="849">
        <v>121</v>
      </c>
      <c r="J406" s="849">
        <v>24</v>
      </c>
      <c r="K406" s="850">
        <v>2904</v>
      </c>
    </row>
    <row r="407" spans="1:11" ht="14.4" customHeight="1" x14ac:dyDescent="0.3">
      <c r="A407" s="831" t="s">
        <v>593</v>
      </c>
      <c r="B407" s="832" t="s">
        <v>594</v>
      </c>
      <c r="C407" s="835" t="s">
        <v>3862</v>
      </c>
      <c r="D407" s="863" t="s">
        <v>3863</v>
      </c>
      <c r="E407" s="835" t="s">
        <v>4019</v>
      </c>
      <c r="F407" s="863" t="s">
        <v>4020</v>
      </c>
      <c r="G407" s="835" t="s">
        <v>4369</v>
      </c>
      <c r="H407" s="835" t="s">
        <v>4370</v>
      </c>
      <c r="I407" s="849">
        <v>6413</v>
      </c>
      <c r="J407" s="849">
        <v>12</v>
      </c>
      <c r="K407" s="850">
        <v>76956</v>
      </c>
    </row>
    <row r="408" spans="1:11" ht="14.4" customHeight="1" x14ac:dyDescent="0.3">
      <c r="A408" s="831" t="s">
        <v>593</v>
      </c>
      <c r="B408" s="832" t="s">
        <v>594</v>
      </c>
      <c r="C408" s="835" t="s">
        <v>3862</v>
      </c>
      <c r="D408" s="863" t="s">
        <v>3863</v>
      </c>
      <c r="E408" s="835" t="s">
        <v>4019</v>
      </c>
      <c r="F408" s="863" t="s">
        <v>4020</v>
      </c>
      <c r="G408" s="835" t="s">
        <v>4371</v>
      </c>
      <c r="H408" s="835" t="s">
        <v>4372</v>
      </c>
      <c r="I408" s="849">
        <v>229.89999389648437</v>
      </c>
      <c r="J408" s="849">
        <v>50</v>
      </c>
      <c r="K408" s="850">
        <v>11495</v>
      </c>
    </row>
    <row r="409" spans="1:11" ht="14.4" customHeight="1" x14ac:dyDescent="0.3">
      <c r="A409" s="831" t="s">
        <v>593</v>
      </c>
      <c r="B409" s="832" t="s">
        <v>594</v>
      </c>
      <c r="C409" s="835" t="s">
        <v>627</v>
      </c>
      <c r="D409" s="863" t="s">
        <v>628</v>
      </c>
      <c r="E409" s="835" t="s">
        <v>3871</v>
      </c>
      <c r="F409" s="863" t="s">
        <v>3872</v>
      </c>
      <c r="G409" s="835" t="s">
        <v>4373</v>
      </c>
      <c r="H409" s="835" t="s">
        <v>4374</v>
      </c>
      <c r="I409" s="849">
        <v>1815</v>
      </c>
      <c r="J409" s="849">
        <v>18</v>
      </c>
      <c r="K409" s="850">
        <v>32670</v>
      </c>
    </row>
    <row r="410" spans="1:11" ht="14.4" customHeight="1" x14ac:dyDescent="0.3">
      <c r="A410" s="831" t="s">
        <v>593</v>
      </c>
      <c r="B410" s="832" t="s">
        <v>594</v>
      </c>
      <c r="C410" s="835" t="s">
        <v>627</v>
      </c>
      <c r="D410" s="863" t="s">
        <v>628</v>
      </c>
      <c r="E410" s="835" t="s">
        <v>3871</v>
      </c>
      <c r="F410" s="863" t="s">
        <v>3872</v>
      </c>
      <c r="G410" s="835" t="s">
        <v>4375</v>
      </c>
      <c r="H410" s="835" t="s">
        <v>4376</v>
      </c>
      <c r="I410" s="849">
        <v>1724.25</v>
      </c>
      <c r="J410" s="849">
        <v>22</v>
      </c>
      <c r="K410" s="850">
        <v>37933.5</v>
      </c>
    </row>
    <row r="411" spans="1:11" ht="14.4" customHeight="1" x14ac:dyDescent="0.3">
      <c r="A411" s="831" t="s">
        <v>593</v>
      </c>
      <c r="B411" s="832" t="s">
        <v>594</v>
      </c>
      <c r="C411" s="835" t="s">
        <v>627</v>
      </c>
      <c r="D411" s="863" t="s">
        <v>628</v>
      </c>
      <c r="E411" s="835" t="s">
        <v>3871</v>
      </c>
      <c r="F411" s="863" t="s">
        <v>3872</v>
      </c>
      <c r="G411" s="835" t="s">
        <v>4377</v>
      </c>
      <c r="H411" s="835" t="s">
        <v>4378</v>
      </c>
      <c r="I411" s="849">
        <v>2697.090087890625</v>
      </c>
      <c r="J411" s="849">
        <v>80</v>
      </c>
      <c r="K411" s="850">
        <v>215767.2041015625</v>
      </c>
    </row>
    <row r="412" spans="1:11" ht="14.4" customHeight="1" x14ac:dyDescent="0.3">
      <c r="A412" s="831" t="s">
        <v>593</v>
      </c>
      <c r="B412" s="832" t="s">
        <v>594</v>
      </c>
      <c r="C412" s="835" t="s">
        <v>627</v>
      </c>
      <c r="D412" s="863" t="s">
        <v>628</v>
      </c>
      <c r="E412" s="835" t="s">
        <v>3871</v>
      </c>
      <c r="F412" s="863" t="s">
        <v>3872</v>
      </c>
      <c r="G412" s="835" t="s">
        <v>4379</v>
      </c>
      <c r="H412" s="835" t="s">
        <v>4380</v>
      </c>
      <c r="I412" s="849">
        <v>5210.259765625</v>
      </c>
      <c r="J412" s="849">
        <v>1</v>
      </c>
      <c r="K412" s="850">
        <v>5210.259765625</v>
      </c>
    </row>
    <row r="413" spans="1:11" ht="14.4" customHeight="1" x14ac:dyDescent="0.3">
      <c r="A413" s="831" t="s">
        <v>593</v>
      </c>
      <c r="B413" s="832" t="s">
        <v>594</v>
      </c>
      <c r="C413" s="835" t="s">
        <v>627</v>
      </c>
      <c r="D413" s="863" t="s">
        <v>628</v>
      </c>
      <c r="E413" s="835" t="s">
        <v>3871</v>
      </c>
      <c r="F413" s="863" t="s">
        <v>3872</v>
      </c>
      <c r="G413" s="835" t="s">
        <v>4381</v>
      </c>
      <c r="H413" s="835" t="s">
        <v>4382</v>
      </c>
      <c r="I413" s="849">
        <v>4320.280029296875</v>
      </c>
      <c r="J413" s="849">
        <v>2</v>
      </c>
      <c r="K413" s="850">
        <v>8640.56005859375</v>
      </c>
    </row>
    <row r="414" spans="1:11" ht="14.4" customHeight="1" x14ac:dyDescent="0.3">
      <c r="A414" s="831" t="s">
        <v>593</v>
      </c>
      <c r="B414" s="832" t="s">
        <v>594</v>
      </c>
      <c r="C414" s="835" t="s">
        <v>627</v>
      </c>
      <c r="D414" s="863" t="s">
        <v>628</v>
      </c>
      <c r="E414" s="835" t="s">
        <v>3871</v>
      </c>
      <c r="F414" s="863" t="s">
        <v>3872</v>
      </c>
      <c r="G414" s="835" t="s">
        <v>4383</v>
      </c>
      <c r="H414" s="835" t="s">
        <v>4384</v>
      </c>
      <c r="I414" s="849">
        <v>850.6300048828125</v>
      </c>
      <c r="J414" s="849">
        <v>5</v>
      </c>
      <c r="K414" s="850">
        <v>4253.14990234375</v>
      </c>
    </row>
    <row r="415" spans="1:11" ht="14.4" customHeight="1" x14ac:dyDescent="0.3">
      <c r="A415" s="831" t="s">
        <v>593</v>
      </c>
      <c r="B415" s="832" t="s">
        <v>594</v>
      </c>
      <c r="C415" s="835" t="s">
        <v>627</v>
      </c>
      <c r="D415" s="863" t="s">
        <v>628</v>
      </c>
      <c r="E415" s="835" t="s">
        <v>3871</v>
      </c>
      <c r="F415" s="863" t="s">
        <v>3872</v>
      </c>
      <c r="G415" s="835" t="s">
        <v>4385</v>
      </c>
      <c r="H415" s="835" t="s">
        <v>4386</v>
      </c>
      <c r="I415" s="849">
        <v>478</v>
      </c>
      <c r="J415" s="849">
        <v>1</v>
      </c>
      <c r="K415" s="850">
        <v>478</v>
      </c>
    </row>
    <row r="416" spans="1:11" ht="14.4" customHeight="1" x14ac:dyDescent="0.3">
      <c r="A416" s="831" t="s">
        <v>593</v>
      </c>
      <c r="B416" s="832" t="s">
        <v>594</v>
      </c>
      <c r="C416" s="835" t="s">
        <v>627</v>
      </c>
      <c r="D416" s="863" t="s">
        <v>628</v>
      </c>
      <c r="E416" s="835" t="s">
        <v>3871</v>
      </c>
      <c r="F416" s="863" t="s">
        <v>3872</v>
      </c>
      <c r="G416" s="835" t="s">
        <v>4387</v>
      </c>
      <c r="H416" s="835" t="s">
        <v>4388</v>
      </c>
      <c r="I416" s="849">
        <v>218.77178126259122</v>
      </c>
      <c r="J416" s="849">
        <v>1</v>
      </c>
      <c r="K416" s="850">
        <v>218.77178126259122</v>
      </c>
    </row>
    <row r="417" spans="1:11" ht="14.4" customHeight="1" x14ac:dyDescent="0.3">
      <c r="A417" s="831" t="s">
        <v>593</v>
      </c>
      <c r="B417" s="832" t="s">
        <v>594</v>
      </c>
      <c r="C417" s="835" t="s">
        <v>627</v>
      </c>
      <c r="D417" s="863" t="s">
        <v>628</v>
      </c>
      <c r="E417" s="835" t="s">
        <v>3871</v>
      </c>
      <c r="F417" s="863" t="s">
        <v>3872</v>
      </c>
      <c r="G417" s="835" t="s">
        <v>4389</v>
      </c>
      <c r="H417" s="835" t="s">
        <v>4390</v>
      </c>
      <c r="I417" s="849">
        <v>12793.330078125</v>
      </c>
      <c r="J417" s="849">
        <v>1</v>
      </c>
      <c r="K417" s="850">
        <v>12793.330078125</v>
      </c>
    </row>
    <row r="418" spans="1:11" ht="14.4" customHeight="1" x14ac:dyDescent="0.3">
      <c r="A418" s="831" t="s">
        <v>593</v>
      </c>
      <c r="B418" s="832" t="s">
        <v>594</v>
      </c>
      <c r="C418" s="835" t="s">
        <v>627</v>
      </c>
      <c r="D418" s="863" t="s">
        <v>628</v>
      </c>
      <c r="E418" s="835" t="s">
        <v>3871</v>
      </c>
      <c r="F418" s="863" t="s">
        <v>3872</v>
      </c>
      <c r="G418" s="835" t="s">
        <v>4391</v>
      </c>
      <c r="H418" s="835" t="s">
        <v>4392</v>
      </c>
      <c r="I418" s="849">
        <v>13489.080078125</v>
      </c>
      <c r="J418" s="849">
        <v>3</v>
      </c>
      <c r="K418" s="850">
        <v>40467.240234375</v>
      </c>
    </row>
    <row r="419" spans="1:11" ht="14.4" customHeight="1" x14ac:dyDescent="0.3">
      <c r="A419" s="831" t="s">
        <v>593</v>
      </c>
      <c r="B419" s="832" t="s">
        <v>594</v>
      </c>
      <c r="C419" s="835" t="s">
        <v>627</v>
      </c>
      <c r="D419" s="863" t="s">
        <v>628</v>
      </c>
      <c r="E419" s="835" t="s">
        <v>3871</v>
      </c>
      <c r="F419" s="863" t="s">
        <v>3872</v>
      </c>
      <c r="G419" s="835" t="s">
        <v>4393</v>
      </c>
      <c r="H419" s="835" t="s">
        <v>4394</v>
      </c>
      <c r="I419" s="849">
        <v>20265.080078125</v>
      </c>
      <c r="J419" s="849">
        <v>6</v>
      </c>
      <c r="K419" s="850">
        <v>121590.48046875</v>
      </c>
    </row>
    <row r="420" spans="1:11" ht="14.4" customHeight="1" x14ac:dyDescent="0.3">
      <c r="A420" s="831" t="s">
        <v>593</v>
      </c>
      <c r="B420" s="832" t="s">
        <v>594</v>
      </c>
      <c r="C420" s="835" t="s">
        <v>627</v>
      </c>
      <c r="D420" s="863" t="s">
        <v>628</v>
      </c>
      <c r="E420" s="835" t="s">
        <v>3871</v>
      </c>
      <c r="F420" s="863" t="s">
        <v>3872</v>
      </c>
      <c r="G420" s="835" t="s">
        <v>4395</v>
      </c>
      <c r="H420" s="835" t="s">
        <v>4396</v>
      </c>
      <c r="I420" s="849">
        <v>4815.7998046875</v>
      </c>
      <c r="J420" s="849">
        <v>1</v>
      </c>
      <c r="K420" s="850">
        <v>4815.7998046875</v>
      </c>
    </row>
    <row r="421" spans="1:11" ht="14.4" customHeight="1" x14ac:dyDescent="0.3">
      <c r="A421" s="831" t="s">
        <v>593</v>
      </c>
      <c r="B421" s="832" t="s">
        <v>594</v>
      </c>
      <c r="C421" s="835" t="s">
        <v>627</v>
      </c>
      <c r="D421" s="863" t="s">
        <v>628</v>
      </c>
      <c r="E421" s="835" t="s">
        <v>3871</v>
      </c>
      <c r="F421" s="863" t="s">
        <v>3872</v>
      </c>
      <c r="G421" s="835" t="s">
        <v>4397</v>
      </c>
      <c r="H421" s="835" t="s">
        <v>4398</v>
      </c>
      <c r="I421" s="849">
        <v>4820.64013671875</v>
      </c>
      <c r="J421" s="849">
        <v>3</v>
      </c>
      <c r="K421" s="850">
        <v>14461.92041015625</v>
      </c>
    </row>
    <row r="422" spans="1:11" ht="14.4" customHeight="1" x14ac:dyDescent="0.3">
      <c r="A422" s="831" t="s">
        <v>593</v>
      </c>
      <c r="B422" s="832" t="s">
        <v>594</v>
      </c>
      <c r="C422" s="835" t="s">
        <v>627</v>
      </c>
      <c r="D422" s="863" t="s">
        <v>628</v>
      </c>
      <c r="E422" s="835" t="s">
        <v>3871</v>
      </c>
      <c r="F422" s="863" t="s">
        <v>3872</v>
      </c>
      <c r="G422" s="835" t="s">
        <v>4399</v>
      </c>
      <c r="H422" s="835" t="s">
        <v>4400</v>
      </c>
      <c r="I422" s="849">
        <v>12432.75</v>
      </c>
      <c r="J422" s="849">
        <v>1</v>
      </c>
      <c r="K422" s="850">
        <v>12432.75</v>
      </c>
    </row>
    <row r="423" spans="1:11" ht="14.4" customHeight="1" x14ac:dyDescent="0.3">
      <c r="A423" s="831" t="s">
        <v>593</v>
      </c>
      <c r="B423" s="832" t="s">
        <v>594</v>
      </c>
      <c r="C423" s="835" t="s">
        <v>627</v>
      </c>
      <c r="D423" s="863" t="s">
        <v>628</v>
      </c>
      <c r="E423" s="835" t="s">
        <v>3871</v>
      </c>
      <c r="F423" s="863" t="s">
        <v>3872</v>
      </c>
      <c r="G423" s="835" t="s">
        <v>4401</v>
      </c>
      <c r="H423" s="835" t="s">
        <v>4402</v>
      </c>
      <c r="I423" s="849">
        <v>1212.4200439453125</v>
      </c>
      <c r="J423" s="849">
        <v>6</v>
      </c>
      <c r="K423" s="850">
        <v>7274.5201416015625</v>
      </c>
    </row>
    <row r="424" spans="1:11" ht="14.4" customHeight="1" x14ac:dyDescent="0.3">
      <c r="A424" s="831" t="s">
        <v>593</v>
      </c>
      <c r="B424" s="832" t="s">
        <v>594</v>
      </c>
      <c r="C424" s="835" t="s">
        <v>627</v>
      </c>
      <c r="D424" s="863" t="s">
        <v>628</v>
      </c>
      <c r="E424" s="835" t="s">
        <v>3871</v>
      </c>
      <c r="F424" s="863" t="s">
        <v>3872</v>
      </c>
      <c r="G424" s="835" t="s">
        <v>4403</v>
      </c>
      <c r="H424" s="835" t="s">
        <v>4404</v>
      </c>
      <c r="I424" s="849">
        <v>563.83001708984375</v>
      </c>
      <c r="J424" s="849">
        <v>5</v>
      </c>
      <c r="K424" s="850">
        <v>2819.169921875</v>
      </c>
    </row>
    <row r="425" spans="1:11" ht="14.4" customHeight="1" x14ac:dyDescent="0.3">
      <c r="A425" s="831" t="s">
        <v>593</v>
      </c>
      <c r="B425" s="832" t="s">
        <v>594</v>
      </c>
      <c r="C425" s="835" t="s">
        <v>627</v>
      </c>
      <c r="D425" s="863" t="s">
        <v>628</v>
      </c>
      <c r="E425" s="835" t="s">
        <v>3871</v>
      </c>
      <c r="F425" s="863" t="s">
        <v>3872</v>
      </c>
      <c r="G425" s="835" t="s">
        <v>4405</v>
      </c>
      <c r="H425" s="835" t="s">
        <v>4406</v>
      </c>
      <c r="I425" s="849">
        <v>101.63999938964844</v>
      </c>
      <c r="J425" s="849">
        <v>2</v>
      </c>
      <c r="K425" s="850">
        <v>203.27999877929687</v>
      </c>
    </row>
    <row r="426" spans="1:11" ht="14.4" customHeight="1" x14ac:dyDescent="0.3">
      <c r="A426" s="831" t="s">
        <v>593</v>
      </c>
      <c r="B426" s="832" t="s">
        <v>594</v>
      </c>
      <c r="C426" s="835" t="s">
        <v>627</v>
      </c>
      <c r="D426" s="863" t="s">
        <v>628</v>
      </c>
      <c r="E426" s="835" t="s">
        <v>3871</v>
      </c>
      <c r="F426" s="863" t="s">
        <v>3872</v>
      </c>
      <c r="G426" s="835" t="s">
        <v>4407</v>
      </c>
      <c r="H426" s="835" t="s">
        <v>4408</v>
      </c>
      <c r="I426" s="849">
        <v>83.05999755859375</v>
      </c>
      <c r="J426" s="849">
        <v>1</v>
      </c>
      <c r="K426" s="850">
        <v>83.05999755859375</v>
      </c>
    </row>
    <row r="427" spans="1:11" ht="14.4" customHeight="1" x14ac:dyDescent="0.3">
      <c r="A427" s="831" t="s">
        <v>593</v>
      </c>
      <c r="B427" s="832" t="s">
        <v>594</v>
      </c>
      <c r="C427" s="835" t="s">
        <v>627</v>
      </c>
      <c r="D427" s="863" t="s">
        <v>628</v>
      </c>
      <c r="E427" s="835" t="s">
        <v>3871</v>
      </c>
      <c r="F427" s="863" t="s">
        <v>3872</v>
      </c>
      <c r="G427" s="835" t="s">
        <v>4409</v>
      </c>
      <c r="H427" s="835" t="s">
        <v>4410</v>
      </c>
      <c r="I427" s="849">
        <v>5270.759765625</v>
      </c>
      <c r="J427" s="849">
        <v>5</v>
      </c>
      <c r="K427" s="850">
        <v>26353.798828125</v>
      </c>
    </row>
    <row r="428" spans="1:11" ht="14.4" customHeight="1" x14ac:dyDescent="0.3">
      <c r="A428" s="831" t="s">
        <v>593</v>
      </c>
      <c r="B428" s="832" t="s">
        <v>594</v>
      </c>
      <c r="C428" s="835" t="s">
        <v>627</v>
      </c>
      <c r="D428" s="863" t="s">
        <v>628</v>
      </c>
      <c r="E428" s="835" t="s">
        <v>3871</v>
      </c>
      <c r="F428" s="863" t="s">
        <v>3872</v>
      </c>
      <c r="G428" s="835" t="s">
        <v>4411</v>
      </c>
      <c r="H428" s="835" t="s">
        <v>4412</v>
      </c>
      <c r="I428" s="849">
        <v>1131.3499755859375</v>
      </c>
      <c r="J428" s="849">
        <v>7</v>
      </c>
      <c r="K428" s="850">
        <v>7919.4498291015625</v>
      </c>
    </row>
    <row r="429" spans="1:11" ht="14.4" customHeight="1" x14ac:dyDescent="0.3">
      <c r="A429" s="831" t="s">
        <v>593</v>
      </c>
      <c r="B429" s="832" t="s">
        <v>594</v>
      </c>
      <c r="C429" s="835" t="s">
        <v>627</v>
      </c>
      <c r="D429" s="863" t="s">
        <v>628</v>
      </c>
      <c r="E429" s="835" t="s">
        <v>3871</v>
      </c>
      <c r="F429" s="863" t="s">
        <v>3872</v>
      </c>
      <c r="G429" s="835" t="s">
        <v>4413</v>
      </c>
      <c r="H429" s="835" t="s">
        <v>4414</v>
      </c>
      <c r="I429" s="849">
        <v>1587.52001953125</v>
      </c>
      <c r="J429" s="849">
        <v>1</v>
      </c>
      <c r="K429" s="850">
        <v>1587.52001953125</v>
      </c>
    </row>
    <row r="430" spans="1:11" ht="14.4" customHeight="1" x14ac:dyDescent="0.3">
      <c r="A430" s="831" t="s">
        <v>593</v>
      </c>
      <c r="B430" s="832" t="s">
        <v>594</v>
      </c>
      <c r="C430" s="835" t="s">
        <v>627</v>
      </c>
      <c r="D430" s="863" t="s">
        <v>628</v>
      </c>
      <c r="E430" s="835" t="s">
        <v>3871</v>
      </c>
      <c r="F430" s="863" t="s">
        <v>3872</v>
      </c>
      <c r="G430" s="835" t="s">
        <v>4415</v>
      </c>
      <c r="H430" s="835" t="s">
        <v>4416</v>
      </c>
      <c r="I430" s="849">
        <v>1212.4200439453125</v>
      </c>
      <c r="J430" s="849">
        <v>7</v>
      </c>
      <c r="K430" s="850">
        <v>8486.940185546875</v>
      </c>
    </row>
    <row r="431" spans="1:11" ht="14.4" customHeight="1" x14ac:dyDescent="0.3">
      <c r="A431" s="831" t="s">
        <v>593</v>
      </c>
      <c r="B431" s="832" t="s">
        <v>594</v>
      </c>
      <c r="C431" s="835" t="s">
        <v>627</v>
      </c>
      <c r="D431" s="863" t="s">
        <v>628</v>
      </c>
      <c r="E431" s="835" t="s">
        <v>3871</v>
      </c>
      <c r="F431" s="863" t="s">
        <v>3872</v>
      </c>
      <c r="G431" s="835" t="s">
        <v>4417</v>
      </c>
      <c r="H431" s="835" t="s">
        <v>4418</v>
      </c>
      <c r="I431" s="849">
        <v>338.82000732421875</v>
      </c>
      <c r="J431" s="849">
        <v>5</v>
      </c>
      <c r="K431" s="850">
        <v>1694.0899658203125</v>
      </c>
    </row>
    <row r="432" spans="1:11" ht="14.4" customHeight="1" x14ac:dyDescent="0.3">
      <c r="A432" s="831" t="s">
        <v>593</v>
      </c>
      <c r="B432" s="832" t="s">
        <v>594</v>
      </c>
      <c r="C432" s="835" t="s">
        <v>627</v>
      </c>
      <c r="D432" s="863" t="s">
        <v>628</v>
      </c>
      <c r="E432" s="835" t="s">
        <v>3871</v>
      </c>
      <c r="F432" s="863" t="s">
        <v>3872</v>
      </c>
      <c r="G432" s="835" t="s">
        <v>4419</v>
      </c>
      <c r="H432" s="835" t="s">
        <v>4420</v>
      </c>
      <c r="I432" s="849">
        <v>84.580001831054688</v>
      </c>
      <c r="J432" s="849">
        <v>3</v>
      </c>
      <c r="K432" s="850">
        <v>253.74000549316406</v>
      </c>
    </row>
    <row r="433" spans="1:11" ht="14.4" customHeight="1" x14ac:dyDescent="0.3">
      <c r="A433" s="831" t="s">
        <v>593</v>
      </c>
      <c r="B433" s="832" t="s">
        <v>594</v>
      </c>
      <c r="C433" s="835" t="s">
        <v>627</v>
      </c>
      <c r="D433" s="863" t="s">
        <v>628</v>
      </c>
      <c r="E433" s="835" t="s">
        <v>3871</v>
      </c>
      <c r="F433" s="863" t="s">
        <v>3872</v>
      </c>
      <c r="G433" s="835" t="s">
        <v>4421</v>
      </c>
      <c r="H433" s="835" t="s">
        <v>4422</v>
      </c>
      <c r="I433" s="849">
        <v>228.69000244140625</v>
      </c>
      <c r="J433" s="849">
        <v>2</v>
      </c>
      <c r="K433" s="850">
        <v>457.3800048828125</v>
      </c>
    </row>
    <row r="434" spans="1:11" ht="14.4" customHeight="1" x14ac:dyDescent="0.3">
      <c r="A434" s="831" t="s">
        <v>593</v>
      </c>
      <c r="B434" s="832" t="s">
        <v>594</v>
      </c>
      <c r="C434" s="835" t="s">
        <v>627</v>
      </c>
      <c r="D434" s="863" t="s">
        <v>628</v>
      </c>
      <c r="E434" s="835" t="s">
        <v>3871</v>
      </c>
      <c r="F434" s="863" t="s">
        <v>3872</v>
      </c>
      <c r="G434" s="835" t="s">
        <v>4423</v>
      </c>
      <c r="H434" s="835" t="s">
        <v>4424</v>
      </c>
      <c r="I434" s="849">
        <v>1203.3499755859375</v>
      </c>
      <c r="J434" s="849">
        <v>22</v>
      </c>
      <c r="K434" s="850">
        <v>26473.599609375</v>
      </c>
    </row>
    <row r="435" spans="1:11" ht="14.4" customHeight="1" x14ac:dyDescent="0.3">
      <c r="A435" s="831" t="s">
        <v>593</v>
      </c>
      <c r="B435" s="832" t="s">
        <v>594</v>
      </c>
      <c r="C435" s="835" t="s">
        <v>627</v>
      </c>
      <c r="D435" s="863" t="s">
        <v>628</v>
      </c>
      <c r="E435" s="835" t="s">
        <v>3871</v>
      </c>
      <c r="F435" s="863" t="s">
        <v>3872</v>
      </c>
      <c r="G435" s="835" t="s">
        <v>4425</v>
      </c>
      <c r="H435" s="835" t="s">
        <v>4426</v>
      </c>
      <c r="I435" s="849">
        <v>228.46001176293242</v>
      </c>
      <c r="J435" s="849">
        <v>1</v>
      </c>
      <c r="K435" s="850">
        <v>228.46001176293242</v>
      </c>
    </row>
    <row r="436" spans="1:11" ht="14.4" customHeight="1" x14ac:dyDescent="0.3">
      <c r="A436" s="831" t="s">
        <v>593</v>
      </c>
      <c r="B436" s="832" t="s">
        <v>594</v>
      </c>
      <c r="C436" s="835" t="s">
        <v>627</v>
      </c>
      <c r="D436" s="863" t="s">
        <v>628</v>
      </c>
      <c r="E436" s="835" t="s">
        <v>3871</v>
      </c>
      <c r="F436" s="863" t="s">
        <v>3872</v>
      </c>
      <c r="G436" s="835" t="s">
        <v>4427</v>
      </c>
      <c r="H436" s="835" t="s">
        <v>4428</v>
      </c>
      <c r="I436" s="849">
        <v>11487.4375</v>
      </c>
      <c r="J436" s="849">
        <v>4</v>
      </c>
      <c r="K436" s="850">
        <v>45949.75</v>
      </c>
    </row>
    <row r="437" spans="1:11" ht="14.4" customHeight="1" x14ac:dyDescent="0.3">
      <c r="A437" s="831" t="s">
        <v>593</v>
      </c>
      <c r="B437" s="832" t="s">
        <v>594</v>
      </c>
      <c r="C437" s="835" t="s">
        <v>627</v>
      </c>
      <c r="D437" s="863" t="s">
        <v>628</v>
      </c>
      <c r="E437" s="835" t="s">
        <v>3871</v>
      </c>
      <c r="F437" s="863" t="s">
        <v>3872</v>
      </c>
      <c r="G437" s="835" t="s">
        <v>4429</v>
      </c>
      <c r="H437" s="835" t="s">
        <v>4430</v>
      </c>
      <c r="I437" s="849">
        <v>786</v>
      </c>
      <c r="J437" s="849">
        <v>1</v>
      </c>
      <c r="K437" s="850">
        <v>786</v>
      </c>
    </row>
    <row r="438" spans="1:11" ht="14.4" customHeight="1" x14ac:dyDescent="0.3">
      <c r="A438" s="831" t="s">
        <v>593</v>
      </c>
      <c r="B438" s="832" t="s">
        <v>594</v>
      </c>
      <c r="C438" s="835" t="s">
        <v>627</v>
      </c>
      <c r="D438" s="863" t="s">
        <v>628</v>
      </c>
      <c r="E438" s="835" t="s">
        <v>3871</v>
      </c>
      <c r="F438" s="863" t="s">
        <v>3872</v>
      </c>
      <c r="G438" s="835" t="s">
        <v>4431</v>
      </c>
      <c r="H438" s="835" t="s">
        <v>4432</v>
      </c>
      <c r="I438" s="849">
        <v>1575.4200439453125</v>
      </c>
      <c r="J438" s="849">
        <v>14</v>
      </c>
      <c r="K438" s="850">
        <v>22055.88037109375</v>
      </c>
    </row>
    <row r="439" spans="1:11" ht="14.4" customHeight="1" x14ac:dyDescent="0.3">
      <c r="A439" s="831" t="s">
        <v>593</v>
      </c>
      <c r="B439" s="832" t="s">
        <v>594</v>
      </c>
      <c r="C439" s="835" t="s">
        <v>627</v>
      </c>
      <c r="D439" s="863" t="s">
        <v>628</v>
      </c>
      <c r="E439" s="835" t="s">
        <v>3871</v>
      </c>
      <c r="F439" s="863" t="s">
        <v>3872</v>
      </c>
      <c r="G439" s="835" t="s">
        <v>4433</v>
      </c>
      <c r="H439" s="835" t="s">
        <v>4434</v>
      </c>
      <c r="I439" s="849">
        <v>6122.60009765625</v>
      </c>
      <c r="J439" s="849">
        <v>2</v>
      </c>
      <c r="K439" s="850">
        <v>12245.2001953125</v>
      </c>
    </row>
    <row r="440" spans="1:11" ht="14.4" customHeight="1" x14ac:dyDescent="0.3">
      <c r="A440" s="831" t="s">
        <v>593</v>
      </c>
      <c r="B440" s="832" t="s">
        <v>594</v>
      </c>
      <c r="C440" s="835" t="s">
        <v>627</v>
      </c>
      <c r="D440" s="863" t="s">
        <v>628</v>
      </c>
      <c r="E440" s="835" t="s">
        <v>3871</v>
      </c>
      <c r="F440" s="863" t="s">
        <v>3872</v>
      </c>
      <c r="G440" s="835" t="s">
        <v>4435</v>
      </c>
      <c r="H440" s="835" t="s">
        <v>4436</v>
      </c>
      <c r="I440" s="849">
        <v>14120.7001953125</v>
      </c>
      <c r="J440" s="849">
        <v>2</v>
      </c>
      <c r="K440" s="850">
        <v>28241.400390625</v>
      </c>
    </row>
    <row r="441" spans="1:11" ht="14.4" customHeight="1" x14ac:dyDescent="0.3">
      <c r="A441" s="831" t="s">
        <v>593</v>
      </c>
      <c r="B441" s="832" t="s">
        <v>594</v>
      </c>
      <c r="C441" s="835" t="s">
        <v>627</v>
      </c>
      <c r="D441" s="863" t="s">
        <v>628</v>
      </c>
      <c r="E441" s="835" t="s">
        <v>3871</v>
      </c>
      <c r="F441" s="863" t="s">
        <v>3872</v>
      </c>
      <c r="G441" s="835" t="s">
        <v>4437</v>
      </c>
      <c r="H441" s="835" t="s">
        <v>4438</v>
      </c>
      <c r="I441" s="849">
        <v>5009.39990234375</v>
      </c>
      <c r="J441" s="849">
        <v>6</v>
      </c>
      <c r="K441" s="850">
        <v>30056.3994140625</v>
      </c>
    </row>
    <row r="442" spans="1:11" ht="14.4" customHeight="1" x14ac:dyDescent="0.3">
      <c r="A442" s="831" t="s">
        <v>593</v>
      </c>
      <c r="B442" s="832" t="s">
        <v>594</v>
      </c>
      <c r="C442" s="835" t="s">
        <v>627</v>
      </c>
      <c r="D442" s="863" t="s">
        <v>628</v>
      </c>
      <c r="E442" s="835" t="s">
        <v>3871</v>
      </c>
      <c r="F442" s="863" t="s">
        <v>3872</v>
      </c>
      <c r="G442" s="835" t="s">
        <v>4439</v>
      </c>
      <c r="H442" s="835" t="s">
        <v>4440</v>
      </c>
      <c r="I442" s="849">
        <v>13588.2998046875</v>
      </c>
      <c r="J442" s="849">
        <v>3</v>
      </c>
      <c r="K442" s="850">
        <v>40764.8994140625</v>
      </c>
    </row>
    <row r="443" spans="1:11" ht="14.4" customHeight="1" x14ac:dyDescent="0.3">
      <c r="A443" s="831" t="s">
        <v>593</v>
      </c>
      <c r="B443" s="832" t="s">
        <v>594</v>
      </c>
      <c r="C443" s="835" t="s">
        <v>627</v>
      </c>
      <c r="D443" s="863" t="s">
        <v>628</v>
      </c>
      <c r="E443" s="835" t="s">
        <v>3871</v>
      </c>
      <c r="F443" s="863" t="s">
        <v>3872</v>
      </c>
      <c r="G443" s="835" t="s">
        <v>4441</v>
      </c>
      <c r="H443" s="835" t="s">
        <v>4442</v>
      </c>
      <c r="I443" s="849">
        <v>3388</v>
      </c>
      <c r="J443" s="849">
        <v>6</v>
      </c>
      <c r="K443" s="850">
        <v>20328</v>
      </c>
    </row>
    <row r="444" spans="1:11" ht="14.4" customHeight="1" x14ac:dyDescent="0.3">
      <c r="A444" s="831" t="s">
        <v>593</v>
      </c>
      <c r="B444" s="832" t="s">
        <v>594</v>
      </c>
      <c r="C444" s="835" t="s">
        <v>627</v>
      </c>
      <c r="D444" s="863" t="s">
        <v>628</v>
      </c>
      <c r="E444" s="835" t="s">
        <v>3871</v>
      </c>
      <c r="F444" s="863" t="s">
        <v>3872</v>
      </c>
      <c r="G444" s="835" t="s">
        <v>4443</v>
      </c>
      <c r="H444" s="835" t="s">
        <v>4444</v>
      </c>
      <c r="I444" s="849">
        <v>10164</v>
      </c>
      <c r="J444" s="849">
        <v>2</v>
      </c>
      <c r="K444" s="850">
        <v>20328</v>
      </c>
    </row>
    <row r="445" spans="1:11" ht="14.4" customHeight="1" x14ac:dyDescent="0.3">
      <c r="A445" s="831" t="s">
        <v>593</v>
      </c>
      <c r="B445" s="832" t="s">
        <v>594</v>
      </c>
      <c r="C445" s="835" t="s">
        <v>627</v>
      </c>
      <c r="D445" s="863" t="s">
        <v>628</v>
      </c>
      <c r="E445" s="835" t="s">
        <v>3871</v>
      </c>
      <c r="F445" s="863" t="s">
        <v>3872</v>
      </c>
      <c r="G445" s="835" t="s">
        <v>4445</v>
      </c>
      <c r="H445" s="835" t="s">
        <v>4446</v>
      </c>
      <c r="I445" s="849">
        <v>6388.7998046875</v>
      </c>
      <c r="J445" s="849">
        <v>4</v>
      </c>
      <c r="K445" s="850">
        <v>25555.19921875</v>
      </c>
    </row>
    <row r="446" spans="1:11" ht="14.4" customHeight="1" x14ac:dyDescent="0.3">
      <c r="A446" s="831" t="s">
        <v>593</v>
      </c>
      <c r="B446" s="832" t="s">
        <v>594</v>
      </c>
      <c r="C446" s="835" t="s">
        <v>627</v>
      </c>
      <c r="D446" s="863" t="s">
        <v>628</v>
      </c>
      <c r="E446" s="835" t="s">
        <v>3871</v>
      </c>
      <c r="F446" s="863" t="s">
        <v>3872</v>
      </c>
      <c r="G446" s="835" t="s">
        <v>4447</v>
      </c>
      <c r="H446" s="835" t="s">
        <v>4448</v>
      </c>
      <c r="I446" s="849">
        <v>3286.699951171875</v>
      </c>
      <c r="J446" s="849">
        <v>3</v>
      </c>
      <c r="K446" s="850">
        <v>9860.099609375</v>
      </c>
    </row>
    <row r="447" spans="1:11" ht="14.4" customHeight="1" x14ac:dyDescent="0.3">
      <c r="A447" s="831" t="s">
        <v>593</v>
      </c>
      <c r="B447" s="832" t="s">
        <v>594</v>
      </c>
      <c r="C447" s="835" t="s">
        <v>627</v>
      </c>
      <c r="D447" s="863" t="s">
        <v>628</v>
      </c>
      <c r="E447" s="835" t="s">
        <v>3871</v>
      </c>
      <c r="F447" s="863" t="s">
        <v>3872</v>
      </c>
      <c r="G447" s="835" t="s">
        <v>4449</v>
      </c>
      <c r="H447" s="835" t="s">
        <v>4450</v>
      </c>
      <c r="I447" s="849">
        <v>3286.699951171875</v>
      </c>
      <c r="J447" s="849">
        <v>3</v>
      </c>
      <c r="K447" s="850">
        <v>9860.099609375</v>
      </c>
    </row>
    <row r="448" spans="1:11" ht="14.4" customHeight="1" x14ac:dyDescent="0.3">
      <c r="A448" s="831" t="s">
        <v>593</v>
      </c>
      <c r="B448" s="832" t="s">
        <v>594</v>
      </c>
      <c r="C448" s="835" t="s">
        <v>627</v>
      </c>
      <c r="D448" s="863" t="s">
        <v>628</v>
      </c>
      <c r="E448" s="835" t="s">
        <v>3871</v>
      </c>
      <c r="F448" s="863" t="s">
        <v>3872</v>
      </c>
      <c r="G448" s="835" t="s">
        <v>4451</v>
      </c>
      <c r="H448" s="835" t="s">
        <v>4452</v>
      </c>
      <c r="I448" s="849">
        <v>1012</v>
      </c>
      <c r="J448" s="849">
        <v>6</v>
      </c>
      <c r="K448" s="850">
        <v>6072</v>
      </c>
    </row>
    <row r="449" spans="1:11" ht="14.4" customHeight="1" x14ac:dyDescent="0.3">
      <c r="A449" s="831" t="s">
        <v>593</v>
      </c>
      <c r="B449" s="832" t="s">
        <v>594</v>
      </c>
      <c r="C449" s="835" t="s">
        <v>627</v>
      </c>
      <c r="D449" s="863" t="s">
        <v>628</v>
      </c>
      <c r="E449" s="835" t="s">
        <v>3871</v>
      </c>
      <c r="F449" s="863" t="s">
        <v>3872</v>
      </c>
      <c r="G449" s="835" t="s">
        <v>4453</v>
      </c>
      <c r="H449" s="835" t="s">
        <v>4454</v>
      </c>
      <c r="I449" s="849">
        <v>1012</v>
      </c>
      <c r="J449" s="849">
        <v>11</v>
      </c>
      <c r="K449" s="850">
        <v>11132</v>
      </c>
    </row>
    <row r="450" spans="1:11" ht="14.4" customHeight="1" x14ac:dyDescent="0.3">
      <c r="A450" s="831" t="s">
        <v>593</v>
      </c>
      <c r="B450" s="832" t="s">
        <v>594</v>
      </c>
      <c r="C450" s="835" t="s">
        <v>627</v>
      </c>
      <c r="D450" s="863" t="s">
        <v>628</v>
      </c>
      <c r="E450" s="835" t="s">
        <v>3871</v>
      </c>
      <c r="F450" s="863" t="s">
        <v>3872</v>
      </c>
      <c r="G450" s="835" t="s">
        <v>4455</v>
      </c>
      <c r="H450" s="835" t="s">
        <v>4456</v>
      </c>
      <c r="I450" s="849">
        <v>1012</v>
      </c>
      <c r="J450" s="849">
        <v>4</v>
      </c>
      <c r="K450" s="850">
        <v>4048</v>
      </c>
    </row>
    <row r="451" spans="1:11" ht="14.4" customHeight="1" x14ac:dyDescent="0.3">
      <c r="A451" s="831" t="s">
        <v>593</v>
      </c>
      <c r="B451" s="832" t="s">
        <v>594</v>
      </c>
      <c r="C451" s="835" t="s">
        <v>3865</v>
      </c>
      <c r="D451" s="863" t="s">
        <v>3866</v>
      </c>
      <c r="E451" s="835" t="s">
        <v>3871</v>
      </c>
      <c r="F451" s="863" t="s">
        <v>3872</v>
      </c>
      <c r="G451" s="835" t="s">
        <v>4457</v>
      </c>
      <c r="H451" s="835" t="s">
        <v>4458</v>
      </c>
      <c r="I451" s="849">
        <v>3690.5550537109375</v>
      </c>
      <c r="J451" s="849">
        <v>2</v>
      </c>
      <c r="K451" s="850">
        <v>7381.110107421875</v>
      </c>
    </row>
    <row r="452" spans="1:11" ht="14.4" customHeight="1" x14ac:dyDescent="0.3">
      <c r="A452" s="831" t="s">
        <v>593</v>
      </c>
      <c r="B452" s="832" t="s">
        <v>594</v>
      </c>
      <c r="C452" s="835" t="s">
        <v>3865</v>
      </c>
      <c r="D452" s="863" t="s">
        <v>3866</v>
      </c>
      <c r="E452" s="835" t="s">
        <v>3871</v>
      </c>
      <c r="F452" s="863" t="s">
        <v>3872</v>
      </c>
      <c r="G452" s="835" t="s">
        <v>4459</v>
      </c>
      <c r="H452" s="835" t="s">
        <v>4460</v>
      </c>
      <c r="I452" s="849">
        <v>1815.02001953125</v>
      </c>
      <c r="J452" s="849">
        <v>1</v>
      </c>
      <c r="K452" s="850">
        <v>1815.02001953125</v>
      </c>
    </row>
    <row r="453" spans="1:11" ht="14.4" customHeight="1" x14ac:dyDescent="0.3">
      <c r="A453" s="831" t="s">
        <v>593</v>
      </c>
      <c r="B453" s="832" t="s">
        <v>594</v>
      </c>
      <c r="C453" s="835" t="s">
        <v>3865</v>
      </c>
      <c r="D453" s="863" t="s">
        <v>3866</v>
      </c>
      <c r="E453" s="835" t="s">
        <v>3871</v>
      </c>
      <c r="F453" s="863" t="s">
        <v>3872</v>
      </c>
      <c r="G453" s="835" t="s">
        <v>4461</v>
      </c>
      <c r="H453" s="835" t="s">
        <v>4462</v>
      </c>
      <c r="I453" s="849">
        <v>30754.580078125</v>
      </c>
      <c r="J453" s="849">
        <v>1</v>
      </c>
      <c r="K453" s="850">
        <v>30754.580078125</v>
      </c>
    </row>
    <row r="454" spans="1:11" ht="14.4" customHeight="1" x14ac:dyDescent="0.3">
      <c r="A454" s="831" t="s">
        <v>593</v>
      </c>
      <c r="B454" s="832" t="s">
        <v>594</v>
      </c>
      <c r="C454" s="835" t="s">
        <v>3865</v>
      </c>
      <c r="D454" s="863" t="s">
        <v>3866</v>
      </c>
      <c r="E454" s="835" t="s">
        <v>3871</v>
      </c>
      <c r="F454" s="863" t="s">
        <v>3872</v>
      </c>
      <c r="G454" s="835" t="s">
        <v>4463</v>
      </c>
      <c r="H454" s="835" t="s">
        <v>4464</v>
      </c>
      <c r="I454" s="849">
        <v>2528.9349365234375</v>
      </c>
      <c r="J454" s="849">
        <v>2</v>
      </c>
      <c r="K454" s="850">
        <v>5057.869873046875</v>
      </c>
    </row>
    <row r="455" spans="1:11" ht="14.4" customHeight="1" x14ac:dyDescent="0.3">
      <c r="A455" s="831" t="s">
        <v>593</v>
      </c>
      <c r="B455" s="832" t="s">
        <v>594</v>
      </c>
      <c r="C455" s="835" t="s">
        <v>3865</v>
      </c>
      <c r="D455" s="863" t="s">
        <v>3866</v>
      </c>
      <c r="E455" s="835" t="s">
        <v>3871</v>
      </c>
      <c r="F455" s="863" t="s">
        <v>3872</v>
      </c>
      <c r="G455" s="835" t="s">
        <v>4465</v>
      </c>
      <c r="H455" s="835" t="s">
        <v>4466</v>
      </c>
      <c r="I455" s="849">
        <v>2754.25</v>
      </c>
      <c r="J455" s="849">
        <v>4</v>
      </c>
      <c r="K455" s="850">
        <v>11017</v>
      </c>
    </row>
    <row r="456" spans="1:11" ht="14.4" customHeight="1" x14ac:dyDescent="0.3">
      <c r="A456" s="831" t="s">
        <v>593</v>
      </c>
      <c r="B456" s="832" t="s">
        <v>594</v>
      </c>
      <c r="C456" s="835" t="s">
        <v>3865</v>
      </c>
      <c r="D456" s="863" t="s">
        <v>3866</v>
      </c>
      <c r="E456" s="835" t="s">
        <v>3871</v>
      </c>
      <c r="F456" s="863" t="s">
        <v>3872</v>
      </c>
      <c r="G456" s="835" t="s">
        <v>4467</v>
      </c>
      <c r="H456" s="835" t="s">
        <v>4468</v>
      </c>
      <c r="I456" s="849">
        <v>545.83888244628906</v>
      </c>
      <c r="J456" s="849">
        <v>9</v>
      </c>
      <c r="K456" s="850">
        <v>4912.5499420166016</v>
      </c>
    </row>
    <row r="457" spans="1:11" ht="14.4" customHeight="1" x14ac:dyDescent="0.3">
      <c r="A457" s="831" t="s">
        <v>593</v>
      </c>
      <c r="B457" s="832" t="s">
        <v>594</v>
      </c>
      <c r="C457" s="835" t="s">
        <v>3865</v>
      </c>
      <c r="D457" s="863" t="s">
        <v>3866</v>
      </c>
      <c r="E457" s="835" t="s">
        <v>3871</v>
      </c>
      <c r="F457" s="863" t="s">
        <v>3872</v>
      </c>
      <c r="G457" s="835" t="s">
        <v>4469</v>
      </c>
      <c r="H457" s="835" t="s">
        <v>4470</v>
      </c>
      <c r="I457" s="849">
        <v>8433.7001953125</v>
      </c>
      <c r="J457" s="849">
        <v>7</v>
      </c>
      <c r="K457" s="850">
        <v>59035.9013671875</v>
      </c>
    </row>
    <row r="458" spans="1:11" ht="14.4" customHeight="1" x14ac:dyDescent="0.3">
      <c r="A458" s="831" t="s">
        <v>593</v>
      </c>
      <c r="B458" s="832" t="s">
        <v>594</v>
      </c>
      <c r="C458" s="835" t="s">
        <v>3865</v>
      </c>
      <c r="D458" s="863" t="s">
        <v>3866</v>
      </c>
      <c r="E458" s="835" t="s">
        <v>3871</v>
      </c>
      <c r="F458" s="863" t="s">
        <v>3872</v>
      </c>
      <c r="G458" s="835" t="s">
        <v>4471</v>
      </c>
      <c r="H458" s="835" t="s">
        <v>4472</v>
      </c>
      <c r="I458" s="849">
        <v>2445.409912109375</v>
      </c>
      <c r="J458" s="849">
        <v>17</v>
      </c>
      <c r="K458" s="850">
        <v>41571.96923828125</v>
      </c>
    </row>
    <row r="459" spans="1:11" ht="14.4" customHeight="1" x14ac:dyDescent="0.3">
      <c r="A459" s="831" t="s">
        <v>593</v>
      </c>
      <c r="B459" s="832" t="s">
        <v>594</v>
      </c>
      <c r="C459" s="835" t="s">
        <v>3865</v>
      </c>
      <c r="D459" s="863" t="s">
        <v>3866</v>
      </c>
      <c r="E459" s="835" t="s">
        <v>3871</v>
      </c>
      <c r="F459" s="863" t="s">
        <v>3872</v>
      </c>
      <c r="G459" s="835" t="s">
        <v>4473</v>
      </c>
      <c r="H459" s="835" t="s">
        <v>4474</v>
      </c>
      <c r="I459" s="849">
        <v>267.41000366210937</v>
      </c>
      <c r="J459" s="849">
        <v>6</v>
      </c>
      <c r="K459" s="850">
        <v>1604.4600219726562</v>
      </c>
    </row>
    <row r="460" spans="1:11" ht="14.4" customHeight="1" x14ac:dyDescent="0.3">
      <c r="A460" s="831" t="s">
        <v>593</v>
      </c>
      <c r="B460" s="832" t="s">
        <v>594</v>
      </c>
      <c r="C460" s="835" t="s">
        <v>3865</v>
      </c>
      <c r="D460" s="863" t="s">
        <v>3866</v>
      </c>
      <c r="E460" s="835" t="s">
        <v>3871</v>
      </c>
      <c r="F460" s="863" t="s">
        <v>3872</v>
      </c>
      <c r="G460" s="835" t="s">
        <v>4475</v>
      </c>
      <c r="H460" s="835" t="s">
        <v>4476</v>
      </c>
      <c r="I460" s="849">
        <v>6092.35009765625</v>
      </c>
      <c r="J460" s="849">
        <v>1</v>
      </c>
      <c r="K460" s="850">
        <v>6092.35009765625</v>
      </c>
    </row>
    <row r="461" spans="1:11" ht="14.4" customHeight="1" x14ac:dyDescent="0.3">
      <c r="A461" s="831" t="s">
        <v>593</v>
      </c>
      <c r="B461" s="832" t="s">
        <v>594</v>
      </c>
      <c r="C461" s="835" t="s">
        <v>3865</v>
      </c>
      <c r="D461" s="863" t="s">
        <v>3866</v>
      </c>
      <c r="E461" s="835" t="s">
        <v>3871</v>
      </c>
      <c r="F461" s="863" t="s">
        <v>3872</v>
      </c>
      <c r="G461" s="835" t="s">
        <v>4477</v>
      </c>
      <c r="H461" s="835" t="s">
        <v>4478</v>
      </c>
      <c r="I461" s="849">
        <v>3644.52001953125</v>
      </c>
      <c r="J461" s="849">
        <v>1</v>
      </c>
      <c r="K461" s="850">
        <v>3644.52001953125</v>
      </c>
    </row>
    <row r="462" spans="1:11" ht="14.4" customHeight="1" x14ac:dyDescent="0.3">
      <c r="A462" s="831" t="s">
        <v>593</v>
      </c>
      <c r="B462" s="832" t="s">
        <v>594</v>
      </c>
      <c r="C462" s="835" t="s">
        <v>3865</v>
      </c>
      <c r="D462" s="863" t="s">
        <v>3866</v>
      </c>
      <c r="E462" s="835" t="s">
        <v>3871</v>
      </c>
      <c r="F462" s="863" t="s">
        <v>3872</v>
      </c>
      <c r="G462" s="835" t="s">
        <v>4479</v>
      </c>
      <c r="H462" s="835" t="s">
        <v>4480</v>
      </c>
      <c r="I462" s="849">
        <v>10409.02490234375</v>
      </c>
      <c r="J462" s="849">
        <v>32</v>
      </c>
      <c r="K462" s="850">
        <v>336464.701171875</v>
      </c>
    </row>
    <row r="463" spans="1:11" ht="14.4" customHeight="1" x14ac:dyDescent="0.3">
      <c r="A463" s="831" t="s">
        <v>593</v>
      </c>
      <c r="B463" s="832" t="s">
        <v>594</v>
      </c>
      <c r="C463" s="835" t="s">
        <v>3865</v>
      </c>
      <c r="D463" s="863" t="s">
        <v>3866</v>
      </c>
      <c r="E463" s="835" t="s">
        <v>3871</v>
      </c>
      <c r="F463" s="863" t="s">
        <v>3872</v>
      </c>
      <c r="G463" s="835" t="s">
        <v>4481</v>
      </c>
      <c r="H463" s="835" t="s">
        <v>4482</v>
      </c>
      <c r="I463" s="849">
        <v>12184.7001953125</v>
      </c>
      <c r="J463" s="849">
        <v>1</v>
      </c>
      <c r="K463" s="850">
        <v>12184.7001953125</v>
      </c>
    </row>
    <row r="464" spans="1:11" ht="14.4" customHeight="1" x14ac:dyDescent="0.3">
      <c r="A464" s="831" t="s">
        <v>593</v>
      </c>
      <c r="B464" s="832" t="s">
        <v>594</v>
      </c>
      <c r="C464" s="835" t="s">
        <v>3865</v>
      </c>
      <c r="D464" s="863" t="s">
        <v>3866</v>
      </c>
      <c r="E464" s="835" t="s">
        <v>3871</v>
      </c>
      <c r="F464" s="863" t="s">
        <v>3872</v>
      </c>
      <c r="G464" s="835" t="s">
        <v>4483</v>
      </c>
      <c r="H464" s="835" t="s">
        <v>4484</v>
      </c>
      <c r="I464" s="849">
        <v>13406.7998046875</v>
      </c>
      <c r="J464" s="849">
        <v>2</v>
      </c>
      <c r="K464" s="850">
        <v>26813.599609375</v>
      </c>
    </row>
    <row r="465" spans="1:11" ht="14.4" customHeight="1" x14ac:dyDescent="0.3">
      <c r="A465" s="831" t="s">
        <v>593</v>
      </c>
      <c r="B465" s="832" t="s">
        <v>594</v>
      </c>
      <c r="C465" s="835" t="s">
        <v>3865</v>
      </c>
      <c r="D465" s="863" t="s">
        <v>3866</v>
      </c>
      <c r="E465" s="835" t="s">
        <v>3871</v>
      </c>
      <c r="F465" s="863" t="s">
        <v>3872</v>
      </c>
      <c r="G465" s="835" t="s">
        <v>4485</v>
      </c>
      <c r="H465" s="835" t="s">
        <v>4486</v>
      </c>
      <c r="I465" s="849">
        <v>360.57998657226562</v>
      </c>
      <c r="J465" s="849">
        <v>12</v>
      </c>
      <c r="K465" s="850">
        <v>4326.9598999023437</v>
      </c>
    </row>
    <row r="466" spans="1:11" ht="14.4" customHeight="1" x14ac:dyDescent="0.3">
      <c r="A466" s="831" t="s">
        <v>593</v>
      </c>
      <c r="B466" s="832" t="s">
        <v>594</v>
      </c>
      <c r="C466" s="835" t="s">
        <v>3865</v>
      </c>
      <c r="D466" s="863" t="s">
        <v>3866</v>
      </c>
      <c r="E466" s="835" t="s">
        <v>3871</v>
      </c>
      <c r="F466" s="863" t="s">
        <v>3872</v>
      </c>
      <c r="G466" s="835" t="s">
        <v>4487</v>
      </c>
      <c r="H466" s="835" t="s">
        <v>4488</v>
      </c>
      <c r="I466" s="849">
        <v>10769</v>
      </c>
      <c r="J466" s="849">
        <v>11</v>
      </c>
      <c r="K466" s="850">
        <v>118459</v>
      </c>
    </row>
    <row r="467" spans="1:11" ht="14.4" customHeight="1" x14ac:dyDescent="0.3">
      <c r="A467" s="831" t="s">
        <v>593</v>
      </c>
      <c r="B467" s="832" t="s">
        <v>594</v>
      </c>
      <c r="C467" s="835" t="s">
        <v>3865</v>
      </c>
      <c r="D467" s="863" t="s">
        <v>3866</v>
      </c>
      <c r="E467" s="835" t="s">
        <v>3871</v>
      </c>
      <c r="F467" s="863" t="s">
        <v>3872</v>
      </c>
      <c r="G467" s="835" t="s">
        <v>4489</v>
      </c>
      <c r="H467" s="835" t="s">
        <v>4490</v>
      </c>
      <c r="I467" s="849">
        <v>2924.570068359375</v>
      </c>
      <c r="J467" s="849">
        <v>1</v>
      </c>
      <c r="K467" s="850">
        <v>2924.570068359375</v>
      </c>
    </row>
    <row r="468" spans="1:11" ht="14.4" customHeight="1" x14ac:dyDescent="0.3">
      <c r="A468" s="831" t="s">
        <v>593</v>
      </c>
      <c r="B468" s="832" t="s">
        <v>594</v>
      </c>
      <c r="C468" s="835" t="s">
        <v>3865</v>
      </c>
      <c r="D468" s="863" t="s">
        <v>3866</v>
      </c>
      <c r="E468" s="835" t="s">
        <v>3871</v>
      </c>
      <c r="F468" s="863" t="s">
        <v>3872</v>
      </c>
      <c r="G468" s="835" t="s">
        <v>4491</v>
      </c>
      <c r="H468" s="835" t="s">
        <v>4492</v>
      </c>
      <c r="I468" s="849">
        <v>16335</v>
      </c>
      <c r="J468" s="849">
        <v>3</v>
      </c>
      <c r="K468" s="850">
        <v>49005</v>
      </c>
    </row>
    <row r="469" spans="1:11" ht="14.4" customHeight="1" x14ac:dyDescent="0.3">
      <c r="A469" s="831" t="s">
        <v>593</v>
      </c>
      <c r="B469" s="832" t="s">
        <v>594</v>
      </c>
      <c r="C469" s="835" t="s">
        <v>3865</v>
      </c>
      <c r="D469" s="863" t="s">
        <v>3866</v>
      </c>
      <c r="E469" s="835" t="s">
        <v>3871</v>
      </c>
      <c r="F469" s="863" t="s">
        <v>3872</v>
      </c>
      <c r="G469" s="835" t="s">
        <v>4493</v>
      </c>
      <c r="H469" s="835" t="s">
        <v>4494</v>
      </c>
      <c r="I469" s="849">
        <v>4916.22998046875</v>
      </c>
      <c r="J469" s="849">
        <v>5</v>
      </c>
      <c r="K469" s="850">
        <v>24581.14990234375</v>
      </c>
    </row>
    <row r="470" spans="1:11" ht="14.4" customHeight="1" x14ac:dyDescent="0.3">
      <c r="A470" s="831" t="s">
        <v>593</v>
      </c>
      <c r="B470" s="832" t="s">
        <v>594</v>
      </c>
      <c r="C470" s="835" t="s">
        <v>3865</v>
      </c>
      <c r="D470" s="863" t="s">
        <v>3866</v>
      </c>
      <c r="E470" s="835" t="s">
        <v>3871</v>
      </c>
      <c r="F470" s="863" t="s">
        <v>3872</v>
      </c>
      <c r="G470" s="835" t="s">
        <v>4495</v>
      </c>
      <c r="H470" s="835" t="s">
        <v>4496</v>
      </c>
      <c r="I470" s="849">
        <v>6655</v>
      </c>
      <c r="J470" s="849">
        <v>4</v>
      </c>
      <c r="K470" s="850">
        <v>26620</v>
      </c>
    </row>
    <row r="471" spans="1:11" ht="14.4" customHeight="1" x14ac:dyDescent="0.3">
      <c r="A471" s="831" t="s">
        <v>593</v>
      </c>
      <c r="B471" s="832" t="s">
        <v>594</v>
      </c>
      <c r="C471" s="835" t="s">
        <v>3865</v>
      </c>
      <c r="D471" s="863" t="s">
        <v>3866</v>
      </c>
      <c r="E471" s="835" t="s">
        <v>3871</v>
      </c>
      <c r="F471" s="863" t="s">
        <v>3872</v>
      </c>
      <c r="G471" s="835" t="s">
        <v>4497</v>
      </c>
      <c r="H471" s="835" t="s">
        <v>4498</v>
      </c>
      <c r="I471" s="849">
        <v>4186.60009765625</v>
      </c>
      <c r="J471" s="849">
        <v>12</v>
      </c>
      <c r="K471" s="850">
        <v>50239.19921875</v>
      </c>
    </row>
    <row r="472" spans="1:11" ht="14.4" customHeight="1" x14ac:dyDescent="0.3">
      <c r="A472" s="831" t="s">
        <v>593</v>
      </c>
      <c r="B472" s="832" t="s">
        <v>594</v>
      </c>
      <c r="C472" s="835" t="s">
        <v>3865</v>
      </c>
      <c r="D472" s="863" t="s">
        <v>3866</v>
      </c>
      <c r="E472" s="835" t="s">
        <v>3871</v>
      </c>
      <c r="F472" s="863" t="s">
        <v>3872</v>
      </c>
      <c r="G472" s="835" t="s">
        <v>4499</v>
      </c>
      <c r="H472" s="835" t="s">
        <v>4500</v>
      </c>
      <c r="I472" s="849">
        <v>1474.6875</v>
      </c>
      <c r="J472" s="849">
        <v>81</v>
      </c>
      <c r="K472" s="850">
        <v>122512.5</v>
      </c>
    </row>
    <row r="473" spans="1:11" ht="14.4" customHeight="1" x14ac:dyDescent="0.3">
      <c r="A473" s="831" t="s">
        <v>593</v>
      </c>
      <c r="B473" s="832" t="s">
        <v>594</v>
      </c>
      <c r="C473" s="835" t="s">
        <v>3865</v>
      </c>
      <c r="D473" s="863" t="s">
        <v>3866</v>
      </c>
      <c r="E473" s="835" t="s">
        <v>3871</v>
      </c>
      <c r="F473" s="863" t="s">
        <v>3872</v>
      </c>
      <c r="G473" s="835" t="s">
        <v>4501</v>
      </c>
      <c r="H473" s="835" t="s">
        <v>4502</v>
      </c>
      <c r="I473" s="849">
        <v>2412.739990234375</v>
      </c>
      <c r="J473" s="849">
        <v>5</v>
      </c>
      <c r="K473" s="850">
        <v>12063.7001953125</v>
      </c>
    </row>
    <row r="474" spans="1:11" ht="14.4" customHeight="1" x14ac:dyDescent="0.3">
      <c r="A474" s="831" t="s">
        <v>593</v>
      </c>
      <c r="B474" s="832" t="s">
        <v>594</v>
      </c>
      <c r="C474" s="835" t="s">
        <v>3865</v>
      </c>
      <c r="D474" s="863" t="s">
        <v>3866</v>
      </c>
      <c r="E474" s="835" t="s">
        <v>3871</v>
      </c>
      <c r="F474" s="863" t="s">
        <v>3872</v>
      </c>
      <c r="G474" s="835" t="s">
        <v>4503</v>
      </c>
      <c r="H474" s="835" t="s">
        <v>4504</v>
      </c>
      <c r="I474" s="849">
        <v>8305.4404296875</v>
      </c>
      <c r="J474" s="849">
        <v>1</v>
      </c>
      <c r="K474" s="850">
        <v>8305.4404296875</v>
      </c>
    </row>
    <row r="475" spans="1:11" ht="14.4" customHeight="1" x14ac:dyDescent="0.3">
      <c r="A475" s="831" t="s">
        <v>593</v>
      </c>
      <c r="B475" s="832" t="s">
        <v>594</v>
      </c>
      <c r="C475" s="835" t="s">
        <v>3865</v>
      </c>
      <c r="D475" s="863" t="s">
        <v>3866</v>
      </c>
      <c r="E475" s="835" t="s">
        <v>3871</v>
      </c>
      <c r="F475" s="863" t="s">
        <v>3872</v>
      </c>
      <c r="G475" s="835" t="s">
        <v>4505</v>
      </c>
      <c r="H475" s="835" t="s">
        <v>4506</v>
      </c>
      <c r="I475" s="849">
        <v>12761.8701171875</v>
      </c>
      <c r="J475" s="849">
        <v>1</v>
      </c>
      <c r="K475" s="850">
        <v>12761.8701171875</v>
      </c>
    </row>
    <row r="476" spans="1:11" ht="14.4" customHeight="1" x14ac:dyDescent="0.3">
      <c r="A476" s="831" t="s">
        <v>593</v>
      </c>
      <c r="B476" s="832" t="s">
        <v>594</v>
      </c>
      <c r="C476" s="835" t="s">
        <v>3865</v>
      </c>
      <c r="D476" s="863" t="s">
        <v>3866</v>
      </c>
      <c r="E476" s="835" t="s">
        <v>3871</v>
      </c>
      <c r="F476" s="863" t="s">
        <v>3872</v>
      </c>
      <c r="G476" s="835" t="s">
        <v>4507</v>
      </c>
      <c r="H476" s="835" t="s">
        <v>4508</v>
      </c>
      <c r="I476" s="849">
        <v>7550.39990234375</v>
      </c>
      <c r="J476" s="849">
        <v>1</v>
      </c>
      <c r="K476" s="850">
        <v>7550.39990234375</v>
      </c>
    </row>
    <row r="477" spans="1:11" ht="14.4" customHeight="1" x14ac:dyDescent="0.3">
      <c r="A477" s="831" t="s">
        <v>593</v>
      </c>
      <c r="B477" s="832" t="s">
        <v>594</v>
      </c>
      <c r="C477" s="835" t="s">
        <v>3865</v>
      </c>
      <c r="D477" s="863" t="s">
        <v>3866</v>
      </c>
      <c r="E477" s="835" t="s">
        <v>3871</v>
      </c>
      <c r="F477" s="863" t="s">
        <v>3872</v>
      </c>
      <c r="G477" s="835" t="s">
        <v>4509</v>
      </c>
      <c r="H477" s="835" t="s">
        <v>4510</v>
      </c>
      <c r="I477" s="849">
        <v>10285</v>
      </c>
      <c r="J477" s="849">
        <v>1</v>
      </c>
      <c r="K477" s="850">
        <v>10285</v>
      </c>
    </row>
    <row r="478" spans="1:11" ht="14.4" customHeight="1" x14ac:dyDescent="0.3">
      <c r="A478" s="831" t="s">
        <v>593</v>
      </c>
      <c r="B478" s="832" t="s">
        <v>594</v>
      </c>
      <c r="C478" s="835" t="s">
        <v>3865</v>
      </c>
      <c r="D478" s="863" t="s">
        <v>3866</v>
      </c>
      <c r="E478" s="835" t="s">
        <v>3871</v>
      </c>
      <c r="F478" s="863" t="s">
        <v>3872</v>
      </c>
      <c r="G478" s="835" t="s">
        <v>4511</v>
      </c>
      <c r="H478" s="835" t="s">
        <v>4512</v>
      </c>
      <c r="I478" s="849">
        <v>10860.9599609375</v>
      </c>
      <c r="J478" s="849">
        <v>1</v>
      </c>
      <c r="K478" s="850">
        <v>10860.9599609375</v>
      </c>
    </row>
    <row r="479" spans="1:11" ht="14.4" customHeight="1" x14ac:dyDescent="0.3">
      <c r="A479" s="831" t="s">
        <v>593</v>
      </c>
      <c r="B479" s="832" t="s">
        <v>594</v>
      </c>
      <c r="C479" s="835" t="s">
        <v>3865</v>
      </c>
      <c r="D479" s="863" t="s">
        <v>3866</v>
      </c>
      <c r="E479" s="835" t="s">
        <v>3871</v>
      </c>
      <c r="F479" s="863" t="s">
        <v>3872</v>
      </c>
      <c r="G479" s="835" t="s">
        <v>4513</v>
      </c>
      <c r="H479" s="835" t="s">
        <v>4514</v>
      </c>
      <c r="I479" s="849">
        <v>11480.48046875</v>
      </c>
      <c r="J479" s="849">
        <v>2</v>
      </c>
      <c r="K479" s="850">
        <v>22960.9609375</v>
      </c>
    </row>
    <row r="480" spans="1:11" ht="14.4" customHeight="1" x14ac:dyDescent="0.3">
      <c r="A480" s="831" t="s">
        <v>593</v>
      </c>
      <c r="B480" s="832" t="s">
        <v>594</v>
      </c>
      <c r="C480" s="835" t="s">
        <v>3865</v>
      </c>
      <c r="D480" s="863" t="s">
        <v>3866</v>
      </c>
      <c r="E480" s="835" t="s">
        <v>3871</v>
      </c>
      <c r="F480" s="863" t="s">
        <v>3872</v>
      </c>
      <c r="G480" s="835" t="s">
        <v>4515</v>
      </c>
      <c r="H480" s="835" t="s">
        <v>4516</v>
      </c>
      <c r="I480" s="849">
        <v>3928.8701171875</v>
      </c>
      <c r="J480" s="849">
        <v>2</v>
      </c>
      <c r="K480" s="850">
        <v>7857.740234375</v>
      </c>
    </row>
    <row r="481" spans="1:11" ht="14.4" customHeight="1" x14ac:dyDescent="0.3">
      <c r="A481" s="831" t="s">
        <v>593</v>
      </c>
      <c r="B481" s="832" t="s">
        <v>594</v>
      </c>
      <c r="C481" s="835" t="s">
        <v>3865</v>
      </c>
      <c r="D481" s="863" t="s">
        <v>3866</v>
      </c>
      <c r="E481" s="835" t="s">
        <v>3871</v>
      </c>
      <c r="F481" s="863" t="s">
        <v>3872</v>
      </c>
      <c r="G481" s="835" t="s">
        <v>4517</v>
      </c>
      <c r="H481" s="835" t="s">
        <v>4518</v>
      </c>
      <c r="I481" s="849">
        <v>4549.60009765625</v>
      </c>
      <c r="J481" s="849">
        <v>3</v>
      </c>
      <c r="K481" s="850">
        <v>13648.80029296875</v>
      </c>
    </row>
    <row r="482" spans="1:11" ht="14.4" customHeight="1" x14ac:dyDescent="0.3">
      <c r="A482" s="831" t="s">
        <v>593</v>
      </c>
      <c r="B482" s="832" t="s">
        <v>594</v>
      </c>
      <c r="C482" s="835" t="s">
        <v>3865</v>
      </c>
      <c r="D482" s="863" t="s">
        <v>3866</v>
      </c>
      <c r="E482" s="835" t="s">
        <v>3871</v>
      </c>
      <c r="F482" s="863" t="s">
        <v>3872</v>
      </c>
      <c r="G482" s="835" t="s">
        <v>4519</v>
      </c>
      <c r="H482" s="835" t="s">
        <v>4520</v>
      </c>
      <c r="I482" s="849">
        <v>8288.5</v>
      </c>
      <c r="J482" s="849">
        <v>2</v>
      </c>
      <c r="K482" s="850">
        <v>16577</v>
      </c>
    </row>
    <row r="483" spans="1:11" ht="14.4" customHeight="1" x14ac:dyDescent="0.3">
      <c r="A483" s="831" t="s">
        <v>593</v>
      </c>
      <c r="B483" s="832" t="s">
        <v>594</v>
      </c>
      <c r="C483" s="835" t="s">
        <v>3865</v>
      </c>
      <c r="D483" s="863" t="s">
        <v>3866</v>
      </c>
      <c r="E483" s="835" t="s">
        <v>3871</v>
      </c>
      <c r="F483" s="863" t="s">
        <v>3872</v>
      </c>
      <c r="G483" s="835" t="s">
        <v>4521</v>
      </c>
      <c r="H483" s="835" t="s">
        <v>4522</v>
      </c>
      <c r="I483" s="849">
        <v>16673.80078125</v>
      </c>
      <c r="J483" s="849">
        <v>1</v>
      </c>
      <c r="K483" s="850">
        <v>16673.80078125</v>
      </c>
    </row>
    <row r="484" spans="1:11" ht="14.4" customHeight="1" x14ac:dyDescent="0.3">
      <c r="A484" s="831" t="s">
        <v>593</v>
      </c>
      <c r="B484" s="832" t="s">
        <v>594</v>
      </c>
      <c r="C484" s="835" t="s">
        <v>3865</v>
      </c>
      <c r="D484" s="863" t="s">
        <v>3866</v>
      </c>
      <c r="E484" s="835" t="s">
        <v>3871</v>
      </c>
      <c r="F484" s="863" t="s">
        <v>3872</v>
      </c>
      <c r="G484" s="835" t="s">
        <v>4523</v>
      </c>
      <c r="H484" s="835" t="s">
        <v>4524</v>
      </c>
      <c r="I484" s="849">
        <v>2213.090087890625</v>
      </c>
      <c r="J484" s="849">
        <v>1</v>
      </c>
      <c r="K484" s="850">
        <v>2213.090087890625</v>
      </c>
    </row>
    <row r="485" spans="1:11" ht="14.4" customHeight="1" x14ac:dyDescent="0.3">
      <c r="A485" s="831" t="s">
        <v>593</v>
      </c>
      <c r="B485" s="832" t="s">
        <v>594</v>
      </c>
      <c r="C485" s="835" t="s">
        <v>3865</v>
      </c>
      <c r="D485" s="863" t="s">
        <v>3866</v>
      </c>
      <c r="E485" s="835" t="s">
        <v>3871</v>
      </c>
      <c r="F485" s="863" t="s">
        <v>3872</v>
      </c>
      <c r="G485" s="835" t="s">
        <v>4525</v>
      </c>
      <c r="H485" s="835" t="s">
        <v>4526</v>
      </c>
      <c r="I485" s="849">
        <v>12087.900390625</v>
      </c>
      <c r="J485" s="849">
        <v>1</v>
      </c>
      <c r="K485" s="850">
        <v>12087.900390625</v>
      </c>
    </row>
    <row r="486" spans="1:11" ht="14.4" customHeight="1" x14ac:dyDescent="0.3">
      <c r="A486" s="831" t="s">
        <v>593</v>
      </c>
      <c r="B486" s="832" t="s">
        <v>594</v>
      </c>
      <c r="C486" s="835" t="s">
        <v>3865</v>
      </c>
      <c r="D486" s="863" t="s">
        <v>3866</v>
      </c>
      <c r="E486" s="835" t="s">
        <v>3871</v>
      </c>
      <c r="F486" s="863" t="s">
        <v>3872</v>
      </c>
      <c r="G486" s="835" t="s">
        <v>4527</v>
      </c>
      <c r="H486" s="835" t="s">
        <v>4528</v>
      </c>
      <c r="I486" s="849">
        <v>10111.73046875</v>
      </c>
      <c r="J486" s="849">
        <v>5</v>
      </c>
      <c r="K486" s="850">
        <v>50558.65234375</v>
      </c>
    </row>
    <row r="487" spans="1:11" ht="14.4" customHeight="1" x14ac:dyDescent="0.3">
      <c r="A487" s="831" t="s">
        <v>593</v>
      </c>
      <c r="B487" s="832" t="s">
        <v>594</v>
      </c>
      <c r="C487" s="835" t="s">
        <v>3865</v>
      </c>
      <c r="D487" s="863" t="s">
        <v>3866</v>
      </c>
      <c r="E487" s="835" t="s">
        <v>3871</v>
      </c>
      <c r="F487" s="863" t="s">
        <v>3872</v>
      </c>
      <c r="G487" s="835" t="s">
        <v>4529</v>
      </c>
      <c r="H487" s="835" t="s">
        <v>4530</v>
      </c>
      <c r="I487" s="849">
        <v>21175.003255208332</v>
      </c>
      <c r="J487" s="849">
        <v>3</v>
      </c>
      <c r="K487" s="850">
        <v>63525.009765625</v>
      </c>
    </row>
    <row r="488" spans="1:11" ht="14.4" customHeight="1" x14ac:dyDescent="0.3">
      <c r="A488" s="831" t="s">
        <v>593</v>
      </c>
      <c r="B488" s="832" t="s">
        <v>594</v>
      </c>
      <c r="C488" s="835" t="s">
        <v>3865</v>
      </c>
      <c r="D488" s="863" t="s">
        <v>3866</v>
      </c>
      <c r="E488" s="835" t="s">
        <v>3871</v>
      </c>
      <c r="F488" s="863" t="s">
        <v>3872</v>
      </c>
      <c r="G488" s="835" t="s">
        <v>4531</v>
      </c>
      <c r="H488" s="835" t="s">
        <v>4532</v>
      </c>
      <c r="I488" s="849">
        <v>15125</v>
      </c>
      <c r="J488" s="849">
        <v>1</v>
      </c>
      <c r="K488" s="850">
        <v>15125</v>
      </c>
    </row>
    <row r="489" spans="1:11" ht="14.4" customHeight="1" x14ac:dyDescent="0.3">
      <c r="A489" s="831" t="s">
        <v>593</v>
      </c>
      <c r="B489" s="832" t="s">
        <v>594</v>
      </c>
      <c r="C489" s="835" t="s">
        <v>3865</v>
      </c>
      <c r="D489" s="863" t="s">
        <v>3866</v>
      </c>
      <c r="E489" s="835" t="s">
        <v>3871</v>
      </c>
      <c r="F489" s="863" t="s">
        <v>3872</v>
      </c>
      <c r="G489" s="835" t="s">
        <v>4533</v>
      </c>
      <c r="H489" s="835" t="s">
        <v>4534</v>
      </c>
      <c r="I489" s="849">
        <v>4235</v>
      </c>
      <c r="J489" s="849">
        <v>1</v>
      </c>
      <c r="K489" s="850">
        <v>4235</v>
      </c>
    </row>
    <row r="490" spans="1:11" ht="14.4" customHeight="1" x14ac:dyDescent="0.3">
      <c r="A490" s="831" t="s">
        <v>593</v>
      </c>
      <c r="B490" s="832" t="s">
        <v>594</v>
      </c>
      <c r="C490" s="835" t="s">
        <v>3865</v>
      </c>
      <c r="D490" s="863" t="s">
        <v>3866</v>
      </c>
      <c r="E490" s="835" t="s">
        <v>3871</v>
      </c>
      <c r="F490" s="863" t="s">
        <v>3872</v>
      </c>
      <c r="G490" s="835" t="s">
        <v>4535</v>
      </c>
      <c r="H490" s="835" t="s">
        <v>4536</v>
      </c>
      <c r="I490" s="849">
        <v>8261.8798828125</v>
      </c>
      <c r="J490" s="849">
        <v>3</v>
      </c>
      <c r="K490" s="850">
        <v>24785.6396484375</v>
      </c>
    </row>
    <row r="491" spans="1:11" ht="14.4" customHeight="1" x14ac:dyDescent="0.3">
      <c r="A491" s="831" t="s">
        <v>593</v>
      </c>
      <c r="B491" s="832" t="s">
        <v>594</v>
      </c>
      <c r="C491" s="835" t="s">
        <v>3865</v>
      </c>
      <c r="D491" s="863" t="s">
        <v>3866</v>
      </c>
      <c r="E491" s="835" t="s">
        <v>3871</v>
      </c>
      <c r="F491" s="863" t="s">
        <v>3872</v>
      </c>
      <c r="G491" s="835" t="s">
        <v>4537</v>
      </c>
      <c r="H491" s="835" t="s">
        <v>4538</v>
      </c>
      <c r="I491" s="849">
        <v>4235</v>
      </c>
      <c r="J491" s="849">
        <v>1</v>
      </c>
      <c r="K491" s="850">
        <v>4235</v>
      </c>
    </row>
    <row r="492" spans="1:11" ht="14.4" customHeight="1" x14ac:dyDescent="0.3">
      <c r="A492" s="831" t="s">
        <v>593</v>
      </c>
      <c r="B492" s="832" t="s">
        <v>594</v>
      </c>
      <c r="C492" s="835" t="s">
        <v>3865</v>
      </c>
      <c r="D492" s="863" t="s">
        <v>3866</v>
      </c>
      <c r="E492" s="835" t="s">
        <v>3871</v>
      </c>
      <c r="F492" s="863" t="s">
        <v>3872</v>
      </c>
      <c r="G492" s="835" t="s">
        <v>4539</v>
      </c>
      <c r="H492" s="835" t="s">
        <v>4540</v>
      </c>
      <c r="I492" s="849">
        <v>5445</v>
      </c>
      <c r="J492" s="849">
        <v>3</v>
      </c>
      <c r="K492" s="850">
        <v>16335</v>
      </c>
    </row>
    <row r="493" spans="1:11" ht="14.4" customHeight="1" x14ac:dyDescent="0.3">
      <c r="A493" s="831" t="s">
        <v>593</v>
      </c>
      <c r="B493" s="832" t="s">
        <v>594</v>
      </c>
      <c r="C493" s="835" t="s">
        <v>3865</v>
      </c>
      <c r="D493" s="863" t="s">
        <v>3866</v>
      </c>
      <c r="E493" s="835" t="s">
        <v>3871</v>
      </c>
      <c r="F493" s="863" t="s">
        <v>3872</v>
      </c>
      <c r="G493" s="835" t="s">
        <v>4541</v>
      </c>
      <c r="H493" s="835" t="s">
        <v>4542</v>
      </c>
      <c r="I493" s="849">
        <v>4235</v>
      </c>
      <c r="J493" s="849">
        <v>2</v>
      </c>
      <c r="K493" s="850">
        <v>8470</v>
      </c>
    </row>
    <row r="494" spans="1:11" ht="14.4" customHeight="1" x14ac:dyDescent="0.3">
      <c r="A494" s="831" t="s">
        <v>593</v>
      </c>
      <c r="B494" s="832" t="s">
        <v>594</v>
      </c>
      <c r="C494" s="835" t="s">
        <v>3865</v>
      </c>
      <c r="D494" s="863" t="s">
        <v>3866</v>
      </c>
      <c r="E494" s="835" t="s">
        <v>3871</v>
      </c>
      <c r="F494" s="863" t="s">
        <v>3872</v>
      </c>
      <c r="G494" s="835" t="s">
        <v>4543</v>
      </c>
      <c r="H494" s="835" t="s">
        <v>4544</v>
      </c>
      <c r="I494" s="849">
        <v>5445</v>
      </c>
      <c r="J494" s="849">
        <v>3</v>
      </c>
      <c r="K494" s="850">
        <v>16335</v>
      </c>
    </row>
    <row r="495" spans="1:11" ht="14.4" customHeight="1" x14ac:dyDescent="0.3">
      <c r="A495" s="831" t="s">
        <v>593</v>
      </c>
      <c r="B495" s="832" t="s">
        <v>594</v>
      </c>
      <c r="C495" s="835" t="s">
        <v>3865</v>
      </c>
      <c r="D495" s="863" t="s">
        <v>3866</v>
      </c>
      <c r="E495" s="835" t="s">
        <v>3871</v>
      </c>
      <c r="F495" s="863" t="s">
        <v>3872</v>
      </c>
      <c r="G495" s="835" t="s">
        <v>4545</v>
      </c>
      <c r="H495" s="835" t="s">
        <v>4546</v>
      </c>
      <c r="I495" s="849">
        <v>4235</v>
      </c>
      <c r="J495" s="849">
        <v>1</v>
      </c>
      <c r="K495" s="850">
        <v>4235</v>
      </c>
    </row>
    <row r="496" spans="1:11" ht="14.4" customHeight="1" x14ac:dyDescent="0.3">
      <c r="A496" s="831" t="s">
        <v>593</v>
      </c>
      <c r="B496" s="832" t="s">
        <v>594</v>
      </c>
      <c r="C496" s="835" t="s">
        <v>3865</v>
      </c>
      <c r="D496" s="863" t="s">
        <v>3866</v>
      </c>
      <c r="E496" s="835" t="s">
        <v>3871</v>
      </c>
      <c r="F496" s="863" t="s">
        <v>3872</v>
      </c>
      <c r="G496" s="835" t="s">
        <v>4547</v>
      </c>
      <c r="H496" s="835" t="s">
        <v>4548</v>
      </c>
      <c r="I496" s="849">
        <v>5778.9599609375</v>
      </c>
      <c r="J496" s="849">
        <v>1</v>
      </c>
      <c r="K496" s="850">
        <v>5778.9599609375</v>
      </c>
    </row>
    <row r="497" spans="1:11" ht="14.4" customHeight="1" x14ac:dyDescent="0.3">
      <c r="A497" s="831" t="s">
        <v>593</v>
      </c>
      <c r="B497" s="832" t="s">
        <v>594</v>
      </c>
      <c r="C497" s="835" t="s">
        <v>3865</v>
      </c>
      <c r="D497" s="863" t="s">
        <v>3866</v>
      </c>
      <c r="E497" s="835" t="s">
        <v>3871</v>
      </c>
      <c r="F497" s="863" t="s">
        <v>3872</v>
      </c>
      <c r="G497" s="835" t="s">
        <v>4549</v>
      </c>
      <c r="H497" s="835" t="s">
        <v>4550</v>
      </c>
      <c r="I497" s="849">
        <v>5445</v>
      </c>
      <c r="J497" s="849">
        <v>2</v>
      </c>
      <c r="K497" s="850">
        <v>10890</v>
      </c>
    </row>
    <row r="498" spans="1:11" ht="14.4" customHeight="1" x14ac:dyDescent="0.3">
      <c r="A498" s="831" t="s">
        <v>593</v>
      </c>
      <c r="B498" s="832" t="s">
        <v>594</v>
      </c>
      <c r="C498" s="835" t="s">
        <v>3865</v>
      </c>
      <c r="D498" s="863" t="s">
        <v>3866</v>
      </c>
      <c r="E498" s="835" t="s">
        <v>3871</v>
      </c>
      <c r="F498" s="863" t="s">
        <v>3872</v>
      </c>
      <c r="G498" s="835" t="s">
        <v>4551</v>
      </c>
      <c r="H498" s="835" t="s">
        <v>4552</v>
      </c>
      <c r="I498" s="849">
        <v>16214</v>
      </c>
      <c r="J498" s="849">
        <v>1</v>
      </c>
      <c r="K498" s="850">
        <v>16214</v>
      </c>
    </row>
    <row r="499" spans="1:11" ht="14.4" customHeight="1" x14ac:dyDescent="0.3">
      <c r="A499" s="831" t="s">
        <v>593</v>
      </c>
      <c r="B499" s="832" t="s">
        <v>594</v>
      </c>
      <c r="C499" s="835" t="s">
        <v>3865</v>
      </c>
      <c r="D499" s="863" t="s">
        <v>3866</v>
      </c>
      <c r="E499" s="835" t="s">
        <v>3871</v>
      </c>
      <c r="F499" s="863" t="s">
        <v>3872</v>
      </c>
      <c r="G499" s="835" t="s">
        <v>4553</v>
      </c>
      <c r="H499" s="835" t="s">
        <v>4554</v>
      </c>
      <c r="I499" s="849">
        <v>9742.88623046875</v>
      </c>
      <c r="J499" s="849">
        <v>5</v>
      </c>
      <c r="K499" s="850">
        <v>48714.330078125</v>
      </c>
    </row>
    <row r="500" spans="1:11" ht="14.4" customHeight="1" x14ac:dyDescent="0.3">
      <c r="A500" s="831" t="s">
        <v>593</v>
      </c>
      <c r="B500" s="832" t="s">
        <v>594</v>
      </c>
      <c r="C500" s="835" t="s">
        <v>3865</v>
      </c>
      <c r="D500" s="863" t="s">
        <v>3866</v>
      </c>
      <c r="E500" s="835" t="s">
        <v>3871</v>
      </c>
      <c r="F500" s="863" t="s">
        <v>3872</v>
      </c>
      <c r="G500" s="835" t="s">
        <v>4555</v>
      </c>
      <c r="H500" s="835" t="s">
        <v>4556</v>
      </c>
      <c r="I500" s="849">
        <v>9743.07763671875</v>
      </c>
      <c r="J500" s="849">
        <v>4</v>
      </c>
      <c r="K500" s="850">
        <v>38972.310546875</v>
      </c>
    </row>
    <row r="501" spans="1:11" ht="14.4" customHeight="1" x14ac:dyDescent="0.3">
      <c r="A501" s="831" t="s">
        <v>593</v>
      </c>
      <c r="B501" s="832" t="s">
        <v>594</v>
      </c>
      <c r="C501" s="835" t="s">
        <v>3865</v>
      </c>
      <c r="D501" s="863" t="s">
        <v>3866</v>
      </c>
      <c r="E501" s="835" t="s">
        <v>3871</v>
      </c>
      <c r="F501" s="863" t="s">
        <v>3872</v>
      </c>
      <c r="G501" s="835" t="s">
        <v>4557</v>
      </c>
      <c r="H501" s="835" t="s">
        <v>4558</v>
      </c>
      <c r="I501" s="849">
        <v>9742.88134765625</v>
      </c>
      <c r="J501" s="849">
        <v>5</v>
      </c>
      <c r="K501" s="850">
        <v>48714.291015625</v>
      </c>
    </row>
    <row r="502" spans="1:11" ht="14.4" customHeight="1" x14ac:dyDescent="0.3">
      <c r="A502" s="831" t="s">
        <v>593</v>
      </c>
      <c r="B502" s="832" t="s">
        <v>594</v>
      </c>
      <c r="C502" s="835" t="s">
        <v>3865</v>
      </c>
      <c r="D502" s="863" t="s">
        <v>3866</v>
      </c>
      <c r="E502" s="835" t="s">
        <v>3871</v>
      </c>
      <c r="F502" s="863" t="s">
        <v>3872</v>
      </c>
      <c r="G502" s="835" t="s">
        <v>4559</v>
      </c>
      <c r="H502" s="835" t="s">
        <v>4560</v>
      </c>
      <c r="I502" s="849">
        <v>1160.3900146484375</v>
      </c>
      <c r="J502" s="849">
        <v>3</v>
      </c>
      <c r="K502" s="850">
        <v>3481.1700439453125</v>
      </c>
    </row>
    <row r="503" spans="1:11" ht="14.4" customHeight="1" x14ac:dyDescent="0.3">
      <c r="A503" s="831" t="s">
        <v>593</v>
      </c>
      <c r="B503" s="832" t="s">
        <v>594</v>
      </c>
      <c r="C503" s="835" t="s">
        <v>3865</v>
      </c>
      <c r="D503" s="863" t="s">
        <v>3866</v>
      </c>
      <c r="E503" s="835" t="s">
        <v>3871</v>
      </c>
      <c r="F503" s="863" t="s">
        <v>3872</v>
      </c>
      <c r="G503" s="835" t="s">
        <v>4561</v>
      </c>
      <c r="H503" s="835" t="s">
        <v>4562</v>
      </c>
      <c r="I503" s="849">
        <v>11263.889973958334</v>
      </c>
      <c r="J503" s="849">
        <v>3</v>
      </c>
      <c r="K503" s="850">
        <v>33791.669921875</v>
      </c>
    </row>
    <row r="504" spans="1:11" ht="14.4" customHeight="1" x14ac:dyDescent="0.3">
      <c r="A504" s="831" t="s">
        <v>593</v>
      </c>
      <c r="B504" s="832" t="s">
        <v>594</v>
      </c>
      <c r="C504" s="835" t="s">
        <v>3865</v>
      </c>
      <c r="D504" s="863" t="s">
        <v>3866</v>
      </c>
      <c r="E504" s="835" t="s">
        <v>3871</v>
      </c>
      <c r="F504" s="863" t="s">
        <v>3872</v>
      </c>
      <c r="G504" s="835" t="s">
        <v>4563</v>
      </c>
      <c r="H504" s="835" t="s">
        <v>4564</v>
      </c>
      <c r="I504" s="849">
        <v>13109.1396484375</v>
      </c>
      <c r="J504" s="849">
        <v>1</v>
      </c>
      <c r="K504" s="850">
        <v>13109.1396484375</v>
      </c>
    </row>
    <row r="505" spans="1:11" ht="14.4" customHeight="1" x14ac:dyDescent="0.3">
      <c r="A505" s="831" t="s">
        <v>593</v>
      </c>
      <c r="B505" s="832" t="s">
        <v>594</v>
      </c>
      <c r="C505" s="835" t="s">
        <v>3865</v>
      </c>
      <c r="D505" s="863" t="s">
        <v>3866</v>
      </c>
      <c r="E505" s="835" t="s">
        <v>3871</v>
      </c>
      <c r="F505" s="863" t="s">
        <v>3872</v>
      </c>
      <c r="G505" s="835" t="s">
        <v>4565</v>
      </c>
      <c r="H505" s="835" t="s">
        <v>4566</v>
      </c>
      <c r="I505" s="849">
        <v>12299.68017578125</v>
      </c>
      <c r="J505" s="849">
        <v>2</v>
      </c>
      <c r="K505" s="850">
        <v>24599.3603515625</v>
      </c>
    </row>
    <row r="506" spans="1:11" ht="14.4" customHeight="1" x14ac:dyDescent="0.3">
      <c r="A506" s="831" t="s">
        <v>593</v>
      </c>
      <c r="B506" s="832" t="s">
        <v>594</v>
      </c>
      <c r="C506" s="835" t="s">
        <v>3865</v>
      </c>
      <c r="D506" s="863" t="s">
        <v>3866</v>
      </c>
      <c r="E506" s="835" t="s">
        <v>3871</v>
      </c>
      <c r="F506" s="863" t="s">
        <v>3872</v>
      </c>
      <c r="G506" s="835" t="s">
        <v>4567</v>
      </c>
      <c r="H506" s="835" t="s">
        <v>4568</v>
      </c>
      <c r="I506" s="849">
        <v>1599.5999755859375</v>
      </c>
      <c r="J506" s="849">
        <v>1</v>
      </c>
      <c r="K506" s="850">
        <v>1599.5999755859375</v>
      </c>
    </row>
    <row r="507" spans="1:11" ht="14.4" customHeight="1" x14ac:dyDescent="0.3">
      <c r="A507" s="831" t="s">
        <v>593</v>
      </c>
      <c r="B507" s="832" t="s">
        <v>594</v>
      </c>
      <c r="C507" s="835" t="s">
        <v>3865</v>
      </c>
      <c r="D507" s="863" t="s">
        <v>3866</v>
      </c>
      <c r="E507" s="835" t="s">
        <v>3871</v>
      </c>
      <c r="F507" s="863" t="s">
        <v>3872</v>
      </c>
      <c r="G507" s="835" t="s">
        <v>4569</v>
      </c>
      <c r="H507" s="835" t="s">
        <v>4570</v>
      </c>
      <c r="I507" s="849">
        <v>19867</v>
      </c>
      <c r="J507" s="849">
        <v>1</v>
      </c>
      <c r="K507" s="850">
        <v>19867</v>
      </c>
    </row>
    <row r="508" spans="1:11" ht="14.4" customHeight="1" x14ac:dyDescent="0.3">
      <c r="A508" s="831" t="s">
        <v>593</v>
      </c>
      <c r="B508" s="832" t="s">
        <v>594</v>
      </c>
      <c r="C508" s="835" t="s">
        <v>3865</v>
      </c>
      <c r="D508" s="863" t="s">
        <v>3866</v>
      </c>
      <c r="E508" s="835" t="s">
        <v>3871</v>
      </c>
      <c r="F508" s="863" t="s">
        <v>3872</v>
      </c>
      <c r="G508" s="835" t="s">
        <v>4571</v>
      </c>
      <c r="H508" s="835" t="s">
        <v>4572</v>
      </c>
      <c r="I508" s="849">
        <v>1877.9200439453125</v>
      </c>
      <c r="J508" s="849">
        <v>1</v>
      </c>
      <c r="K508" s="850">
        <v>1877.9200439453125</v>
      </c>
    </row>
    <row r="509" spans="1:11" ht="14.4" customHeight="1" x14ac:dyDescent="0.3">
      <c r="A509" s="831" t="s">
        <v>593</v>
      </c>
      <c r="B509" s="832" t="s">
        <v>594</v>
      </c>
      <c r="C509" s="835" t="s">
        <v>3865</v>
      </c>
      <c r="D509" s="863" t="s">
        <v>3866</v>
      </c>
      <c r="E509" s="835" t="s">
        <v>3871</v>
      </c>
      <c r="F509" s="863" t="s">
        <v>3872</v>
      </c>
      <c r="G509" s="835" t="s">
        <v>4573</v>
      </c>
      <c r="H509" s="835" t="s">
        <v>4574</v>
      </c>
      <c r="I509" s="849">
        <v>2059.419921875</v>
      </c>
      <c r="J509" s="849">
        <v>1</v>
      </c>
      <c r="K509" s="850">
        <v>2059.419921875</v>
      </c>
    </row>
    <row r="510" spans="1:11" ht="14.4" customHeight="1" x14ac:dyDescent="0.3">
      <c r="A510" s="831" t="s">
        <v>593</v>
      </c>
      <c r="B510" s="832" t="s">
        <v>594</v>
      </c>
      <c r="C510" s="835" t="s">
        <v>3865</v>
      </c>
      <c r="D510" s="863" t="s">
        <v>3866</v>
      </c>
      <c r="E510" s="835" t="s">
        <v>3871</v>
      </c>
      <c r="F510" s="863" t="s">
        <v>3872</v>
      </c>
      <c r="G510" s="835" t="s">
        <v>4575</v>
      </c>
      <c r="H510" s="835" t="s">
        <v>4576</v>
      </c>
      <c r="I510" s="849">
        <v>4235</v>
      </c>
      <c r="J510" s="849">
        <v>2</v>
      </c>
      <c r="K510" s="850">
        <v>8470</v>
      </c>
    </row>
    <row r="511" spans="1:11" ht="14.4" customHeight="1" x14ac:dyDescent="0.3">
      <c r="A511" s="831" t="s">
        <v>593</v>
      </c>
      <c r="B511" s="832" t="s">
        <v>594</v>
      </c>
      <c r="C511" s="835" t="s">
        <v>630</v>
      </c>
      <c r="D511" s="863" t="s">
        <v>631</v>
      </c>
      <c r="E511" s="835" t="s">
        <v>3871</v>
      </c>
      <c r="F511" s="863" t="s">
        <v>3872</v>
      </c>
      <c r="G511" s="835" t="s">
        <v>4577</v>
      </c>
      <c r="H511" s="835" t="s">
        <v>4578</v>
      </c>
      <c r="I511" s="849">
        <v>24726.349609375</v>
      </c>
      <c r="J511" s="849">
        <v>2</v>
      </c>
      <c r="K511" s="850">
        <v>49452.69921875</v>
      </c>
    </row>
    <row r="512" spans="1:11" ht="14.4" customHeight="1" x14ac:dyDescent="0.3">
      <c r="A512" s="831" t="s">
        <v>593</v>
      </c>
      <c r="B512" s="832" t="s">
        <v>594</v>
      </c>
      <c r="C512" s="835" t="s">
        <v>630</v>
      </c>
      <c r="D512" s="863" t="s">
        <v>631</v>
      </c>
      <c r="E512" s="835" t="s">
        <v>3871</v>
      </c>
      <c r="F512" s="863" t="s">
        <v>3872</v>
      </c>
      <c r="G512" s="835" t="s">
        <v>4579</v>
      </c>
      <c r="H512" s="835" t="s">
        <v>4580</v>
      </c>
      <c r="I512" s="849">
        <v>10648</v>
      </c>
      <c r="J512" s="849">
        <v>2</v>
      </c>
      <c r="K512" s="850">
        <v>21296</v>
      </c>
    </row>
    <row r="513" spans="1:11" ht="14.4" customHeight="1" x14ac:dyDescent="0.3">
      <c r="A513" s="831" t="s">
        <v>593</v>
      </c>
      <c r="B513" s="832" t="s">
        <v>594</v>
      </c>
      <c r="C513" s="835" t="s">
        <v>630</v>
      </c>
      <c r="D513" s="863" t="s">
        <v>631</v>
      </c>
      <c r="E513" s="835" t="s">
        <v>3871</v>
      </c>
      <c r="F513" s="863" t="s">
        <v>3872</v>
      </c>
      <c r="G513" s="835" t="s">
        <v>4581</v>
      </c>
      <c r="H513" s="835" t="s">
        <v>4582</v>
      </c>
      <c r="I513" s="849">
        <v>14088.0302734375</v>
      </c>
      <c r="J513" s="849">
        <v>1</v>
      </c>
      <c r="K513" s="850">
        <v>14088.0302734375</v>
      </c>
    </row>
    <row r="514" spans="1:11" ht="14.4" customHeight="1" x14ac:dyDescent="0.3">
      <c r="A514" s="831" t="s">
        <v>593</v>
      </c>
      <c r="B514" s="832" t="s">
        <v>594</v>
      </c>
      <c r="C514" s="835" t="s">
        <v>630</v>
      </c>
      <c r="D514" s="863" t="s">
        <v>631</v>
      </c>
      <c r="E514" s="835" t="s">
        <v>3871</v>
      </c>
      <c r="F514" s="863" t="s">
        <v>3872</v>
      </c>
      <c r="G514" s="835" t="s">
        <v>4583</v>
      </c>
      <c r="H514" s="835" t="s">
        <v>4584</v>
      </c>
      <c r="I514" s="849">
        <v>14169.099609375</v>
      </c>
      <c r="J514" s="849">
        <v>2</v>
      </c>
      <c r="K514" s="850">
        <v>28338.19921875</v>
      </c>
    </row>
    <row r="515" spans="1:11" ht="14.4" customHeight="1" x14ac:dyDescent="0.3">
      <c r="A515" s="831" t="s">
        <v>593</v>
      </c>
      <c r="B515" s="832" t="s">
        <v>594</v>
      </c>
      <c r="C515" s="835" t="s">
        <v>630</v>
      </c>
      <c r="D515" s="863" t="s">
        <v>631</v>
      </c>
      <c r="E515" s="835" t="s">
        <v>3871</v>
      </c>
      <c r="F515" s="863" t="s">
        <v>3872</v>
      </c>
      <c r="G515" s="835" t="s">
        <v>4585</v>
      </c>
      <c r="H515" s="835" t="s">
        <v>4586</v>
      </c>
      <c r="I515" s="849">
        <v>2352.259521484375</v>
      </c>
      <c r="J515" s="849">
        <v>15</v>
      </c>
      <c r="K515" s="850">
        <v>35283.8203125</v>
      </c>
    </row>
    <row r="516" spans="1:11" ht="14.4" customHeight="1" x14ac:dyDescent="0.3">
      <c r="A516" s="831" t="s">
        <v>593</v>
      </c>
      <c r="B516" s="832" t="s">
        <v>594</v>
      </c>
      <c r="C516" s="835" t="s">
        <v>630</v>
      </c>
      <c r="D516" s="863" t="s">
        <v>631</v>
      </c>
      <c r="E516" s="835" t="s">
        <v>3871</v>
      </c>
      <c r="F516" s="863" t="s">
        <v>3872</v>
      </c>
      <c r="G516" s="835" t="s">
        <v>4467</v>
      </c>
      <c r="H516" s="835" t="s">
        <v>4468</v>
      </c>
      <c r="I516" s="849">
        <v>312.4219970703125</v>
      </c>
      <c r="J516" s="849">
        <v>10</v>
      </c>
      <c r="K516" s="850">
        <v>3124.219970703125</v>
      </c>
    </row>
    <row r="517" spans="1:11" ht="14.4" customHeight="1" x14ac:dyDescent="0.3">
      <c r="A517" s="831" t="s">
        <v>593</v>
      </c>
      <c r="B517" s="832" t="s">
        <v>594</v>
      </c>
      <c r="C517" s="835" t="s">
        <v>630</v>
      </c>
      <c r="D517" s="863" t="s">
        <v>631</v>
      </c>
      <c r="E517" s="835" t="s">
        <v>3871</v>
      </c>
      <c r="F517" s="863" t="s">
        <v>3872</v>
      </c>
      <c r="G517" s="835" t="s">
        <v>4385</v>
      </c>
      <c r="H517" s="835" t="s">
        <v>4386</v>
      </c>
      <c r="I517" s="849">
        <v>478</v>
      </c>
      <c r="J517" s="849">
        <v>5</v>
      </c>
      <c r="K517" s="850">
        <v>2390</v>
      </c>
    </row>
    <row r="518" spans="1:11" ht="14.4" customHeight="1" x14ac:dyDescent="0.3">
      <c r="A518" s="831" t="s">
        <v>593</v>
      </c>
      <c r="B518" s="832" t="s">
        <v>594</v>
      </c>
      <c r="C518" s="835" t="s">
        <v>630</v>
      </c>
      <c r="D518" s="863" t="s">
        <v>631</v>
      </c>
      <c r="E518" s="835" t="s">
        <v>3871</v>
      </c>
      <c r="F518" s="863" t="s">
        <v>3872</v>
      </c>
      <c r="G518" s="835" t="s">
        <v>4587</v>
      </c>
      <c r="H518" s="835" t="s">
        <v>4588</v>
      </c>
      <c r="I518" s="849">
        <v>25773</v>
      </c>
      <c r="J518" s="849">
        <v>1</v>
      </c>
      <c r="K518" s="850">
        <v>25773</v>
      </c>
    </row>
    <row r="519" spans="1:11" ht="14.4" customHeight="1" x14ac:dyDescent="0.3">
      <c r="A519" s="831" t="s">
        <v>593</v>
      </c>
      <c r="B519" s="832" t="s">
        <v>594</v>
      </c>
      <c r="C519" s="835" t="s">
        <v>630</v>
      </c>
      <c r="D519" s="863" t="s">
        <v>631</v>
      </c>
      <c r="E519" s="835" t="s">
        <v>3871</v>
      </c>
      <c r="F519" s="863" t="s">
        <v>3872</v>
      </c>
      <c r="G519" s="835" t="s">
        <v>4589</v>
      </c>
      <c r="H519" s="835" t="s">
        <v>4590</v>
      </c>
      <c r="I519" s="849">
        <v>1164.02001953125</v>
      </c>
      <c r="J519" s="849">
        <v>5</v>
      </c>
      <c r="K519" s="850">
        <v>5820.10009765625</v>
      </c>
    </row>
    <row r="520" spans="1:11" ht="14.4" customHeight="1" x14ac:dyDescent="0.3">
      <c r="A520" s="831" t="s">
        <v>593</v>
      </c>
      <c r="B520" s="832" t="s">
        <v>594</v>
      </c>
      <c r="C520" s="835" t="s">
        <v>630</v>
      </c>
      <c r="D520" s="863" t="s">
        <v>631</v>
      </c>
      <c r="E520" s="835" t="s">
        <v>3871</v>
      </c>
      <c r="F520" s="863" t="s">
        <v>3872</v>
      </c>
      <c r="G520" s="835" t="s">
        <v>4591</v>
      </c>
      <c r="H520" s="835" t="s">
        <v>4592</v>
      </c>
      <c r="I520" s="849">
        <v>181.5</v>
      </c>
      <c r="J520" s="849">
        <v>3</v>
      </c>
      <c r="K520" s="850">
        <v>544.5</v>
      </c>
    </row>
    <row r="521" spans="1:11" ht="14.4" customHeight="1" x14ac:dyDescent="0.3">
      <c r="A521" s="831" t="s">
        <v>593</v>
      </c>
      <c r="B521" s="832" t="s">
        <v>594</v>
      </c>
      <c r="C521" s="835" t="s">
        <v>630</v>
      </c>
      <c r="D521" s="863" t="s">
        <v>631</v>
      </c>
      <c r="E521" s="835" t="s">
        <v>3871</v>
      </c>
      <c r="F521" s="863" t="s">
        <v>3872</v>
      </c>
      <c r="G521" s="835" t="s">
        <v>4593</v>
      </c>
      <c r="H521" s="835" t="s">
        <v>4594</v>
      </c>
      <c r="I521" s="849">
        <v>13416.48046875</v>
      </c>
      <c r="J521" s="849">
        <v>1</v>
      </c>
      <c r="K521" s="850">
        <v>13416.48046875</v>
      </c>
    </row>
    <row r="522" spans="1:11" ht="14.4" customHeight="1" x14ac:dyDescent="0.3">
      <c r="A522" s="831" t="s">
        <v>593</v>
      </c>
      <c r="B522" s="832" t="s">
        <v>594</v>
      </c>
      <c r="C522" s="835" t="s">
        <v>630</v>
      </c>
      <c r="D522" s="863" t="s">
        <v>631</v>
      </c>
      <c r="E522" s="835" t="s">
        <v>3871</v>
      </c>
      <c r="F522" s="863" t="s">
        <v>3872</v>
      </c>
      <c r="G522" s="835" t="s">
        <v>4595</v>
      </c>
      <c r="H522" s="835" t="s">
        <v>4596</v>
      </c>
      <c r="I522" s="849">
        <v>1286.22998046875</v>
      </c>
      <c r="J522" s="849">
        <v>20</v>
      </c>
      <c r="K522" s="850">
        <v>25724.599609375</v>
      </c>
    </row>
    <row r="523" spans="1:11" ht="14.4" customHeight="1" x14ac:dyDescent="0.3">
      <c r="A523" s="831" t="s">
        <v>593</v>
      </c>
      <c r="B523" s="832" t="s">
        <v>594</v>
      </c>
      <c r="C523" s="835" t="s">
        <v>630</v>
      </c>
      <c r="D523" s="863" t="s">
        <v>631</v>
      </c>
      <c r="E523" s="835" t="s">
        <v>3871</v>
      </c>
      <c r="F523" s="863" t="s">
        <v>3872</v>
      </c>
      <c r="G523" s="835" t="s">
        <v>4419</v>
      </c>
      <c r="H523" s="835" t="s">
        <v>4420</v>
      </c>
      <c r="I523" s="849">
        <v>84.580001831054688</v>
      </c>
      <c r="J523" s="849">
        <v>10</v>
      </c>
      <c r="K523" s="850">
        <v>845.780029296875</v>
      </c>
    </row>
    <row r="524" spans="1:11" ht="14.4" customHeight="1" x14ac:dyDescent="0.3">
      <c r="A524" s="831" t="s">
        <v>593</v>
      </c>
      <c r="B524" s="832" t="s">
        <v>594</v>
      </c>
      <c r="C524" s="835" t="s">
        <v>630</v>
      </c>
      <c r="D524" s="863" t="s">
        <v>631</v>
      </c>
      <c r="E524" s="835" t="s">
        <v>3871</v>
      </c>
      <c r="F524" s="863" t="s">
        <v>3872</v>
      </c>
      <c r="G524" s="835" t="s">
        <v>4597</v>
      </c>
      <c r="H524" s="835" t="s">
        <v>4598</v>
      </c>
      <c r="I524" s="849">
        <v>203.03301966293245</v>
      </c>
      <c r="J524" s="849">
        <v>1</v>
      </c>
      <c r="K524" s="850">
        <v>203.03301966293245</v>
      </c>
    </row>
    <row r="525" spans="1:11" ht="14.4" customHeight="1" x14ac:dyDescent="0.3">
      <c r="A525" s="831" t="s">
        <v>593</v>
      </c>
      <c r="B525" s="832" t="s">
        <v>594</v>
      </c>
      <c r="C525" s="835" t="s">
        <v>630</v>
      </c>
      <c r="D525" s="863" t="s">
        <v>631</v>
      </c>
      <c r="E525" s="835" t="s">
        <v>3871</v>
      </c>
      <c r="F525" s="863" t="s">
        <v>3872</v>
      </c>
      <c r="G525" s="835" t="s">
        <v>4599</v>
      </c>
      <c r="H525" s="835" t="s">
        <v>4600</v>
      </c>
      <c r="I525" s="849">
        <v>334.98425847509776</v>
      </c>
      <c r="J525" s="849">
        <v>3</v>
      </c>
      <c r="K525" s="850">
        <v>1004.9527754252932</v>
      </c>
    </row>
    <row r="526" spans="1:11" ht="14.4" customHeight="1" x14ac:dyDescent="0.3">
      <c r="A526" s="831" t="s">
        <v>593</v>
      </c>
      <c r="B526" s="832" t="s">
        <v>594</v>
      </c>
      <c r="C526" s="835" t="s">
        <v>630</v>
      </c>
      <c r="D526" s="863" t="s">
        <v>631</v>
      </c>
      <c r="E526" s="835" t="s">
        <v>3871</v>
      </c>
      <c r="F526" s="863" t="s">
        <v>3872</v>
      </c>
      <c r="G526" s="835" t="s">
        <v>4601</v>
      </c>
      <c r="H526" s="835" t="s">
        <v>4602</v>
      </c>
      <c r="I526" s="849">
        <v>14762</v>
      </c>
      <c r="J526" s="849">
        <v>1</v>
      </c>
      <c r="K526" s="850">
        <v>14762</v>
      </c>
    </row>
    <row r="527" spans="1:11" ht="14.4" customHeight="1" x14ac:dyDescent="0.3">
      <c r="A527" s="831" t="s">
        <v>593</v>
      </c>
      <c r="B527" s="832" t="s">
        <v>594</v>
      </c>
      <c r="C527" s="835" t="s">
        <v>630</v>
      </c>
      <c r="D527" s="863" t="s">
        <v>631</v>
      </c>
      <c r="E527" s="835" t="s">
        <v>3871</v>
      </c>
      <c r="F527" s="863" t="s">
        <v>3872</v>
      </c>
      <c r="G527" s="835" t="s">
        <v>4603</v>
      </c>
      <c r="H527" s="835" t="s">
        <v>4604</v>
      </c>
      <c r="I527" s="849">
        <v>212.17999267578125</v>
      </c>
      <c r="J527" s="849">
        <v>20</v>
      </c>
      <c r="K527" s="850">
        <v>4243.5</v>
      </c>
    </row>
    <row r="528" spans="1:11" ht="14.4" customHeight="1" x14ac:dyDescent="0.3">
      <c r="A528" s="831" t="s">
        <v>593</v>
      </c>
      <c r="B528" s="832" t="s">
        <v>594</v>
      </c>
      <c r="C528" s="835" t="s">
        <v>630</v>
      </c>
      <c r="D528" s="863" t="s">
        <v>631</v>
      </c>
      <c r="E528" s="835" t="s">
        <v>3871</v>
      </c>
      <c r="F528" s="863" t="s">
        <v>3872</v>
      </c>
      <c r="G528" s="835" t="s">
        <v>4605</v>
      </c>
      <c r="H528" s="835" t="s">
        <v>4606</v>
      </c>
      <c r="I528" s="849">
        <v>25.299999237060547</v>
      </c>
      <c r="J528" s="849">
        <v>20</v>
      </c>
      <c r="K528" s="850">
        <v>506</v>
      </c>
    </row>
    <row r="529" spans="1:11" ht="14.4" customHeight="1" x14ac:dyDescent="0.3">
      <c r="A529" s="831" t="s">
        <v>593</v>
      </c>
      <c r="B529" s="832" t="s">
        <v>594</v>
      </c>
      <c r="C529" s="835" t="s">
        <v>630</v>
      </c>
      <c r="D529" s="863" t="s">
        <v>631</v>
      </c>
      <c r="E529" s="835" t="s">
        <v>3871</v>
      </c>
      <c r="F529" s="863" t="s">
        <v>3872</v>
      </c>
      <c r="G529" s="835" t="s">
        <v>4607</v>
      </c>
      <c r="H529" s="835" t="s">
        <v>4608</v>
      </c>
      <c r="I529" s="849">
        <v>17437.310546875</v>
      </c>
      <c r="J529" s="849">
        <v>1</v>
      </c>
      <c r="K529" s="850">
        <v>17437.310546875</v>
      </c>
    </row>
    <row r="530" spans="1:11" ht="14.4" customHeight="1" x14ac:dyDescent="0.3">
      <c r="A530" s="831" t="s">
        <v>593</v>
      </c>
      <c r="B530" s="832" t="s">
        <v>594</v>
      </c>
      <c r="C530" s="835" t="s">
        <v>630</v>
      </c>
      <c r="D530" s="863" t="s">
        <v>631</v>
      </c>
      <c r="E530" s="835" t="s">
        <v>3871</v>
      </c>
      <c r="F530" s="863" t="s">
        <v>3872</v>
      </c>
      <c r="G530" s="835" t="s">
        <v>4609</v>
      </c>
      <c r="H530" s="835" t="s">
        <v>4610</v>
      </c>
      <c r="I530" s="849">
        <v>3950</v>
      </c>
      <c r="J530" s="849">
        <v>1</v>
      </c>
      <c r="K530" s="850">
        <v>3950</v>
      </c>
    </row>
    <row r="531" spans="1:11" ht="14.4" customHeight="1" x14ac:dyDescent="0.3">
      <c r="A531" s="831" t="s">
        <v>593</v>
      </c>
      <c r="B531" s="832" t="s">
        <v>594</v>
      </c>
      <c r="C531" s="835" t="s">
        <v>630</v>
      </c>
      <c r="D531" s="863" t="s">
        <v>631</v>
      </c>
      <c r="E531" s="835" t="s">
        <v>3871</v>
      </c>
      <c r="F531" s="863" t="s">
        <v>3872</v>
      </c>
      <c r="G531" s="835" t="s">
        <v>4611</v>
      </c>
      <c r="H531" s="835" t="s">
        <v>4612</v>
      </c>
      <c r="I531" s="849">
        <v>3121.800048828125</v>
      </c>
      <c r="J531" s="849">
        <v>1</v>
      </c>
      <c r="K531" s="850">
        <v>3121.800048828125</v>
      </c>
    </row>
    <row r="532" spans="1:11" ht="14.4" customHeight="1" x14ac:dyDescent="0.3">
      <c r="A532" s="831" t="s">
        <v>593</v>
      </c>
      <c r="B532" s="832" t="s">
        <v>594</v>
      </c>
      <c r="C532" s="835" t="s">
        <v>630</v>
      </c>
      <c r="D532" s="863" t="s">
        <v>631</v>
      </c>
      <c r="E532" s="835" t="s">
        <v>3871</v>
      </c>
      <c r="F532" s="863" t="s">
        <v>3872</v>
      </c>
      <c r="G532" s="835" t="s">
        <v>4613</v>
      </c>
      <c r="H532" s="835" t="s">
        <v>4614</v>
      </c>
      <c r="I532" s="849">
        <v>7610.89990234375</v>
      </c>
      <c r="J532" s="849">
        <v>1</v>
      </c>
      <c r="K532" s="850">
        <v>7610.89990234375</v>
      </c>
    </row>
    <row r="533" spans="1:11" ht="14.4" customHeight="1" x14ac:dyDescent="0.3">
      <c r="A533" s="831" t="s">
        <v>593</v>
      </c>
      <c r="B533" s="832" t="s">
        <v>594</v>
      </c>
      <c r="C533" s="835" t="s">
        <v>630</v>
      </c>
      <c r="D533" s="863" t="s">
        <v>631</v>
      </c>
      <c r="E533" s="835" t="s">
        <v>3871</v>
      </c>
      <c r="F533" s="863" t="s">
        <v>3872</v>
      </c>
      <c r="G533" s="835" t="s">
        <v>4615</v>
      </c>
      <c r="H533" s="835" t="s">
        <v>4616</v>
      </c>
      <c r="I533" s="849">
        <v>7610.89990234375</v>
      </c>
      <c r="J533" s="849">
        <v>1</v>
      </c>
      <c r="K533" s="850">
        <v>7610.89990234375</v>
      </c>
    </row>
    <row r="534" spans="1:11" ht="14.4" customHeight="1" x14ac:dyDescent="0.3">
      <c r="A534" s="831" t="s">
        <v>593</v>
      </c>
      <c r="B534" s="832" t="s">
        <v>594</v>
      </c>
      <c r="C534" s="835" t="s">
        <v>630</v>
      </c>
      <c r="D534" s="863" t="s">
        <v>631</v>
      </c>
      <c r="E534" s="835" t="s">
        <v>3871</v>
      </c>
      <c r="F534" s="863" t="s">
        <v>3872</v>
      </c>
      <c r="G534" s="835" t="s">
        <v>4617</v>
      </c>
      <c r="H534" s="835" t="s">
        <v>4618</v>
      </c>
      <c r="I534" s="849">
        <v>7610.89990234375</v>
      </c>
      <c r="J534" s="849">
        <v>1</v>
      </c>
      <c r="K534" s="850">
        <v>7610.89990234375</v>
      </c>
    </row>
    <row r="535" spans="1:11" ht="14.4" customHeight="1" x14ac:dyDescent="0.3">
      <c r="A535" s="831" t="s">
        <v>593</v>
      </c>
      <c r="B535" s="832" t="s">
        <v>594</v>
      </c>
      <c r="C535" s="835" t="s">
        <v>630</v>
      </c>
      <c r="D535" s="863" t="s">
        <v>631</v>
      </c>
      <c r="E535" s="835" t="s">
        <v>3871</v>
      </c>
      <c r="F535" s="863" t="s">
        <v>3872</v>
      </c>
      <c r="G535" s="835" t="s">
        <v>4619</v>
      </c>
      <c r="H535" s="835" t="s">
        <v>4620</v>
      </c>
      <c r="I535" s="849">
        <v>7610.89990234375</v>
      </c>
      <c r="J535" s="849">
        <v>1</v>
      </c>
      <c r="K535" s="850">
        <v>7610.89990234375</v>
      </c>
    </row>
    <row r="536" spans="1:11" ht="14.4" customHeight="1" x14ac:dyDescent="0.3">
      <c r="A536" s="831" t="s">
        <v>593</v>
      </c>
      <c r="B536" s="832" t="s">
        <v>594</v>
      </c>
      <c r="C536" s="835" t="s">
        <v>630</v>
      </c>
      <c r="D536" s="863" t="s">
        <v>631</v>
      </c>
      <c r="E536" s="835" t="s">
        <v>3871</v>
      </c>
      <c r="F536" s="863" t="s">
        <v>3872</v>
      </c>
      <c r="G536" s="835" t="s">
        <v>4621</v>
      </c>
      <c r="H536" s="835" t="s">
        <v>4622</v>
      </c>
      <c r="I536" s="849">
        <v>7610.89990234375</v>
      </c>
      <c r="J536" s="849">
        <v>1</v>
      </c>
      <c r="K536" s="850">
        <v>7610.89990234375</v>
      </c>
    </row>
    <row r="537" spans="1:11" ht="14.4" customHeight="1" x14ac:dyDescent="0.3">
      <c r="A537" s="831" t="s">
        <v>593</v>
      </c>
      <c r="B537" s="832" t="s">
        <v>594</v>
      </c>
      <c r="C537" s="835" t="s">
        <v>630</v>
      </c>
      <c r="D537" s="863" t="s">
        <v>631</v>
      </c>
      <c r="E537" s="835" t="s">
        <v>3871</v>
      </c>
      <c r="F537" s="863" t="s">
        <v>3872</v>
      </c>
      <c r="G537" s="835" t="s">
        <v>4623</v>
      </c>
      <c r="H537" s="835" t="s">
        <v>4624</v>
      </c>
      <c r="I537" s="849">
        <v>7610.89990234375</v>
      </c>
      <c r="J537" s="849">
        <v>1</v>
      </c>
      <c r="K537" s="850">
        <v>7610.89990234375</v>
      </c>
    </row>
    <row r="538" spans="1:11" ht="14.4" customHeight="1" x14ac:dyDescent="0.3">
      <c r="A538" s="831" t="s">
        <v>593</v>
      </c>
      <c r="B538" s="832" t="s">
        <v>594</v>
      </c>
      <c r="C538" s="835" t="s">
        <v>630</v>
      </c>
      <c r="D538" s="863" t="s">
        <v>631</v>
      </c>
      <c r="E538" s="835" t="s">
        <v>3871</v>
      </c>
      <c r="F538" s="863" t="s">
        <v>3872</v>
      </c>
      <c r="G538" s="835" t="s">
        <v>4625</v>
      </c>
      <c r="H538" s="835" t="s">
        <v>4626</v>
      </c>
      <c r="I538" s="849">
        <v>7610.89990234375</v>
      </c>
      <c r="J538" s="849">
        <v>1</v>
      </c>
      <c r="K538" s="850">
        <v>7610.89990234375</v>
      </c>
    </row>
    <row r="539" spans="1:11" ht="14.4" customHeight="1" x14ac:dyDescent="0.3">
      <c r="A539" s="831" t="s">
        <v>593</v>
      </c>
      <c r="B539" s="832" t="s">
        <v>594</v>
      </c>
      <c r="C539" s="835" t="s">
        <v>630</v>
      </c>
      <c r="D539" s="863" t="s">
        <v>631</v>
      </c>
      <c r="E539" s="835" t="s">
        <v>3871</v>
      </c>
      <c r="F539" s="863" t="s">
        <v>3872</v>
      </c>
      <c r="G539" s="835" t="s">
        <v>4627</v>
      </c>
      <c r="H539" s="835" t="s">
        <v>4628</v>
      </c>
      <c r="I539" s="849">
        <v>15209.7001953125</v>
      </c>
      <c r="J539" s="849">
        <v>2</v>
      </c>
      <c r="K539" s="850">
        <v>30419.400390625</v>
      </c>
    </row>
    <row r="540" spans="1:11" ht="14.4" customHeight="1" x14ac:dyDescent="0.3">
      <c r="A540" s="831" t="s">
        <v>593</v>
      </c>
      <c r="B540" s="832" t="s">
        <v>594</v>
      </c>
      <c r="C540" s="835" t="s">
        <v>630</v>
      </c>
      <c r="D540" s="863" t="s">
        <v>631</v>
      </c>
      <c r="E540" s="835" t="s">
        <v>3871</v>
      </c>
      <c r="F540" s="863" t="s">
        <v>3872</v>
      </c>
      <c r="G540" s="835" t="s">
        <v>4629</v>
      </c>
      <c r="H540" s="835" t="s">
        <v>4630</v>
      </c>
      <c r="I540" s="849">
        <v>24889.69921875</v>
      </c>
      <c r="J540" s="849">
        <v>2</v>
      </c>
      <c r="K540" s="850">
        <v>49779.3984375</v>
      </c>
    </row>
    <row r="541" spans="1:11" ht="14.4" customHeight="1" x14ac:dyDescent="0.3">
      <c r="A541" s="831" t="s">
        <v>593</v>
      </c>
      <c r="B541" s="832" t="s">
        <v>594</v>
      </c>
      <c r="C541" s="835" t="s">
        <v>630</v>
      </c>
      <c r="D541" s="863" t="s">
        <v>631</v>
      </c>
      <c r="E541" s="835" t="s">
        <v>3871</v>
      </c>
      <c r="F541" s="863" t="s">
        <v>3872</v>
      </c>
      <c r="G541" s="835" t="s">
        <v>4631</v>
      </c>
      <c r="H541" s="835" t="s">
        <v>4632</v>
      </c>
      <c r="I541" s="849">
        <v>12100</v>
      </c>
      <c r="J541" s="849">
        <v>1</v>
      </c>
      <c r="K541" s="850">
        <v>12100</v>
      </c>
    </row>
    <row r="542" spans="1:11" ht="14.4" customHeight="1" x14ac:dyDescent="0.3">
      <c r="A542" s="831" t="s">
        <v>593</v>
      </c>
      <c r="B542" s="832" t="s">
        <v>594</v>
      </c>
      <c r="C542" s="835" t="s">
        <v>630</v>
      </c>
      <c r="D542" s="863" t="s">
        <v>631</v>
      </c>
      <c r="E542" s="835" t="s">
        <v>3871</v>
      </c>
      <c r="F542" s="863" t="s">
        <v>3872</v>
      </c>
      <c r="G542" s="835" t="s">
        <v>4633</v>
      </c>
      <c r="H542" s="835" t="s">
        <v>4634</v>
      </c>
      <c r="I542" s="849">
        <v>14169.099609375</v>
      </c>
      <c r="J542" s="849">
        <v>3</v>
      </c>
      <c r="K542" s="850">
        <v>42507.298828125</v>
      </c>
    </row>
    <row r="543" spans="1:11" ht="14.4" customHeight="1" x14ac:dyDescent="0.3">
      <c r="A543" s="831" t="s">
        <v>593</v>
      </c>
      <c r="B543" s="832" t="s">
        <v>594</v>
      </c>
      <c r="C543" s="835" t="s">
        <v>630</v>
      </c>
      <c r="D543" s="863" t="s">
        <v>631</v>
      </c>
      <c r="E543" s="835" t="s">
        <v>3871</v>
      </c>
      <c r="F543" s="863" t="s">
        <v>3872</v>
      </c>
      <c r="G543" s="835" t="s">
        <v>4635</v>
      </c>
      <c r="H543" s="835" t="s">
        <v>4636</v>
      </c>
      <c r="I543" s="849">
        <v>12100</v>
      </c>
      <c r="J543" s="849">
        <v>1</v>
      </c>
      <c r="K543" s="850">
        <v>12100</v>
      </c>
    </row>
    <row r="544" spans="1:11" ht="14.4" customHeight="1" x14ac:dyDescent="0.3">
      <c r="A544" s="831" t="s">
        <v>593</v>
      </c>
      <c r="B544" s="832" t="s">
        <v>594</v>
      </c>
      <c r="C544" s="835" t="s">
        <v>630</v>
      </c>
      <c r="D544" s="863" t="s">
        <v>631</v>
      </c>
      <c r="E544" s="835" t="s">
        <v>3871</v>
      </c>
      <c r="F544" s="863" t="s">
        <v>3872</v>
      </c>
      <c r="G544" s="835" t="s">
        <v>4637</v>
      </c>
      <c r="H544" s="835" t="s">
        <v>4638</v>
      </c>
      <c r="I544" s="849">
        <v>12100</v>
      </c>
      <c r="J544" s="849">
        <v>2</v>
      </c>
      <c r="K544" s="850">
        <v>24200</v>
      </c>
    </row>
    <row r="545" spans="1:11" ht="14.4" customHeight="1" x14ac:dyDescent="0.3">
      <c r="A545" s="831" t="s">
        <v>593</v>
      </c>
      <c r="B545" s="832" t="s">
        <v>594</v>
      </c>
      <c r="C545" s="835" t="s">
        <v>630</v>
      </c>
      <c r="D545" s="863" t="s">
        <v>631</v>
      </c>
      <c r="E545" s="835" t="s">
        <v>3871</v>
      </c>
      <c r="F545" s="863" t="s">
        <v>3872</v>
      </c>
      <c r="G545" s="835" t="s">
        <v>4639</v>
      </c>
      <c r="H545" s="835" t="s">
        <v>4640</v>
      </c>
      <c r="I545" s="849">
        <v>14169.099609375</v>
      </c>
      <c r="J545" s="849">
        <v>2</v>
      </c>
      <c r="K545" s="850">
        <v>28338.19921875</v>
      </c>
    </row>
    <row r="546" spans="1:11" ht="14.4" customHeight="1" x14ac:dyDescent="0.3">
      <c r="A546" s="831" t="s">
        <v>593</v>
      </c>
      <c r="B546" s="832" t="s">
        <v>594</v>
      </c>
      <c r="C546" s="835" t="s">
        <v>630</v>
      </c>
      <c r="D546" s="863" t="s">
        <v>631</v>
      </c>
      <c r="E546" s="835" t="s">
        <v>3871</v>
      </c>
      <c r="F546" s="863" t="s">
        <v>3872</v>
      </c>
      <c r="G546" s="835" t="s">
        <v>4641</v>
      </c>
      <c r="H546" s="835" t="s">
        <v>4642</v>
      </c>
      <c r="I546" s="849">
        <v>14169.099609375</v>
      </c>
      <c r="J546" s="849">
        <v>2</v>
      </c>
      <c r="K546" s="850">
        <v>28338.19921875</v>
      </c>
    </row>
    <row r="547" spans="1:11" ht="14.4" customHeight="1" x14ac:dyDescent="0.3">
      <c r="A547" s="831" t="s">
        <v>593</v>
      </c>
      <c r="B547" s="832" t="s">
        <v>594</v>
      </c>
      <c r="C547" s="835" t="s">
        <v>630</v>
      </c>
      <c r="D547" s="863" t="s">
        <v>631</v>
      </c>
      <c r="E547" s="835" t="s">
        <v>3871</v>
      </c>
      <c r="F547" s="863" t="s">
        <v>3872</v>
      </c>
      <c r="G547" s="835" t="s">
        <v>4643</v>
      </c>
      <c r="H547" s="835" t="s">
        <v>4644</v>
      </c>
      <c r="I547" s="849">
        <v>14169.099609375</v>
      </c>
      <c r="J547" s="849">
        <v>2</v>
      </c>
      <c r="K547" s="850">
        <v>28338.19921875</v>
      </c>
    </row>
    <row r="548" spans="1:11" ht="14.4" customHeight="1" x14ac:dyDescent="0.3">
      <c r="A548" s="831" t="s">
        <v>593</v>
      </c>
      <c r="B548" s="832" t="s">
        <v>594</v>
      </c>
      <c r="C548" s="835" t="s">
        <v>630</v>
      </c>
      <c r="D548" s="863" t="s">
        <v>631</v>
      </c>
      <c r="E548" s="835" t="s">
        <v>3871</v>
      </c>
      <c r="F548" s="863" t="s">
        <v>3872</v>
      </c>
      <c r="G548" s="835" t="s">
        <v>4645</v>
      </c>
      <c r="H548" s="835" t="s">
        <v>4646</v>
      </c>
      <c r="I548" s="849">
        <v>14169.099609375</v>
      </c>
      <c r="J548" s="849">
        <v>2</v>
      </c>
      <c r="K548" s="850">
        <v>28338.19921875</v>
      </c>
    </row>
    <row r="549" spans="1:11" ht="14.4" customHeight="1" x14ac:dyDescent="0.3">
      <c r="A549" s="831" t="s">
        <v>593</v>
      </c>
      <c r="B549" s="832" t="s">
        <v>594</v>
      </c>
      <c r="C549" s="835" t="s">
        <v>630</v>
      </c>
      <c r="D549" s="863" t="s">
        <v>631</v>
      </c>
      <c r="E549" s="835" t="s">
        <v>3871</v>
      </c>
      <c r="F549" s="863" t="s">
        <v>3872</v>
      </c>
      <c r="G549" s="835" t="s">
        <v>4647</v>
      </c>
      <c r="H549" s="835" t="s">
        <v>4648</v>
      </c>
      <c r="I549" s="849">
        <v>13830.2998046875</v>
      </c>
      <c r="J549" s="849">
        <v>2</v>
      </c>
      <c r="K549" s="850">
        <v>27660.599609375</v>
      </c>
    </row>
    <row r="550" spans="1:11" ht="14.4" customHeight="1" x14ac:dyDescent="0.3">
      <c r="A550" s="831" t="s">
        <v>593</v>
      </c>
      <c r="B550" s="832" t="s">
        <v>594</v>
      </c>
      <c r="C550" s="835" t="s">
        <v>630</v>
      </c>
      <c r="D550" s="863" t="s">
        <v>631</v>
      </c>
      <c r="E550" s="835" t="s">
        <v>3871</v>
      </c>
      <c r="F550" s="863" t="s">
        <v>3872</v>
      </c>
      <c r="G550" s="835" t="s">
        <v>4649</v>
      </c>
      <c r="H550" s="835" t="s">
        <v>4650</v>
      </c>
      <c r="I550" s="849">
        <v>15209.7001953125</v>
      </c>
      <c r="J550" s="849">
        <v>1</v>
      </c>
      <c r="K550" s="850">
        <v>15209.7001953125</v>
      </c>
    </row>
    <row r="551" spans="1:11" ht="14.4" customHeight="1" x14ac:dyDescent="0.3">
      <c r="A551" s="831" t="s">
        <v>593</v>
      </c>
      <c r="B551" s="832" t="s">
        <v>594</v>
      </c>
      <c r="C551" s="835" t="s">
        <v>630</v>
      </c>
      <c r="D551" s="863" t="s">
        <v>631</v>
      </c>
      <c r="E551" s="835" t="s">
        <v>3871</v>
      </c>
      <c r="F551" s="863" t="s">
        <v>3872</v>
      </c>
      <c r="G551" s="835" t="s">
        <v>4651</v>
      </c>
      <c r="H551" s="835" t="s">
        <v>4652</v>
      </c>
      <c r="I551" s="849">
        <v>14169.099609375</v>
      </c>
      <c r="J551" s="849">
        <v>1</v>
      </c>
      <c r="K551" s="850">
        <v>14169.099609375</v>
      </c>
    </row>
    <row r="552" spans="1:11" ht="14.4" customHeight="1" x14ac:dyDescent="0.3">
      <c r="A552" s="831" t="s">
        <v>593</v>
      </c>
      <c r="B552" s="832" t="s">
        <v>594</v>
      </c>
      <c r="C552" s="835" t="s">
        <v>630</v>
      </c>
      <c r="D552" s="863" t="s">
        <v>631</v>
      </c>
      <c r="E552" s="835" t="s">
        <v>3871</v>
      </c>
      <c r="F552" s="863" t="s">
        <v>3872</v>
      </c>
      <c r="G552" s="835" t="s">
        <v>4653</v>
      </c>
      <c r="H552" s="835" t="s">
        <v>4654</v>
      </c>
      <c r="I552" s="849">
        <v>14169.099609375</v>
      </c>
      <c r="J552" s="849">
        <v>1</v>
      </c>
      <c r="K552" s="850">
        <v>14169.099609375</v>
      </c>
    </row>
    <row r="553" spans="1:11" ht="14.4" customHeight="1" x14ac:dyDescent="0.3">
      <c r="A553" s="831" t="s">
        <v>593</v>
      </c>
      <c r="B553" s="832" t="s">
        <v>594</v>
      </c>
      <c r="C553" s="835" t="s">
        <v>630</v>
      </c>
      <c r="D553" s="863" t="s">
        <v>631</v>
      </c>
      <c r="E553" s="835" t="s">
        <v>3871</v>
      </c>
      <c r="F553" s="863" t="s">
        <v>3872</v>
      </c>
      <c r="G553" s="835" t="s">
        <v>4655</v>
      </c>
      <c r="H553" s="835" t="s">
        <v>4656</v>
      </c>
      <c r="I553" s="849">
        <v>24408.509765625</v>
      </c>
      <c r="J553" s="849">
        <v>1</v>
      </c>
      <c r="K553" s="850">
        <v>24408.509765625</v>
      </c>
    </row>
    <row r="554" spans="1:11" ht="14.4" customHeight="1" x14ac:dyDescent="0.3">
      <c r="A554" s="831" t="s">
        <v>593</v>
      </c>
      <c r="B554" s="832" t="s">
        <v>594</v>
      </c>
      <c r="C554" s="835" t="s">
        <v>630</v>
      </c>
      <c r="D554" s="863" t="s">
        <v>631</v>
      </c>
      <c r="E554" s="835" t="s">
        <v>3871</v>
      </c>
      <c r="F554" s="863" t="s">
        <v>3872</v>
      </c>
      <c r="G554" s="835" t="s">
        <v>4657</v>
      </c>
      <c r="H554" s="835" t="s">
        <v>4658</v>
      </c>
      <c r="I554" s="849">
        <v>8814.2998046875</v>
      </c>
      <c r="J554" s="849">
        <v>1</v>
      </c>
      <c r="K554" s="850">
        <v>8814.2998046875</v>
      </c>
    </row>
    <row r="555" spans="1:11" ht="14.4" customHeight="1" x14ac:dyDescent="0.3">
      <c r="A555" s="831" t="s">
        <v>593</v>
      </c>
      <c r="B555" s="832" t="s">
        <v>594</v>
      </c>
      <c r="C555" s="835" t="s">
        <v>630</v>
      </c>
      <c r="D555" s="863" t="s">
        <v>631</v>
      </c>
      <c r="E555" s="835" t="s">
        <v>3871</v>
      </c>
      <c r="F555" s="863" t="s">
        <v>3872</v>
      </c>
      <c r="G555" s="835" t="s">
        <v>4659</v>
      </c>
      <c r="H555" s="835" t="s">
        <v>4660</v>
      </c>
      <c r="I555" s="849">
        <v>9310.8798828125</v>
      </c>
      <c r="J555" s="849">
        <v>1</v>
      </c>
      <c r="K555" s="850">
        <v>9310.8798828125</v>
      </c>
    </row>
    <row r="556" spans="1:11" ht="14.4" customHeight="1" x14ac:dyDescent="0.3">
      <c r="A556" s="831" t="s">
        <v>593</v>
      </c>
      <c r="B556" s="832" t="s">
        <v>594</v>
      </c>
      <c r="C556" s="835" t="s">
        <v>630</v>
      </c>
      <c r="D556" s="863" t="s">
        <v>631</v>
      </c>
      <c r="E556" s="835" t="s">
        <v>3871</v>
      </c>
      <c r="F556" s="863" t="s">
        <v>3872</v>
      </c>
      <c r="G556" s="835" t="s">
        <v>4661</v>
      </c>
      <c r="H556" s="835" t="s">
        <v>4662</v>
      </c>
      <c r="I556" s="849">
        <v>8410.8203125</v>
      </c>
      <c r="J556" s="849">
        <v>1</v>
      </c>
      <c r="K556" s="850">
        <v>8410.8203125</v>
      </c>
    </row>
    <row r="557" spans="1:11" ht="14.4" customHeight="1" x14ac:dyDescent="0.3">
      <c r="A557" s="831" t="s">
        <v>593</v>
      </c>
      <c r="B557" s="832" t="s">
        <v>594</v>
      </c>
      <c r="C557" s="835" t="s">
        <v>630</v>
      </c>
      <c r="D557" s="863" t="s">
        <v>631</v>
      </c>
      <c r="E557" s="835" t="s">
        <v>3871</v>
      </c>
      <c r="F557" s="863" t="s">
        <v>3872</v>
      </c>
      <c r="G557" s="835" t="s">
        <v>4663</v>
      </c>
      <c r="H557" s="835" t="s">
        <v>4664</v>
      </c>
      <c r="I557" s="849">
        <v>24408.669921875</v>
      </c>
      <c r="J557" s="849">
        <v>1</v>
      </c>
      <c r="K557" s="850">
        <v>24408.669921875</v>
      </c>
    </row>
    <row r="558" spans="1:11" ht="14.4" customHeight="1" x14ac:dyDescent="0.3">
      <c r="A558" s="831" t="s">
        <v>593</v>
      </c>
      <c r="B558" s="832" t="s">
        <v>594</v>
      </c>
      <c r="C558" s="835" t="s">
        <v>633</v>
      </c>
      <c r="D558" s="863" t="s">
        <v>634</v>
      </c>
      <c r="E558" s="835" t="s">
        <v>3871</v>
      </c>
      <c r="F558" s="863" t="s">
        <v>3872</v>
      </c>
      <c r="G558" s="835" t="s">
        <v>4665</v>
      </c>
      <c r="H558" s="835" t="s">
        <v>4666</v>
      </c>
      <c r="I558" s="849">
        <v>10617.7900390625</v>
      </c>
      <c r="J558" s="849">
        <v>2</v>
      </c>
      <c r="K558" s="850">
        <v>21235.580078125</v>
      </c>
    </row>
    <row r="559" spans="1:11" ht="14.4" customHeight="1" x14ac:dyDescent="0.3">
      <c r="A559" s="831" t="s">
        <v>593</v>
      </c>
      <c r="B559" s="832" t="s">
        <v>594</v>
      </c>
      <c r="C559" s="835" t="s">
        <v>633</v>
      </c>
      <c r="D559" s="863" t="s">
        <v>634</v>
      </c>
      <c r="E559" s="835" t="s">
        <v>3871</v>
      </c>
      <c r="F559" s="863" t="s">
        <v>3872</v>
      </c>
      <c r="G559" s="835" t="s">
        <v>4667</v>
      </c>
      <c r="H559" s="835" t="s">
        <v>4668</v>
      </c>
      <c r="I559" s="849">
        <v>13169.419921875</v>
      </c>
      <c r="J559" s="849">
        <v>1</v>
      </c>
      <c r="K559" s="850">
        <v>13169.419921875</v>
      </c>
    </row>
    <row r="560" spans="1:11" ht="14.4" customHeight="1" x14ac:dyDescent="0.3">
      <c r="A560" s="831" t="s">
        <v>593</v>
      </c>
      <c r="B560" s="832" t="s">
        <v>594</v>
      </c>
      <c r="C560" s="835" t="s">
        <v>633</v>
      </c>
      <c r="D560" s="863" t="s">
        <v>634</v>
      </c>
      <c r="E560" s="835" t="s">
        <v>3871</v>
      </c>
      <c r="F560" s="863" t="s">
        <v>3872</v>
      </c>
      <c r="G560" s="835" t="s">
        <v>4669</v>
      </c>
      <c r="H560" s="835" t="s">
        <v>4670</v>
      </c>
      <c r="I560" s="849">
        <v>8518.400390625</v>
      </c>
      <c r="J560" s="849">
        <v>1</v>
      </c>
      <c r="K560" s="850">
        <v>8518.400390625</v>
      </c>
    </row>
    <row r="561" spans="1:11" ht="14.4" customHeight="1" x14ac:dyDescent="0.3">
      <c r="A561" s="831" t="s">
        <v>593</v>
      </c>
      <c r="B561" s="832" t="s">
        <v>594</v>
      </c>
      <c r="C561" s="835" t="s">
        <v>633</v>
      </c>
      <c r="D561" s="863" t="s">
        <v>634</v>
      </c>
      <c r="E561" s="835" t="s">
        <v>3871</v>
      </c>
      <c r="F561" s="863" t="s">
        <v>3872</v>
      </c>
      <c r="G561" s="835" t="s">
        <v>4671</v>
      </c>
      <c r="H561" s="835" t="s">
        <v>4672</v>
      </c>
      <c r="I561" s="849">
        <v>8518.400390625</v>
      </c>
      <c r="J561" s="849">
        <v>1</v>
      </c>
      <c r="K561" s="850">
        <v>8518.400390625</v>
      </c>
    </row>
    <row r="562" spans="1:11" ht="14.4" customHeight="1" x14ac:dyDescent="0.3">
      <c r="A562" s="831" t="s">
        <v>593</v>
      </c>
      <c r="B562" s="832" t="s">
        <v>594</v>
      </c>
      <c r="C562" s="835" t="s">
        <v>633</v>
      </c>
      <c r="D562" s="863" t="s">
        <v>634</v>
      </c>
      <c r="E562" s="835" t="s">
        <v>3871</v>
      </c>
      <c r="F562" s="863" t="s">
        <v>3872</v>
      </c>
      <c r="G562" s="835" t="s">
        <v>4673</v>
      </c>
      <c r="H562" s="835" t="s">
        <v>4674</v>
      </c>
      <c r="I562" s="849">
        <v>6969.60009765625</v>
      </c>
      <c r="J562" s="849">
        <v>1</v>
      </c>
      <c r="K562" s="850">
        <v>6969.60009765625</v>
      </c>
    </row>
    <row r="563" spans="1:11" ht="14.4" customHeight="1" x14ac:dyDescent="0.3">
      <c r="A563" s="831" t="s">
        <v>593</v>
      </c>
      <c r="B563" s="832" t="s">
        <v>594</v>
      </c>
      <c r="C563" s="835" t="s">
        <v>633</v>
      </c>
      <c r="D563" s="863" t="s">
        <v>634</v>
      </c>
      <c r="E563" s="835" t="s">
        <v>3871</v>
      </c>
      <c r="F563" s="863" t="s">
        <v>3872</v>
      </c>
      <c r="G563" s="835" t="s">
        <v>4675</v>
      </c>
      <c r="H563" s="835" t="s">
        <v>4676</v>
      </c>
      <c r="I563" s="849">
        <v>22594.169921875</v>
      </c>
      <c r="J563" s="849">
        <v>1</v>
      </c>
      <c r="K563" s="850">
        <v>22594.169921875</v>
      </c>
    </row>
    <row r="564" spans="1:11" ht="14.4" customHeight="1" x14ac:dyDescent="0.3">
      <c r="A564" s="831" t="s">
        <v>593</v>
      </c>
      <c r="B564" s="832" t="s">
        <v>594</v>
      </c>
      <c r="C564" s="835" t="s">
        <v>633</v>
      </c>
      <c r="D564" s="863" t="s">
        <v>634</v>
      </c>
      <c r="E564" s="835" t="s">
        <v>3871</v>
      </c>
      <c r="F564" s="863" t="s">
        <v>3872</v>
      </c>
      <c r="G564" s="835" t="s">
        <v>4677</v>
      </c>
      <c r="H564" s="835" t="s">
        <v>4678</v>
      </c>
      <c r="I564" s="849">
        <v>6969.60009765625</v>
      </c>
      <c r="J564" s="849">
        <v>1</v>
      </c>
      <c r="K564" s="850">
        <v>6969.60009765625</v>
      </c>
    </row>
    <row r="565" spans="1:11" ht="14.4" customHeight="1" x14ac:dyDescent="0.3">
      <c r="A565" s="831" t="s">
        <v>593</v>
      </c>
      <c r="B565" s="832" t="s">
        <v>594</v>
      </c>
      <c r="C565" s="835" t="s">
        <v>633</v>
      </c>
      <c r="D565" s="863" t="s">
        <v>634</v>
      </c>
      <c r="E565" s="835" t="s">
        <v>3871</v>
      </c>
      <c r="F565" s="863" t="s">
        <v>3872</v>
      </c>
      <c r="G565" s="835" t="s">
        <v>4679</v>
      </c>
      <c r="H565" s="835" t="s">
        <v>4680</v>
      </c>
      <c r="I565" s="849">
        <v>8518.400390625</v>
      </c>
      <c r="J565" s="849">
        <v>1</v>
      </c>
      <c r="K565" s="850">
        <v>8518.400390625</v>
      </c>
    </row>
    <row r="566" spans="1:11" ht="14.4" customHeight="1" x14ac:dyDescent="0.3">
      <c r="A566" s="831" t="s">
        <v>593</v>
      </c>
      <c r="B566" s="832" t="s">
        <v>594</v>
      </c>
      <c r="C566" s="835" t="s">
        <v>633</v>
      </c>
      <c r="D566" s="863" t="s">
        <v>634</v>
      </c>
      <c r="E566" s="835" t="s">
        <v>3871</v>
      </c>
      <c r="F566" s="863" t="s">
        <v>3872</v>
      </c>
      <c r="G566" s="835" t="s">
        <v>4681</v>
      </c>
      <c r="H566" s="835" t="s">
        <v>4682</v>
      </c>
      <c r="I566" s="849">
        <v>28047.73046875</v>
      </c>
      <c r="J566" s="849">
        <v>1</v>
      </c>
      <c r="K566" s="850">
        <v>28047.73046875</v>
      </c>
    </row>
    <row r="567" spans="1:11" ht="14.4" customHeight="1" x14ac:dyDescent="0.3">
      <c r="A567" s="831" t="s">
        <v>593</v>
      </c>
      <c r="B567" s="832" t="s">
        <v>594</v>
      </c>
      <c r="C567" s="835" t="s">
        <v>633</v>
      </c>
      <c r="D567" s="863" t="s">
        <v>634</v>
      </c>
      <c r="E567" s="835" t="s">
        <v>3871</v>
      </c>
      <c r="F567" s="863" t="s">
        <v>3872</v>
      </c>
      <c r="G567" s="835" t="s">
        <v>4683</v>
      </c>
      <c r="H567" s="835" t="s">
        <v>4684</v>
      </c>
      <c r="I567" s="849">
        <v>6969.60009765625</v>
      </c>
      <c r="J567" s="849">
        <v>1</v>
      </c>
      <c r="K567" s="850">
        <v>6969.60009765625</v>
      </c>
    </row>
    <row r="568" spans="1:11" ht="14.4" customHeight="1" x14ac:dyDescent="0.3">
      <c r="A568" s="831" t="s">
        <v>593</v>
      </c>
      <c r="B568" s="832" t="s">
        <v>594</v>
      </c>
      <c r="C568" s="835" t="s">
        <v>633</v>
      </c>
      <c r="D568" s="863" t="s">
        <v>634</v>
      </c>
      <c r="E568" s="835" t="s">
        <v>3871</v>
      </c>
      <c r="F568" s="863" t="s">
        <v>3872</v>
      </c>
      <c r="G568" s="835" t="s">
        <v>4685</v>
      </c>
      <c r="H568" s="835" t="s">
        <v>4686</v>
      </c>
      <c r="I568" s="849">
        <v>10114.510091145834</v>
      </c>
      <c r="J568" s="849">
        <v>3</v>
      </c>
      <c r="K568" s="850">
        <v>30343.5302734375</v>
      </c>
    </row>
    <row r="569" spans="1:11" ht="14.4" customHeight="1" x14ac:dyDescent="0.3">
      <c r="A569" s="831" t="s">
        <v>593</v>
      </c>
      <c r="B569" s="832" t="s">
        <v>594</v>
      </c>
      <c r="C569" s="835" t="s">
        <v>633</v>
      </c>
      <c r="D569" s="863" t="s">
        <v>634</v>
      </c>
      <c r="E569" s="835" t="s">
        <v>3871</v>
      </c>
      <c r="F569" s="863" t="s">
        <v>3872</v>
      </c>
      <c r="G569" s="835" t="s">
        <v>4687</v>
      </c>
      <c r="H569" s="835" t="s">
        <v>4688</v>
      </c>
      <c r="I569" s="849">
        <v>6969.60009765625</v>
      </c>
      <c r="J569" s="849">
        <v>1</v>
      </c>
      <c r="K569" s="850">
        <v>6969.60009765625</v>
      </c>
    </row>
    <row r="570" spans="1:11" ht="14.4" customHeight="1" x14ac:dyDescent="0.3">
      <c r="A570" s="831" t="s">
        <v>593</v>
      </c>
      <c r="B570" s="832" t="s">
        <v>594</v>
      </c>
      <c r="C570" s="835" t="s">
        <v>633</v>
      </c>
      <c r="D570" s="863" t="s">
        <v>634</v>
      </c>
      <c r="E570" s="835" t="s">
        <v>3871</v>
      </c>
      <c r="F570" s="863" t="s">
        <v>3872</v>
      </c>
      <c r="G570" s="835" t="s">
        <v>4689</v>
      </c>
      <c r="H570" s="835" t="s">
        <v>4690</v>
      </c>
      <c r="I570" s="849">
        <v>8518.400390625</v>
      </c>
      <c r="J570" s="849">
        <v>1</v>
      </c>
      <c r="K570" s="850">
        <v>8518.400390625</v>
      </c>
    </row>
    <row r="571" spans="1:11" ht="14.4" customHeight="1" x14ac:dyDescent="0.3">
      <c r="A571" s="831" t="s">
        <v>593</v>
      </c>
      <c r="B571" s="832" t="s">
        <v>594</v>
      </c>
      <c r="C571" s="835" t="s">
        <v>633</v>
      </c>
      <c r="D571" s="863" t="s">
        <v>634</v>
      </c>
      <c r="E571" s="835" t="s">
        <v>3871</v>
      </c>
      <c r="F571" s="863" t="s">
        <v>3872</v>
      </c>
      <c r="G571" s="835" t="s">
        <v>4691</v>
      </c>
      <c r="H571" s="835" t="s">
        <v>4692</v>
      </c>
      <c r="I571" s="849">
        <v>15426.48046875</v>
      </c>
      <c r="J571" s="849">
        <v>1</v>
      </c>
      <c r="K571" s="850">
        <v>15426.48046875</v>
      </c>
    </row>
    <row r="572" spans="1:11" ht="14.4" customHeight="1" x14ac:dyDescent="0.3">
      <c r="A572" s="831" t="s">
        <v>593</v>
      </c>
      <c r="B572" s="832" t="s">
        <v>594</v>
      </c>
      <c r="C572" s="835" t="s">
        <v>633</v>
      </c>
      <c r="D572" s="863" t="s">
        <v>634</v>
      </c>
      <c r="E572" s="835" t="s">
        <v>3871</v>
      </c>
      <c r="F572" s="863" t="s">
        <v>3872</v>
      </c>
      <c r="G572" s="835" t="s">
        <v>4693</v>
      </c>
      <c r="H572" s="835" t="s">
        <v>4694</v>
      </c>
      <c r="I572" s="849">
        <v>6195.2001953125</v>
      </c>
      <c r="J572" s="849">
        <v>1</v>
      </c>
      <c r="K572" s="850">
        <v>6195.2001953125</v>
      </c>
    </row>
    <row r="573" spans="1:11" ht="14.4" customHeight="1" x14ac:dyDescent="0.3">
      <c r="A573" s="831" t="s">
        <v>593</v>
      </c>
      <c r="B573" s="832" t="s">
        <v>594</v>
      </c>
      <c r="C573" s="835" t="s">
        <v>633</v>
      </c>
      <c r="D573" s="863" t="s">
        <v>634</v>
      </c>
      <c r="E573" s="835" t="s">
        <v>3871</v>
      </c>
      <c r="F573" s="863" t="s">
        <v>3872</v>
      </c>
      <c r="G573" s="835" t="s">
        <v>4695</v>
      </c>
      <c r="H573" s="835" t="s">
        <v>4696</v>
      </c>
      <c r="I573" s="849">
        <v>8518.400390625</v>
      </c>
      <c r="J573" s="849">
        <v>1</v>
      </c>
      <c r="K573" s="850">
        <v>8518.400390625</v>
      </c>
    </row>
    <row r="574" spans="1:11" ht="14.4" customHeight="1" x14ac:dyDescent="0.3">
      <c r="A574" s="831" t="s">
        <v>593</v>
      </c>
      <c r="B574" s="832" t="s">
        <v>594</v>
      </c>
      <c r="C574" s="835" t="s">
        <v>633</v>
      </c>
      <c r="D574" s="863" t="s">
        <v>634</v>
      </c>
      <c r="E574" s="835" t="s">
        <v>3871</v>
      </c>
      <c r="F574" s="863" t="s">
        <v>3872</v>
      </c>
      <c r="G574" s="835" t="s">
        <v>4697</v>
      </c>
      <c r="H574" s="835" t="s">
        <v>4698</v>
      </c>
      <c r="I574" s="849">
        <v>8518.400390625</v>
      </c>
      <c r="J574" s="849">
        <v>1</v>
      </c>
      <c r="K574" s="850">
        <v>8518.400390625</v>
      </c>
    </row>
    <row r="575" spans="1:11" ht="14.4" customHeight="1" x14ac:dyDescent="0.3">
      <c r="A575" s="831" t="s">
        <v>593</v>
      </c>
      <c r="B575" s="832" t="s">
        <v>594</v>
      </c>
      <c r="C575" s="835" t="s">
        <v>633</v>
      </c>
      <c r="D575" s="863" t="s">
        <v>634</v>
      </c>
      <c r="E575" s="835" t="s">
        <v>3871</v>
      </c>
      <c r="F575" s="863" t="s">
        <v>3872</v>
      </c>
      <c r="G575" s="835" t="s">
        <v>4699</v>
      </c>
      <c r="H575" s="835" t="s">
        <v>4700</v>
      </c>
      <c r="I575" s="849">
        <v>8518.400390625</v>
      </c>
      <c r="J575" s="849">
        <v>2</v>
      </c>
      <c r="K575" s="850">
        <v>17036.80078125</v>
      </c>
    </row>
    <row r="576" spans="1:11" ht="14.4" customHeight="1" x14ac:dyDescent="0.3">
      <c r="A576" s="831" t="s">
        <v>593</v>
      </c>
      <c r="B576" s="832" t="s">
        <v>594</v>
      </c>
      <c r="C576" s="835" t="s">
        <v>633</v>
      </c>
      <c r="D576" s="863" t="s">
        <v>634</v>
      </c>
      <c r="E576" s="835" t="s">
        <v>3871</v>
      </c>
      <c r="F576" s="863" t="s">
        <v>3872</v>
      </c>
      <c r="G576" s="835" t="s">
        <v>4701</v>
      </c>
      <c r="H576" s="835" t="s">
        <v>4702</v>
      </c>
      <c r="I576" s="849">
        <v>8518.400390625</v>
      </c>
      <c r="J576" s="849">
        <v>2</v>
      </c>
      <c r="K576" s="850">
        <v>17036.80078125</v>
      </c>
    </row>
    <row r="577" spans="1:11" ht="14.4" customHeight="1" x14ac:dyDescent="0.3">
      <c r="A577" s="831" t="s">
        <v>593</v>
      </c>
      <c r="B577" s="832" t="s">
        <v>594</v>
      </c>
      <c r="C577" s="835" t="s">
        <v>633</v>
      </c>
      <c r="D577" s="863" t="s">
        <v>634</v>
      </c>
      <c r="E577" s="835" t="s">
        <v>3871</v>
      </c>
      <c r="F577" s="863" t="s">
        <v>3872</v>
      </c>
      <c r="G577" s="835" t="s">
        <v>4703</v>
      </c>
      <c r="H577" s="835" t="s">
        <v>4704</v>
      </c>
      <c r="I577" s="849">
        <v>6969.60009765625</v>
      </c>
      <c r="J577" s="849">
        <v>1</v>
      </c>
      <c r="K577" s="850">
        <v>6969.60009765625</v>
      </c>
    </row>
    <row r="578" spans="1:11" ht="14.4" customHeight="1" x14ac:dyDescent="0.3">
      <c r="A578" s="831" t="s">
        <v>593</v>
      </c>
      <c r="B578" s="832" t="s">
        <v>594</v>
      </c>
      <c r="C578" s="835" t="s">
        <v>633</v>
      </c>
      <c r="D578" s="863" t="s">
        <v>634</v>
      </c>
      <c r="E578" s="835" t="s">
        <v>3871</v>
      </c>
      <c r="F578" s="863" t="s">
        <v>3872</v>
      </c>
      <c r="G578" s="835" t="s">
        <v>4705</v>
      </c>
      <c r="H578" s="835" t="s">
        <v>4706</v>
      </c>
      <c r="I578" s="849">
        <v>8518.400390625</v>
      </c>
      <c r="J578" s="849">
        <v>1</v>
      </c>
      <c r="K578" s="850">
        <v>8518.400390625</v>
      </c>
    </row>
    <row r="579" spans="1:11" ht="14.4" customHeight="1" x14ac:dyDescent="0.3">
      <c r="A579" s="831" t="s">
        <v>593</v>
      </c>
      <c r="B579" s="832" t="s">
        <v>594</v>
      </c>
      <c r="C579" s="835" t="s">
        <v>633</v>
      </c>
      <c r="D579" s="863" t="s">
        <v>634</v>
      </c>
      <c r="E579" s="835" t="s">
        <v>3871</v>
      </c>
      <c r="F579" s="863" t="s">
        <v>3872</v>
      </c>
      <c r="G579" s="835" t="s">
        <v>4707</v>
      </c>
      <c r="H579" s="835" t="s">
        <v>4708</v>
      </c>
      <c r="I579" s="849">
        <v>15277.349609375</v>
      </c>
      <c r="J579" s="849">
        <v>1</v>
      </c>
      <c r="K579" s="850">
        <v>15277.349609375</v>
      </c>
    </row>
    <row r="580" spans="1:11" ht="14.4" customHeight="1" x14ac:dyDescent="0.3">
      <c r="A580" s="831" t="s">
        <v>593</v>
      </c>
      <c r="B580" s="832" t="s">
        <v>594</v>
      </c>
      <c r="C580" s="835" t="s">
        <v>633</v>
      </c>
      <c r="D580" s="863" t="s">
        <v>634</v>
      </c>
      <c r="E580" s="835" t="s">
        <v>3871</v>
      </c>
      <c r="F580" s="863" t="s">
        <v>3872</v>
      </c>
      <c r="G580" s="835" t="s">
        <v>4709</v>
      </c>
      <c r="H580" s="835" t="s">
        <v>4710</v>
      </c>
      <c r="I580" s="849">
        <v>8881.51953125</v>
      </c>
      <c r="J580" s="849">
        <v>1</v>
      </c>
      <c r="K580" s="850">
        <v>8881.51953125</v>
      </c>
    </row>
    <row r="581" spans="1:11" ht="14.4" customHeight="1" x14ac:dyDescent="0.3">
      <c r="A581" s="831" t="s">
        <v>593</v>
      </c>
      <c r="B581" s="832" t="s">
        <v>594</v>
      </c>
      <c r="C581" s="835" t="s">
        <v>633</v>
      </c>
      <c r="D581" s="863" t="s">
        <v>634</v>
      </c>
      <c r="E581" s="835" t="s">
        <v>3871</v>
      </c>
      <c r="F581" s="863" t="s">
        <v>3872</v>
      </c>
      <c r="G581" s="835" t="s">
        <v>4711</v>
      </c>
      <c r="H581" s="835" t="s">
        <v>4712</v>
      </c>
      <c r="I581" s="849">
        <v>1389.0799560546875</v>
      </c>
      <c r="J581" s="849">
        <v>3</v>
      </c>
      <c r="K581" s="850">
        <v>4167.240234375</v>
      </c>
    </row>
    <row r="582" spans="1:11" ht="14.4" customHeight="1" x14ac:dyDescent="0.3">
      <c r="A582" s="831" t="s">
        <v>593</v>
      </c>
      <c r="B582" s="832" t="s">
        <v>594</v>
      </c>
      <c r="C582" s="835" t="s">
        <v>633</v>
      </c>
      <c r="D582" s="863" t="s">
        <v>634</v>
      </c>
      <c r="E582" s="835" t="s">
        <v>3871</v>
      </c>
      <c r="F582" s="863" t="s">
        <v>3872</v>
      </c>
      <c r="G582" s="835" t="s">
        <v>4713</v>
      </c>
      <c r="H582" s="835" t="s">
        <v>4714</v>
      </c>
      <c r="I582" s="849">
        <v>36618</v>
      </c>
      <c r="J582" s="849">
        <v>1</v>
      </c>
      <c r="K582" s="850">
        <v>36618</v>
      </c>
    </row>
    <row r="583" spans="1:11" ht="14.4" customHeight="1" x14ac:dyDescent="0.3">
      <c r="A583" s="831" t="s">
        <v>593</v>
      </c>
      <c r="B583" s="832" t="s">
        <v>594</v>
      </c>
      <c r="C583" s="835" t="s">
        <v>633</v>
      </c>
      <c r="D583" s="863" t="s">
        <v>634</v>
      </c>
      <c r="E583" s="835" t="s">
        <v>3871</v>
      </c>
      <c r="F583" s="863" t="s">
        <v>3872</v>
      </c>
      <c r="G583" s="835" t="s">
        <v>4715</v>
      </c>
      <c r="H583" s="835" t="s">
        <v>4716</v>
      </c>
      <c r="I583" s="849">
        <v>14023.7998046875</v>
      </c>
      <c r="J583" s="849">
        <v>1</v>
      </c>
      <c r="K583" s="850">
        <v>14023.7998046875</v>
      </c>
    </row>
    <row r="584" spans="1:11" ht="14.4" customHeight="1" x14ac:dyDescent="0.3">
      <c r="A584" s="831" t="s">
        <v>593</v>
      </c>
      <c r="B584" s="832" t="s">
        <v>594</v>
      </c>
      <c r="C584" s="835" t="s">
        <v>633</v>
      </c>
      <c r="D584" s="863" t="s">
        <v>634</v>
      </c>
      <c r="E584" s="835" t="s">
        <v>3871</v>
      </c>
      <c r="F584" s="863" t="s">
        <v>3872</v>
      </c>
      <c r="G584" s="835" t="s">
        <v>4717</v>
      </c>
      <c r="H584" s="835" t="s">
        <v>4718</v>
      </c>
      <c r="I584" s="849">
        <v>9739.26953125</v>
      </c>
      <c r="J584" s="849">
        <v>1</v>
      </c>
      <c r="K584" s="850">
        <v>9739.26953125</v>
      </c>
    </row>
    <row r="585" spans="1:11" ht="14.4" customHeight="1" x14ac:dyDescent="0.3">
      <c r="A585" s="831" t="s">
        <v>593</v>
      </c>
      <c r="B585" s="832" t="s">
        <v>594</v>
      </c>
      <c r="C585" s="835" t="s">
        <v>633</v>
      </c>
      <c r="D585" s="863" t="s">
        <v>634</v>
      </c>
      <c r="E585" s="835" t="s">
        <v>3871</v>
      </c>
      <c r="F585" s="863" t="s">
        <v>3872</v>
      </c>
      <c r="G585" s="835" t="s">
        <v>4719</v>
      </c>
      <c r="H585" s="835" t="s">
        <v>4720</v>
      </c>
      <c r="I585" s="849">
        <v>5808</v>
      </c>
      <c r="J585" s="849">
        <v>2</v>
      </c>
      <c r="K585" s="850">
        <v>11616</v>
      </c>
    </row>
    <row r="586" spans="1:11" ht="14.4" customHeight="1" x14ac:dyDescent="0.3">
      <c r="A586" s="831" t="s">
        <v>593</v>
      </c>
      <c r="B586" s="832" t="s">
        <v>594</v>
      </c>
      <c r="C586" s="835" t="s">
        <v>633</v>
      </c>
      <c r="D586" s="863" t="s">
        <v>634</v>
      </c>
      <c r="E586" s="835" t="s">
        <v>3871</v>
      </c>
      <c r="F586" s="863" t="s">
        <v>3872</v>
      </c>
      <c r="G586" s="835" t="s">
        <v>4721</v>
      </c>
      <c r="H586" s="835" t="s">
        <v>4722</v>
      </c>
      <c r="I586" s="849">
        <v>6097.14990234375</v>
      </c>
      <c r="J586" s="849">
        <v>1</v>
      </c>
      <c r="K586" s="850">
        <v>6097.14990234375</v>
      </c>
    </row>
    <row r="587" spans="1:11" ht="14.4" customHeight="1" x14ac:dyDescent="0.3">
      <c r="A587" s="831" t="s">
        <v>593</v>
      </c>
      <c r="B587" s="832" t="s">
        <v>594</v>
      </c>
      <c r="C587" s="835" t="s">
        <v>633</v>
      </c>
      <c r="D587" s="863" t="s">
        <v>634</v>
      </c>
      <c r="E587" s="835" t="s">
        <v>3871</v>
      </c>
      <c r="F587" s="863" t="s">
        <v>3872</v>
      </c>
      <c r="G587" s="835" t="s">
        <v>4723</v>
      </c>
      <c r="H587" s="835" t="s">
        <v>4724</v>
      </c>
      <c r="I587" s="849">
        <v>9680</v>
      </c>
      <c r="J587" s="849">
        <v>1</v>
      </c>
      <c r="K587" s="850">
        <v>9680</v>
      </c>
    </row>
    <row r="588" spans="1:11" ht="14.4" customHeight="1" x14ac:dyDescent="0.3">
      <c r="A588" s="831" t="s">
        <v>593</v>
      </c>
      <c r="B588" s="832" t="s">
        <v>594</v>
      </c>
      <c r="C588" s="835" t="s">
        <v>633</v>
      </c>
      <c r="D588" s="863" t="s">
        <v>634</v>
      </c>
      <c r="E588" s="835" t="s">
        <v>3871</v>
      </c>
      <c r="F588" s="863" t="s">
        <v>3872</v>
      </c>
      <c r="G588" s="835" t="s">
        <v>4725</v>
      </c>
      <c r="H588" s="835" t="s">
        <v>4726</v>
      </c>
      <c r="I588" s="849">
        <v>7744</v>
      </c>
      <c r="J588" s="849">
        <v>1</v>
      </c>
      <c r="K588" s="850">
        <v>7744</v>
      </c>
    </row>
    <row r="589" spans="1:11" ht="14.4" customHeight="1" x14ac:dyDescent="0.3">
      <c r="A589" s="831" t="s">
        <v>593</v>
      </c>
      <c r="B589" s="832" t="s">
        <v>594</v>
      </c>
      <c r="C589" s="835" t="s">
        <v>633</v>
      </c>
      <c r="D589" s="863" t="s">
        <v>634</v>
      </c>
      <c r="E589" s="835" t="s">
        <v>3871</v>
      </c>
      <c r="F589" s="863" t="s">
        <v>3872</v>
      </c>
      <c r="G589" s="835" t="s">
        <v>4727</v>
      </c>
      <c r="H589" s="835" t="s">
        <v>4728</v>
      </c>
      <c r="I589" s="849">
        <v>347.09962063660942</v>
      </c>
      <c r="J589" s="849">
        <v>8</v>
      </c>
      <c r="K589" s="850">
        <v>2776.3395733512098</v>
      </c>
    </row>
    <row r="590" spans="1:11" ht="14.4" customHeight="1" x14ac:dyDescent="0.3">
      <c r="A590" s="831" t="s">
        <v>593</v>
      </c>
      <c r="B590" s="832" t="s">
        <v>594</v>
      </c>
      <c r="C590" s="835" t="s">
        <v>633</v>
      </c>
      <c r="D590" s="863" t="s">
        <v>634</v>
      </c>
      <c r="E590" s="835" t="s">
        <v>3871</v>
      </c>
      <c r="F590" s="863" t="s">
        <v>3872</v>
      </c>
      <c r="G590" s="835" t="s">
        <v>4729</v>
      </c>
      <c r="H590" s="835" t="s">
        <v>4730</v>
      </c>
      <c r="I590" s="849">
        <v>358.96012834470326</v>
      </c>
      <c r="J590" s="849">
        <v>2</v>
      </c>
      <c r="K590" s="850">
        <v>717.92025668940653</v>
      </c>
    </row>
    <row r="591" spans="1:11" ht="14.4" customHeight="1" x14ac:dyDescent="0.3">
      <c r="A591" s="831" t="s">
        <v>593</v>
      </c>
      <c r="B591" s="832" t="s">
        <v>594</v>
      </c>
      <c r="C591" s="835" t="s">
        <v>636</v>
      </c>
      <c r="D591" s="863" t="s">
        <v>637</v>
      </c>
      <c r="E591" s="835" t="s">
        <v>3871</v>
      </c>
      <c r="F591" s="863" t="s">
        <v>3872</v>
      </c>
      <c r="G591" s="835" t="s">
        <v>4731</v>
      </c>
      <c r="H591" s="835" t="s">
        <v>4732</v>
      </c>
      <c r="I591" s="849">
        <v>2845.89990234375</v>
      </c>
      <c r="J591" s="849">
        <v>10</v>
      </c>
      <c r="K591" s="850">
        <v>28459</v>
      </c>
    </row>
    <row r="592" spans="1:11" ht="14.4" customHeight="1" x14ac:dyDescent="0.3">
      <c r="A592" s="831" t="s">
        <v>593</v>
      </c>
      <c r="B592" s="832" t="s">
        <v>594</v>
      </c>
      <c r="C592" s="835" t="s">
        <v>636</v>
      </c>
      <c r="D592" s="863" t="s">
        <v>637</v>
      </c>
      <c r="E592" s="835" t="s">
        <v>3871</v>
      </c>
      <c r="F592" s="863" t="s">
        <v>3872</v>
      </c>
      <c r="G592" s="835" t="s">
        <v>4733</v>
      </c>
      <c r="H592" s="835" t="s">
        <v>4734</v>
      </c>
      <c r="I592" s="849">
        <v>12719.51953125</v>
      </c>
      <c r="J592" s="849">
        <v>1</v>
      </c>
      <c r="K592" s="850">
        <v>12719.51953125</v>
      </c>
    </row>
    <row r="593" spans="1:11" ht="14.4" customHeight="1" x14ac:dyDescent="0.3">
      <c r="A593" s="831" t="s">
        <v>593</v>
      </c>
      <c r="B593" s="832" t="s">
        <v>594</v>
      </c>
      <c r="C593" s="835" t="s">
        <v>636</v>
      </c>
      <c r="D593" s="863" t="s">
        <v>637</v>
      </c>
      <c r="E593" s="835" t="s">
        <v>3871</v>
      </c>
      <c r="F593" s="863" t="s">
        <v>3872</v>
      </c>
      <c r="G593" s="835" t="s">
        <v>4735</v>
      </c>
      <c r="H593" s="835" t="s">
        <v>4736</v>
      </c>
      <c r="I593" s="849">
        <v>7115</v>
      </c>
      <c r="J593" s="849">
        <v>2</v>
      </c>
      <c r="K593" s="850">
        <v>14230</v>
      </c>
    </row>
    <row r="594" spans="1:11" ht="14.4" customHeight="1" x14ac:dyDescent="0.3">
      <c r="A594" s="831" t="s">
        <v>593</v>
      </c>
      <c r="B594" s="832" t="s">
        <v>594</v>
      </c>
      <c r="C594" s="835" t="s">
        <v>636</v>
      </c>
      <c r="D594" s="863" t="s">
        <v>637</v>
      </c>
      <c r="E594" s="835" t="s">
        <v>3871</v>
      </c>
      <c r="F594" s="863" t="s">
        <v>3872</v>
      </c>
      <c r="G594" s="835" t="s">
        <v>4737</v>
      </c>
      <c r="H594" s="835" t="s">
        <v>4738</v>
      </c>
      <c r="I594" s="849">
        <v>123910.8984375</v>
      </c>
      <c r="J594" s="849">
        <v>1</v>
      </c>
      <c r="K594" s="850">
        <v>123910.8984375</v>
      </c>
    </row>
    <row r="595" spans="1:11" ht="14.4" customHeight="1" x14ac:dyDescent="0.3">
      <c r="A595" s="831" t="s">
        <v>593</v>
      </c>
      <c r="B595" s="832" t="s">
        <v>594</v>
      </c>
      <c r="C595" s="835" t="s">
        <v>636</v>
      </c>
      <c r="D595" s="863" t="s">
        <v>637</v>
      </c>
      <c r="E595" s="835" t="s">
        <v>3871</v>
      </c>
      <c r="F595" s="863" t="s">
        <v>3872</v>
      </c>
      <c r="G595" s="835" t="s">
        <v>4739</v>
      </c>
      <c r="H595" s="835" t="s">
        <v>4740</v>
      </c>
      <c r="I595" s="849">
        <v>173.63904934978123</v>
      </c>
      <c r="J595" s="849">
        <v>1</v>
      </c>
      <c r="K595" s="850">
        <v>173.63904934978123</v>
      </c>
    </row>
    <row r="596" spans="1:11" ht="14.4" customHeight="1" x14ac:dyDescent="0.3">
      <c r="A596" s="831" t="s">
        <v>593</v>
      </c>
      <c r="B596" s="832" t="s">
        <v>594</v>
      </c>
      <c r="C596" s="835" t="s">
        <v>636</v>
      </c>
      <c r="D596" s="863" t="s">
        <v>637</v>
      </c>
      <c r="E596" s="835" t="s">
        <v>3871</v>
      </c>
      <c r="F596" s="863" t="s">
        <v>3872</v>
      </c>
      <c r="G596" s="835" t="s">
        <v>4467</v>
      </c>
      <c r="H596" s="835" t="s">
        <v>4468</v>
      </c>
      <c r="I596" s="849">
        <v>1125.300048828125</v>
      </c>
      <c r="J596" s="849">
        <v>2</v>
      </c>
      <c r="K596" s="850">
        <v>2250.60009765625</v>
      </c>
    </row>
    <row r="597" spans="1:11" ht="14.4" customHeight="1" x14ac:dyDescent="0.3">
      <c r="A597" s="831" t="s">
        <v>593</v>
      </c>
      <c r="B597" s="832" t="s">
        <v>594</v>
      </c>
      <c r="C597" s="835" t="s">
        <v>636</v>
      </c>
      <c r="D597" s="863" t="s">
        <v>637</v>
      </c>
      <c r="E597" s="835" t="s">
        <v>3871</v>
      </c>
      <c r="F597" s="863" t="s">
        <v>3872</v>
      </c>
      <c r="G597" s="835" t="s">
        <v>4741</v>
      </c>
      <c r="H597" s="835" t="s">
        <v>4742</v>
      </c>
      <c r="I597" s="849">
        <v>7115</v>
      </c>
      <c r="J597" s="849">
        <v>2</v>
      </c>
      <c r="K597" s="850">
        <v>14230</v>
      </c>
    </row>
    <row r="598" spans="1:11" ht="14.4" customHeight="1" x14ac:dyDescent="0.3">
      <c r="A598" s="831" t="s">
        <v>593</v>
      </c>
      <c r="B598" s="832" t="s">
        <v>594</v>
      </c>
      <c r="C598" s="835" t="s">
        <v>636</v>
      </c>
      <c r="D598" s="863" t="s">
        <v>637</v>
      </c>
      <c r="E598" s="835" t="s">
        <v>3871</v>
      </c>
      <c r="F598" s="863" t="s">
        <v>3872</v>
      </c>
      <c r="G598" s="835" t="s">
        <v>4743</v>
      </c>
      <c r="H598" s="835" t="s">
        <v>4744</v>
      </c>
      <c r="I598" s="849">
        <v>5768.10009765625</v>
      </c>
      <c r="J598" s="849">
        <v>2</v>
      </c>
      <c r="K598" s="850">
        <v>11536.2001953125</v>
      </c>
    </row>
    <row r="599" spans="1:11" ht="14.4" customHeight="1" x14ac:dyDescent="0.3">
      <c r="A599" s="831" t="s">
        <v>593</v>
      </c>
      <c r="B599" s="832" t="s">
        <v>594</v>
      </c>
      <c r="C599" s="835" t="s">
        <v>636</v>
      </c>
      <c r="D599" s="863" t="s">
        <v>637</v>
      </c>
      <c r="E599" s="835" t="s">
        <v>3871</v>
      </c>
      <c r="F599" s="863" t="s">
        <v>3872</v>
      </c>
      <c r="G599" s="835" t="s">
        <v>4745</v>
      </c>
      <c r="H599" s="835" t="s">
        <v>4746</v>
      </c>
      <c r="I599" s="849">
        <v>44422</v>
      </c>
      <c r="J599" s="849">
        <v>1</v>
      </c>
      <c r="K599" s="850">
        <v>44422</v>
      </c>
    </row>
    <row r="600" spans="1:11" ht="14.4" customHeight="1" x14ac:dyDescent="0.3">
      <c r="A600" s="831" t="s">
        <v>593</v>
      </c>
      <c r="B600" s="832" t="s">
        <v>594</v>
      </c>
      <c r="C600" s="835" t="s">
        <v>636</v>
      </c>
      <c r="D600" s="863" t="s">
        <v>637</v>
      </c>
      <c r="E600" s="835" t="s">
        <v>3871</v>
      </c>
      <c r="F600" s="863" t="s">
        <v>3872</v>
      </c>
      <c r="G600" s="835" t="s">
        <v>4747</v>
      </c>
      <c r="H600" s="835" t="s">
        <v>4748</v>
      </c>
      <c r="I600" s="849">
        <v>13356.2197265625</v>
      </c>
      <c r="J600" s="849">
        <v>2</v>
      </c>
      <c r="K600" s="850">
        <v>26712.439453125</v>
      </c>
    </row>
    <row r="601" spans="1:11" ht="14.4" customHeight="1" x14ac:dyDescent="0.3">
      <c r="A601" s="831" t="s">
        <v>593</v>
      </c>
      <c r="B601" s="832" t="s">
        <v>594</v>
      </c>
      <c r="C601" s="835" t="s">
        <v>636</v>
      </c>
      <c r="D601" s="863" t="s">
        <v>637</v>
      </c>
      <c r="E601" s="835" t="s">
        <v>3871</v>
      </c>
      <c r="F601" s="863" t="s">
        <v>3872</v>
      </c>
      <c r="G601" s="835" t="s">
        <v>4749</v>
      </c>
      <c r="H601" s="835" t="s">
        <v>4750</v>
      </c>
      <c r="I601" s="849">
        <v>39261.83984375</v>
      </c>
      <c r="J601" s="849">
        <v>2</v>
      </c>
      <c r="K601" s="850">
        <v>78523.6796875</v>
      </c>
    </row>
    <row r="602" spans="1:11" ht="14.4" customHeight="1" x14ac:dyDescent="0.3">
      <c r="A602" s="831" t="s">
        <v>593</v>
      </c>
      <c r="B602" s="832" t="s">
        <v>594</v>
      </c>
      <c r="C602" s="835" t="s">
        <v>636</v>
      </c>
      <c r="D602" s="863" t="s">
        <v>637</v>
      </c>
      <c r="E602" s="835" t="s">
        <v>3871</v>
      </c>
      <c r="F602" s="863" t="s">
        <v>3872</v>
      </c>
      <c r="G602" s="835" t="s">
        <v>4751</v>
      </c>
      <c r="H602" s="835" t="s">
        <v>4752</v>
      </c>
      <c r="I602" s="849">
        <v>365.04417610190592</v>
      </c>
      <c r="J602" s="849">
        <v>1</v>
      </c>
      <c r="K602" s="850">
        <v>365.04417610190592</v>
      </c>
    </row>
    <row r="603" spans="1:11" ht="14.4" customHeight="1" x14ac:dyDescent="0.3">
      <c r="A603" s="831" t="s">
        <v>593</v>
      </c>
      <c r="B603" s="832" t="s">
        <v>594</v>
      </c>
      <c r="C603" s="835" t="s">
        <v>636</v>
      </c>
      <c r="D603" s="863" t="s">
        <v>637</v>
      </c>
      <c r="E603" s="835" t="s">
        <v>3871</v>
      </c>
      <c r="F603" s="863" t="s">
        <v>3872</v>
      </c>
      <c r="G603" s="835" t="s">
        <v>4753</v>
      </c>
      <c r="H603" s="835" t="s">
        <v>4754</v>
      </c>
      <c r="I603" s="849">
        <v>1936</v>
      </c>
      <c r="J603" s="849">
        <v>2</v>
      </c>
      <c r="K603" s="850">
        <v>3872</v>
      </c>
    </row>
    <row r="604" spans="1:11" ht="14.4" customHeight="1" x14ac:dyDescent="0.3">
      <c r="A604" s="831" t="s">
        <v>593</v>
      </c>
      <c r="B604" s="832" t="s">
        <v>594</v>
      </c>
      <c r="C604" s="835" t="s">
        <v>636</v>
      </c>
      <c r="D604" s="863" t="s">
        <v>637</v>
      </c>
      <c r="E604" s="835" t="s">
        <v>3871</v>
      </c>
      <c r="F604" s="863" t="s">
        <v>3872</v>
      </c>
      <c r="G604" s="835" t="s">
        <v>4755</v>
      </c>
      <c r="H604" s="835" t="s">
        <v>4756</v>
      </c>
      <c r="I604" s="849">
        <v>411.0380859375</v>
      </c>
      <c r="J604" s="849">
        <v>25</v>
      </c>
      <c r="K604" s="850">
        <v>10886</v>
      </c>
    </row>
    <row r="605" spans="1:11" ht="14.4" customHeight="1" x14ac:dyDescent="0.3">
      <c r="A605" s="831" t="s">
        <v>593</v>
      </c>
      <c r="B605" s="832" t="s">
        <v>594</v>
      </c>
      <c r="C605" s="835" t="s">
        <v>636</v>
      </c>
      <c r="D605" s="863" t="s">
        <v>637</v>
      </c>
      <c r="E605" s="835" t="s">
        <v>3871</v>
      </c>
      <c r="F605" s="863" t="s">
        <v>3872</v>
      </c>
      <c r="G605" s="835" t="s">
        <v>4757</v>
      </c>
      <c r="H605" s="835" t="s">
        <v>4758</v>
      </c>
      <c r="I605" s="849">
        <v>451.70110481446306</v>
      </c>
      <c r="J605" s="849">
        <v>1</v>
      </c>
      <c r="K605" s="850">
        <v>451.70110481446306</v>
      </c>
    </row>
    <row r="606" spans="1:11" ht="14.4" customHeight="1" x14ac:dyDescent="0.3">
      <c r="A606" s="831" t="s">
        <v>593</v>
      </c>
      <c r="B606" s="832" t="s">
        <v>594</v>
      </c>
      <c r="C606" s="835" t="s">
        <v>636</v>
      </c>
      <c r="D606" s="863" t="s">
        <v>637</v>
      </c>
      <c r="E606" s="835" t="s">
        <v>3871</v>
      </c>
      <c r="F606" s="863" t="s">
        <v>3872</v>
      </c>
      <c r="G606" s="835" t="s">
        <v>4759</v>
      </c>
      <c r="H606" s="835" t="s">
        <v>4760</v>
      </c>
      <c r="I606" s="849">
        <v>6098</v>
      </c>
      <c r="J606" s="849">
        <v>1</v>
      </c>
      <c r="K606" s="850">
        <v>6098</v>
      </c>
    </row>
    <row r="607" spans="1:11" ht="14.4" customHeight="1" x14ac:dyDescent="0.3">
      <c r="A607" s="831" t="s">
        <v>593</v>
      </c>
      <c r="B607" s="832" t="s">
        <v>594</v>
      </c>
      <c r="C607" s="835" t="s">
        <v>636</v>
      </c>
      <c r="D607" s="863" t="s">
        <v>637</v>
      </c>
      <c r="E607" s="835" t="s">
        <v>3871</v>
      </c>
      <c r="F607" s="863" t="s">
        <v>3872</v>
      </c>
      <c r="G607" s="835" t="s">
        <v>4761</v>
      </c>
      <c r="H607" s="835" t="s">
        <v>4762</v>
      </c>
      <c r="I607" s="849">
        <v>23512.5</v>
      </c>
      <c r="J607" s="849">
        <v>2</v>
      </c>
      <c r="K607" s="850">
        <v>47025</v>
      </c>
    </row>
    <row r="608" spans="1:11" ht="14.4" customHeight="1" x14ac:dyDescent="0.3">
      <c r="A608" s="831" t="s">
        <v>593</v>
      </c>
      <c r="B608" s="832" t="s">
        <v>594</v>
      </c>
      <c r="C608" s="835" t="s">
        <v>636</v>
      </c>
      <c r="D608" s="863" t="s">
        <v>637</v>
      </c>
      <c r="E608" s="835" t="s">
        <v>3871</v>
      </c>
      <c r="F608" s="863" t="s">
        <v>3872</v>
      </c>
      <c r="G608" s="835" t="s">
        <v>4763</v>
      </c>
      <c r="H608" s="835" t="s">
        <v>4764</v>
      </c>
      <c r="I608" s="849">
        <v>23280</v>
      </c>
      <c r="J608" s="849">
        <v>1</v>
      </c>
      <c r="K608" s="850">
        <v>23280</v>
      </c>
    </row>
    <row r="609" spans="1:11" ht="14.4" customHeight="1" x14ac:dyDescent="0.3">
      <c r="A609" s="831" t="s">
        <v>593</v>
      </c>
      <c r="B609" s="832" t="s">
        <v>594</v>
      </c>
      <c r="C609" s="835" t="s">
        <v>636</v>
      </c>
      <c r="D609" s="863" t="s">
        <v>637</v>
      </c>
      <c r="E609" s="835" t="s">
        <v>3871</v>
      </c>
      <c r="F609" s="863" t="s">
        <v>3872</v>
      </c>
      <c r="G609" s="835" t="s">
        <v>4765</v>
      </c>
      <c r="H609" s="835" t="s">
        <v>4766</v>
      </c>
      <c r="I609" s="849">
        <v>209.53970918913586</v>
      </c>
      <c r="J609" s="849">
        <v>1</v>
      </c>
      <c r="K609" s="850">
        <v>209.53970918913586</v>
      </c>
    </row>
    <row r="610" spans="1:11" ht="14.4" customHeight="1" x14ac:dyDescent="0.3">
      <c r="A610" s="831" t="s">
        <v>593</v>
      </c>
      <c r="B610" s="832" t="s">
        <v>594</v>
      </c>
      <c r="C610" s="835" t="s">
        <v>636</v>
      </c>
      <c r="D610" s="863" t="s">
        <v>637</v>
      </c>
      <c r="E610" s="835" t="s">
        <v>3871</v>
      </c>
      <c r="F610" s="863" t="s">
        <v>3872</v>
      </c>
      <c r="G610" s="835" t="s">
        <v>4767</v>
      </c>
      <c r="H610" s="835" t="s">
        <v>4768</v>
      </c>
      <c r="I610" s="849">
        <v>9096.26953125</v>
      </c>
      <c r="J610" s="849">
        <v>1</v>
      </c>
      <c r="K610" s="850">
        <v>9096.26953125</v>
      </c>
    </row>
    <row r="611" spans="1:11" ht="14.4" customHeight="1" x14ac:dyDescent="0.3">
      <c r="A611" s="831" t="s">
        <v>593</v>
      </c>
      <c r="B611" s="832" t="s">
        <v>594</v>
      </c>
      <c r="C611" s="835" t="s">
        <v>636</v>
      </c>
      <c r="D611" s="863" t="s">
        <v>637</v>
      </c>
      <c r="E611" s="835" t="s">
        <v>3871</v>
      </c>
      <c r="F611" s="863" t="s">
        <v>3872</v>
      </c>
      <c r="G611" s="835" t="s">
        <v>4769</v>
      </c>
      <c r="H611" s="835" t="s">
        <v>4770</v>
      </c>
      <c r="I611" s="849">
        <v>16408.5703125</v>
      </c>
      <c r="J611" s="849">
        <v>3</v>
      </c>
      <c r="K611" s="850">
        <v>49225.7109375</v>
      </c>
    </row>
    <row r="612" spans="1:11" ht="14.4" customHeight="1" x14ac:dyDescent="0.3">
      <c r="A612" s="831" t="s">
        <v>593</v>
      </c>
      <c r="B612" s="832" t="s">
        <v>594</v>
      </c>
      <c r="C612" s="835" t="s">
        <v>636</v>
      </c>
      <c r="D612" s="863" t="s">
        <v>637</v>
      </c>
      <c r="E612" s="835" t="s">
        <v>3871</v>
      </c>
      <c r="F612" s="863" t="s">
        <v>3872</v>
      </c>
      <c r="G612" s="835" t="s">
        <v>4771</v>
      </c>
      <c r="H612" s="835" t="s">
        <v>4772</v>
      </c>
      <c r="I612" s="849">
        <v>363.86536810190591</v>
      </c>
      <c r="J612" s="849">
        <v>8</v>
      </c>
      <c r="K612" s="850">
        <v>2910.9229448152473</v>
      </c>
    </row>
    <row r="613" spans="1:11" ht="14.4" customHeight="1" x14ac:dyDescent="0.3">
      <c r="A613" s="831" t="s">
        <v>593</v>
      </c>
      <c r="B613" s="832" t="s">
        <v>594</v>
      </c>
      <c r="C613" s="835" t="s">
        <v>639</v>
      </c>
      <c r="D613" s="863" t="s">
        <v>640</v>
      </c>
      <c r="E613" s="835" t="s">
        <v>3871</v>
      </c>
      <c r="F613" s="863" t="s">
        <v>3872</v>
      </c>
      <c r="G613" s="835" t="s">
        <v>4773</v>
      </c>
      <c r="H613" s="835" t="s">
        <v>4774</v>
      </c>
      <c r="I613" s="849">
        <v>147.18499755859375</v>
      </c>
      <c r="J613" s="849">
        <v>40</v>
      </c>
      <c r="K613" s="850">
        <v>5887.4599609375</v>
      </c>
    </row>
    <row r="614" spans="1:11" ht="14.4" customHeight="1" x14ac:dyDescent="0.3">
      <c r="A614" s="831" t="s">
        <v>593</v>
      </c>
      <c r="B614" s="832" t="s">
        <v>594</v>
      </c>
      <c r="C614" s="835" t="s">
        <v>639</v>
      </c>
      <c r="D614" s="863" t="s">
        <v>640</v>
      </c>
      <c r="E614" s="835" t="s">
        <v>3871</v>
      </c>
      <c r="F614" s="863" t="s">
        <v>3872</v>
      </c>
      <c r="G614" s="835" t="s">
        <v>4739</v>
      </c>
      <c r="H614" s="835" t="s">
        <v>4740</v>
      </c>
      <c r="I614" s="849">
        <v>241.2611660164479</v>
      </c>
      <c r="J614" s="849">
        <v>3</v>
      </c>
      <c r="K614" s="850">
        <v>723.78349804934373</v>
      </c>
    </row>
    <row r="615" spans="1:11" ht="14.4" customHeight="1" x14ac:dyDescent="0.3">
      <c r="A615" s="831" t="s">
        <v>593</v>
      </c>
      <c r="B615" s="832" t="s">
        <v>594</v>
      </c>
      <c r="C615" s="835" t="s">
        <v>639</v>
      </c>
      <c r="D615" s="863" t="s">
        <v>640</v>
      </c>
      <c r="E615" s="835" t="s">
        <v>3871</v>
      </c>
      <c r="F615" s="863" t="s">
        <v>3872</v>
      </c>
      <c r="G615" s="835" t="s">
        <v>4467</v>
      </c>
      <c r="H615" s="835" t="s">
        <v>4468</v>
      </c>
      <c r="I615" s="849">
        <v>946.219970703125</v>
      </c>
      <c r="J615" s="849">
        <v>1</v>
      </c>
      <c r="K615" s="850">
        <v>946.219970703125</v>
      </c>
    </row>
    <row r="616" spans="1:11" ht="14.4" customHeight="1" x14ac:dyDescent="0.3">
      <c r="A616" s="831" t="s">
        <v>593</v>
      </c>
      <c r="B616" s="832" t="s">
        <v>594</v>
      </c>
      <c r="C616" s="835" t="s">
        <v>639</v>
      </c>
      <c r="D616" s="863" t="s">
        <v>640</v>
      </c>
      <c r="E616" s="835" t="s">
        <v>3871</v>
      </c>
      <c r="F616" s="863" t="s">
        <v>3872</v>
      </c>
      <c r="G616" s="835" t="s">
        <v>4775</v>
      </c>
      <c r="H616" s="835" t="s">
        <v>4776</v>
      </c>
      <c r="I616" s="849">
        <v>229.4375</v>
      </c>
      <c r="J616" s="849">
        <v>4</v>
      </c>
      <c r="K616" s="850">
        <v>917.75</v>
      </c>
    </row>
    <row r="617" spans="1:11" ht="14.4" customHeight="1" x14ac:dyDescent="0.3">
      <c r="A617" s="831" t="s">
        <v>593</v>
      </c>
      <c r="B617" s="832" t="s">
        <v>594</v>
      </c>
      <c r="C617" s="835" t="s">
        <v>639</v>
      </c>
      <c r="D617" s="863" t="s">
        <v>640</v>
      </c>
      <c r="E617" s="835" t="s">
        <v>3871</v>
      </c>
      <c r="F617" s="863" t="s">
        <v>3872</v>
      </c>
      <c r="G617" s="835" t="s">
        <v>4777</v>
      </c>
      <c r="H617" s="835" t="s">
        <v>4778</v>
      </c>
      <c r="I617" s="849">
        <v>1778.699951171875</v>
      </c>
      <c r="J617" s="849">
        <v>3</v>
      </c>
      <c r="K617" s="850">
        <v>5336.10009765625</v>
      </c>
    </row>
    <row r="618" spans="1:11" ht="14.4" customHeight="1" x14ac:dyDescent="0.3">
      <c r="A618" s="831" t="s">
        <v>593</v>
      </c>
      <c r="B618" s="832" t="s">
        <v>594</v>
      </c>
      <c r="C618" s="835" t="s">
        <v>639</v>
      </c>
      <c r="D618" s="863" t="s">
        <v>640</v>
      </c>
      <c r="E618" s="835" t="s">
        <v>3871</v>
      </c>
      <c r="F618" s="863" t="s">
        <v>3872</v>
      </c>
      <c r="G618" s="835" t="s">
        <v>4779</v>
      </c>
      <c r="H618" s="835" t="s">
        <v>4780</v>
      </c>
      <c r="I618" s="849">
        <v>1084.1600341796875</v>
      </c>
      <c r="J618" s="849">
        <v>4</v>
      </c>
      <c r="K618" s="850">
        <v>4336.64013671875</v>
      </c>
    </row>
    <row r="619" spans="1:11" ht="14.4" customHeight="1" x14ac:dyDescent="0.3">
      <c r="A619" s="831" t="s">
        <v>593</v>
      </c>
      <c r="B619" s="832" t="s">
        <v>594</v>
      </c>
      <c r="C619" s="835" t="s">
        <v>639</v>
      </c>
      <c r="D619" s="863" t="s">
        <v>640</v>
      </c>
      <c r="E619" s="835" t="s">
        <v>3871</v>
      </c>
      <c r="F619" s="863" t="s">
        <v>3872</v>
      </c>
      <c r="G619" s="835" t="s">
        <v>4597</v>
      </c>
      <c r="H619" s="835" t="s">
        <v>4598</v>
      </c>
      <c r="I619" s="849">
        <v>203.01392707033986</v>
      </c>
      <c r="J619" s="849">
        <v>1</v>
      </c>
      <c r="K619" s="850">
        <v>203.01392707033986</v>
      </c>
    </row>
    <row r="620" spans="1:11" ht="14.4" customHeight="1" x14ac:dyDescent="0.3">
      <c r="A620" s="831" t="s">
        <v>593</v>
      </c>
      <c r="B620" s="832" t="s">
        <v>594</v>
      </c>
      <c r="C620" s="835" t="s">
        <v>639</v>
      </c>
      <c r="D620" s="863" t="s">
        <v>640</v>
      </c>
      <c r="E620" s="835" t="s">
        <v>3871</v>
      </c>
      <c r="F620" s="863" t="s">
        <v>3872</v>
      </c>
      <c r="G620" s="835" t="s">
        <v>4781</v>
      </c>
      <c r="H620" s="835" t="s">
        <v>4782</v>
      </c>
      <c r="I620" s="849">
        <v>335.5</v>
      </c>
      <c r="J620" s="849">
        <v>1</v>
      </c>
      <c r="K620" s="850">
        <v>335.5</v>
      </c>
    </row>
    <row r="621" spans="1:11" ht="14.4" customHeight="1" x14ac:dyDescent="0.3">
      <c r="A621" s="831" t="s">
        <v>593</v>
      </c>
      <c r="B621" s="832" t="s">
        <v>594</v>
      </c>
      <c r="C621" s="835" t="s">
        <v>639</v>
      </c>
      <c r="D621" s="863" t="s">
        <v>640</v>
      </c>
      <c r="E621" s="835" t="s">
        <v>3871</v>
      </c>
      <c r="F621" s="863" t="s">
        <v>3872</v>
      </c>
      <c r="G621" s="835" t="s">
        <v>4783</v>
      </c>
      <c r="H621" s="835" t="s">
        <v>4784</v>
      </c>
      <c r="I621" s="849">
        <v>84579</v>
      </c>
      <c r="J621" s="849">
        <v>1</v>
      </c>
      <c r="K621" s="850">
        <v>84579</v>
      </c>
    </row>
    <row r="622" spans="1:11" ht="14.4" customHeight="1" x14ac:dyDescent="0.3">
      <c r="A622" s="831" t="s">
        <v>593</v>
      </c>
      <c r="B622" s="832" t="s">
        <v>594</v>
      </c>
      <c r="C622" s="835" t="s">
        <v>639</v>
      </c>
      <c r="D622" s="863" t="s">
        <v>640</v>
      </c>
      <c r="E622" s="835" t="s">
        <v>3871</v>
      </c>
      <c r="F622" s="863" t="s">
        <v>3872</v>
      </c>
      <c r="G622" s="835" t="s">
        <v>4785</v>
      </c>
      <c r="H622" s="835" t="s">
        <v>4786</v>
      </c>
      <c r="I622" s="849">
        <v>276.68638726259121</v>
      </c>
      <c r="J622" s="849">
        <v>2</v>
      </c>
      <c r="K622" s="850">
        <v>553.37277452518242</v>
      </c>
    </row>
    <row r="623" spans="1:11" ht="14.4" customHeight="1" x14ac:dyDescent="0.3">
      <c r="A623" s="831" t="s">
        <v>593</v>
      </c>
      <c r="B623" s="832" t="s">
        <v>594</v>
      </c>
      <c r="C623" s="835" t="s">
        <v>3868</v>
      </c>
      <c r="D623" s="863" t="s">
        <v>3869</v>
      </c>
      <c r="E623" s="835" t="s">
        <v>3871</v>
      </c>
      <c r="F623" s="863" t="s">
        <v>3872</v>
      </c>
      <c r="G623" s="835" t="s">
        <v>4787</v>
      </c>
      <c r="H623" s="835" t="s">
        <v>4788</v>
      </c>
      <c r="I623" s="849">
        <v>133109.6875</v>
      </c>
      <c r="J623" s="849">
        <v>2</v>
      </c>
      <c r="K623" s="850">
        <v>266219.375</v>
      </c>
    </row>
    <row r="624" spans="1:11" ht="14.4" customHeight="1" x14ac:dyDescent="0.3">
      <c r="A624" s="831" t="s">
        <v>593</v>
      </c>
      <c r="B624" s="832" t="s">
        <v>594</v>
      </c>
      <c r="C624" s="835" t="s">
        <v>3868</v>
      </c>
      <c r="D624" s="863" t="s">
        <v>3869</v>
      </c>
      <c r="E624" s="835" t="s">
        <v>3871</v>
      </c>
      <c r="F624" s="863" t="s">
        <v>3872</v>
      </c>
      <c r="G624" s="835" t="s">
        <v>4789</v>
      </c>
      <c r="H624" s="835" t="s">
        <v>4790</v>
      </c>
      <c r="I624" s="849">
        <v>18039.890625</v>
      </c>
      <c r="J624" s="849">
        <v>1</v>
      </c>
      <c r="K624" s="850">
        <v>18039.890625</v>
      </c>
    </row>
    <row r="625" spans="1:11" ht="14.4" customHeight="1" thickBot="1" x14ac:dyDescent="0.35">
      <c r="A625" s="839" t="s">
        <v>593</v>
      </c>
      <c r="B625" s="840" t="s">
        <v>594</v>
      </c>
      <c r="C625" s="843" t="s">
        <v>3868</v>
      </c>
      <c r="D625" s="864" t="s">
        <v>3869</v>
      </c>
      <c r="E625" s="843" t="s">
        <v>3871</v>
      </c>
      <c r="F625" s="864" t="s">
        <v>3872</v>
      </c>
      <c r="G625" s="843" t="s">
        <v>4791</v>
      </c>
      <c r="H625" s="843" t="s">
        <v>4792</v>
      </c>
      <c r="I625" s="851">
        <v>126150.96875</v>
      </c>
      <c r="J625" s="851">
        <v>1</v>
      </c>
      <c r="K625" s="852">
        <v>126150.96875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152.75000000000003</v>
      </c>
      <c r="D6" s="491"/>
      <c r="E6" s="491"/>
      <c r="F6" s="490"/>
      <c r="G6" s="492">
        <f ca="1">SUM(Tabulka[05 h_vram])/2</f>
        <v>45712.38</v>
      </c>
      <c r="H6" s="491">
        <f ca="1">SUM(Tabulka[06 h_naduv])/2</f>
        <v>2775.6</v>
      </c>
      <c r="I6" s="491">
        <f ca="1">SUM(Tabulka[07 h_nadzk])/2</f>
        <v>316.54999999999995</v>
      </c>
      <c r="J6" s="490">
        <f ca="1">SUM(Tabulka[08 h_oon])/2</f>
        <v>170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189766</v>
      </c>
      <c r="N6" s="491">
        <f ca="1">SUM(Tabulka[12 m_oc])/2</f>
        <v>189766</v>
      </c>
      <c r="O6" s="490">
        <f ca="1">SUM(Tabulka[13 m_sk])/2</f>
        <v>14622538</v>
      </c>
      <c r="P6" s="489">
        <f ca="1">SUM(Tabulka[14_vzsk])/2</f>
        <v>32778</v>
      </c>
      <c r="Q6" s="489">
        <f ca="1">SUM(Tabulka[15_vzpl])/2</f>
        <v>0</v>
      </c>
      <c r="R6" s="488">
        <f ca="1">IF(Q6=0,0,P6/Q6)</f>
        <v>0</v>
      </c>
      <c r="S6" s="487">
        <f ca="1">Q6-P6</f>
        <v>-32778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4447117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-4900</v>
      </c>
    </row>
    <row r="9" spans="1:19" x14ac:dyDescent="0.3">
      <c r="A9" s="469">
        <v>99</v>
      </c>
      <c r="B9" s="468" t="s">
        <v>4800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174088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-4900</v>
      </c>
    </row>
    <row r="10" spans="1:19" x14ac:dyDescent="0.3">
      <c r="A10" s="469">
        <v>100</v>
      </c>
      <c r="B10" s="468" t="s">
        <v>4801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252303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4802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7114.4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59.199999999999996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4020726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4794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1547895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-14500</v>
      </c>
    </row>
    <row r="13" spans="1:19" x14ac:dyDescent="0.3">
      <c r="A13" s="469">
        <v>526</v>
      </c>
      <c r="B13" s="468" t="s">
        <v>4803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4442.8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1481992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-14500</v>
      </c>
    </row>
    <row r="14" spans="1:19" x14ac:dyDescent="0.3">
      <c r="A14" s="469">
        <v>527</v>
      </c>
      <c r="B14" s="468" t="s">
        <v>4804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4805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4795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30686.38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184766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184766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8229339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13378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>
        <f ca="1">IF(Tabulka[[#This Row],[15_vzpl]]-Tabulka[[#This Row],[14_vzsk]]=0,"",Tabulka[[#This Row],[15_vzpl]]-Tabulka[[#This Row],[14_vzsk]])</f>
        <v>-13378</v>
      </c>
    </row>
    <row r="17" spans="1:19" x14ac:dyDescent="0.3">
      <c r="A17" s="469">
        <v>303</v>
      </c>
      <c r="B17" s="468" t="s">
        <v>4806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10699.5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52847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52847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2890163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13378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>
        <f ca="1">IF(Tabulka[[#This Row],[15_vzpl]]-Tabulka[[#This Row],[14_vzsk]]=0,"",Tabulka[[#This Row],[15_vzpl]]-Tabulka[[#This Row],[14_vzsk]])</f>
        <v>-13378</v>
      </c>
    </row>
    <row r="18" spans="1:19" x14ac:dyDescent="0.3">
      <c r="A18" s="469">
        <v>304</v>
      </c>
      <c r="B18" s="468" t="s">
        <v>4807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1385900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4808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48.75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566307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4809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2554899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4810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53696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4811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4524.13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778374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4796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2167.1999999999998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398187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4812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2167.1999999999998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398187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4799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3">
      <c r="A8" s="505" t="s">
        <v>215</v>
      </c>
      <c r="B8" s="504">
        <v>5</v>
      </c>
      <c r="C8">
        <v>1</v>
      </c>
      <c r="D8" t="s">
        <v>4794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3">
      <c r="A12" s="505" t="s">
        <v>219</v>
      </c>
      <c r="B12" s="504">
        <v>9</v>
      </c>
      <c r="C12">
        <v>1</v>
      </c>
      <c r="D12" t="s">
        <v>4795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3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8" x14ac:dyDescent="0.3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8" x14ac:dyDescent="0.3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8" x14ac:dyDescent="0.3">
      <c r="C19">
        <v>1</v>
      </c>
      <c r="D19" t="s">
        <v>4796</v>
      </c>
      <c r="E19">
        <v>6.6</v>
      </c>
      <c r="I19">
        <v>1186.4000000000001</v>
      </c>
      <c r="Q19">
        <v>194721</v>
      </c>
    </row>
    <row r="20" spans="3:18" x14ac:dyDescent="0.3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8" x14ac:dyDescent="0.3">
      <c r="C21" t="s">
        <v>4797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</row>
    <row r="22" spans="3:18" x14ac:dyDescent="0.3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</row>
    <row r="23" spans="3:18" x14ac:dyDescent="0.3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</row>
    <row r="24" spans="3:18" x14ac:dyDescent="0.3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8" x14ac:dyDescent="0.3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8" x14ac:dyDescent="0.3">
      <c r="C26">
        <v>2</v>
      </c>
      <c r="D26" t="s">
        <v>4794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</row>
    <row r="27" spans="3:18" x14ac:dyDescent="0.3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</row>
    <row r="28" spans="3:18" x14ac:dyDescent="0.3">
      <c r="C28">
        <v>2</v>
      </c>
      <c r="D28">
        <v>527</v>
      </c>
      <c r="E28">
        <v>0.5</v>
      </c>
      <c r="I28">
        <v>80</v>
      </c>
      <c r="Q28">
        <v>27625</v>
      </c>
    </row>
    <row r="29" spans="3:18" x14ac:dyDescent="0.3">
      <c r="C29">
        <v>2</v>
      </c>
      <c r="D29" t="s">
        <v>4795</v>
      </c>
      <c r="E29">
        <v>106</v>
      </c>
      <c r="I29">
        <v>14513.25</v>
      </c>
      <c r="J29">
        <v>917</v>
      </c>
      <c r="K29">
        <v>90.75</v>
      </c>
      <c r="O29">
        <v>98468</v>
      </c>
      <c r="P29">
        <v>98468</v>
      </c>
      <c r="Q29">
        <v>4169117</v>
      </c>
      <c r="R29">
        <v>4550</v>
      </c>
    </row>
    <row r="30" spans="3:18" x14ac:dyDescent="0.3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O30">
        <v>32665</v>
      </c>
      <c r="P30">
        <v>32665</v>
      </c>
      <c r="Q30">
        <v>1539099</v>
      </c>
      <c r="R30">
        <v>4550</v>
      </c>
    </row>
    <row r="31" spans="3:18" x14ac:dyDescent="0.3">
      <c r="C31">
        <v>2</v>
      </c>
      <c r="D31">
        <v>304</v>
      </c>
      <c r="E31">
        <v>17.75</v>
      </c>
      <c r="I31">
        <v>2021.5</v>
      </c>
      <c r="J31">
        <v>57.5</v>
      </c>
      <c r="O31">
        <v>27388</v>
      </c>
      <c r="P31">
        <v>27388</v>
      </c>
      <c r="Q31">
        <v>671175</v>
      </c>
    </row>
    <row r="32" spans="3:18" x14ac:dyDescent="0.3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O32">
        <v>9557</v>
      </c>
      <c r="P32">
        <v>9557</v>
      </c>
      <c r="Q32">
        <v>273840</v>
      </c>
    </row>
    <row r="33" spans="3:18" x14ac:dyDescent="0.3">
      <c r="C33">
        <v>2</v>
      </c>
      <c r="D33">
        <v>409</v>
      </c>
      <c r="E33">
        <v>29</v>
      </c>
      <c r="I33">
        <v>4152</v>
      </c>
      <c r="J33">
        <v>520</v>
      </c>
      <c r="O33">
        <v>16558</v>
      </c>
      <c r="P33">
        <v>16558</v>
      </c>
      <c r="Q33">
        <v>1277184</v>
      </c>
    </row>
    <row r="34" spans="3:18" x14ac:dyDescent="0.3">
      <c r="C34">
        <v>2</v>
      </c>
      <c r="D34">
        <v>636</v>
      </c>
      <c r="E34">
        <v>1</v>
      </c>
      <c r="I34">
        <v>112</v>
      </c>
      <c r="Q34">
        <v>23747</v>
      </c>
    </row>
    <row r="35" spans="3:18" x14ac:dyDescent="0.3">
      <c r="C35">
        <v>2</v>
      </c>
      <c r="D35">
        <v>642</v>
      </c>
      <c r="E35">
        <v>15</v>
      </c>
      <c r="I35">
        <v>2143.25</v>
      </c>
      <c r="J35">
        <v>36</v>
      </c>
      <c r="O35">
        <v>12300</v>
      </c>
      <c r="P35">
        <v>12300</v>
      </c>
      <c r="Q35">
        <v>384072</v>
      </c>
    </row>
    <row r="36" spans="3:18" x14ac:dyDescent="0.3">
      <c r="C36">
        <v>2</v>
      </c>
      <c r="D36" t="s">
        <v>4796</v>
      </c>
      <c r="E36">
        <v>6.6</v>
      </c>
      <c r="I36">
        <v>980.8</v>
      </c>
      <c r="Q36">
        <v>203466</v>
      </c>
    </row>
    <row r="37" spans="3:18" x14ac:dyDescent="0.3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8" x14ac:dyDescent="0.3">
      <c r="C38" t="s">
        <v>4798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O38">
        <v>98468</v>
      </c>
      <c r="P38">
        <v>98468</v>
      </c>
      <c r="Q38">
        <v>7250838</v>
      </c>
      <c r="R38">
        <v>9350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4818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13955116.199999999</v>
      </c>
      <c r="C3" s="344">
        <f t="shared" ref="C3:Z3" si="0">SUBTOTAL(9,C6:C1048576)</f>
        <v>0</v>
      </c>
      <c r="D3" s="344"/>
      <c r="E3" s="344">
        <f>SUBTOTAL(9,E6:E1048576)/4</f>
        <v>12364986.289999999</v>
      </c>
      <c r="F3" s="344"/>
      <c r="G3" s="344">
        <f t="shared" si="0"/>
        <v>9.2273621520404276</v>
      </c>
      <c r="H3" s="344">
        <f>SUBTOTAL(9,H6:H1048576)/4</f>
        <v>9913881.9000000004</v>
      </c>
      <c r="I3" s="347">
        <f>IF(B3&lt;&gt;0,H3/B3,"")</f>
        <v>0.71041199212658657</v>
      </c>
      <c r="J3" s="345">
        <f>IF(E3&lt;&gt;0,H3/E3,"")</f>
        <v>0.80177055335821168</v>
      </c>
      <c r="K3" s="346">
        <f t="shared" si="0"/>
        <v>31658275.779999983</v>
      </c>
      <c r="L3" s="346"/>
      <c r="M3" s="344">
        <f t="shared" si="0"/>
        <v>2</v>
      </c>
      <c r="N3" s="344">
        <f t="shared" si="0"/>
        <v>40013200.06000001</v>
      </c>
      <c r="O3" s="344"/>
      <c r="P3" s="344">
        <f t="shared" si="0"/>
        <v>2.527819287320646</v>
      </c>
      <c r="Q3" s="344">
        <f t="shared" si="0"/>
        <v>23601720.239999939</v>
      </c>
      <c r="R3" s="347">
        <f>IF(K3&lt;&gt;0,Q3/K3,"")</f>
        <v>0.74551502438140527</v>
      </c>
      <c r="S3" s="347">
        <f>IF(N3&lt;&gt;0,Q3/N3,"")</f>
        <v>0.5898483551580237</v>
      </c>
      <c r="T3" s="343">
        <f t="shared" si="0"/>
        <v>57781561.259999998</v>
      </c>
      <c r="U3" s="346"/>
      <c r="V3" s="344">
        <f t="shared" si="0"/>
        <v>2</v>
      </c>
      <c r="W3" s="344">
        <f t="shared" si="0"/>
        <v>53652657.74000001</v>
      </c>
      <c r="X3" s="344"/>
      <c r="Y3" s="344">
        <f t="shared" si="0"/>
        <v>1.8570857751170433</v>
      </c>
      <c r="Z3" s="344">
        <f t="shared" si="0"/>
        <v>73257160.120000005</v>
      </c>
      <c r="AA3" s="347">
        <f>IF(T3&lt;&gt;0,Z3/T3,"")</f>
        <v>1.2678293649831367</v>
      </c>
      <c r="AB3" s="345">
        <f>IF(W3&lt;&gt;0,Z3/W3,"")</f>
        <v>1.3653966682322267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4813</v>
      </c>
      <c r="B6" s="871">
        <v>9182748.1999999993</v>
      </c>
      <c r="C6" s="872"/>
      <c r="D6" s="872">
        <v>1</v>
      </c>
      <c r="E6" s="871">
        <v>7784313.2899999982</v>
      </c>
      <c r="F6" s="872"/>
      <c r="G6" s="872">
        <v>0.84771063307605443</v>
      </c>
      <c r="H6" s="871">
        <v>4979193.9000000004</v>
      </c>
      <c r="I6" s="872"/>
      <c r="J6" s="872">
        <v>0.54223352220416987</v>
      </c>
      <c r="K6" s="871">
        <v>15829137.889999991</v>
      </c>
      <c r="L6" s="872"/>
      <c r="M6" s="872">
        <v>1</v>
      </c>
      <c r="N6" s="871">
        <v>20006600.030000005</v>
      </c>
      <c r="O6" s="872"/>
      <c r="P6" s="872">
        <v>1.263909643660323</v>
      </c>
      <c r="Q6" s="871">
        <v>11800860.119999969</v>
      </c>
      <c r="R6" s="872"/>
      <c r="S6" s="872">
        <v>0.74551502438140527</v>
      </c>
      <c r="T6" s="871">
        <v>28890780.629999999</v>
      </c>
      <c r="U6" s="872"/>
      <c r="V6" s="872">
        <v>1</v>
      </c>
      <c r="W6" s="871">
        <v>26826328.870000005</v>
      </c>
      <c r="X6" s="872"/>
      <c r="Y6" s="872">
        <v>0.92854288755852166</v>
      </c>
      <c r="Z6" s="871">
        <v>36628580.060000002</v>
      </c>
      <c r="AA6" s="872"/>
      <c r="AB6" s="873">
        <v>1.2678293649831367</v>
      </c>
    </row>
    <row r="7" spans="1:28" ht="14.4" customHeight="1" x14ac:dyDescent="0.3">
      <c r="A7" s="884" t="s">
        <v>4814</v>
      </c>
      <c r="B7" s="874">
        <v>1297597.1999999997</v>
      </c>
      <c r="C7" s="875"/>
      <c r="D7" s="875">
        <v>1</v>
      </c>
      <c r="E7" s="874">
        <v>1226774.8499999987</v>
      </c>
      <c r="F7" s="875"/>
      <c r="G7" s="875">
        <v>0.94542038931649897</v>
      </c>
      <c r="H7" s="874">
        <v>1270133.5700000003</v>
      </c>
      <c r="I7" s="875"/>
      <c r="J7" s="875">
        <v>0.9788350113579164</v>
      </c>
      <c r="K7" s="874">
        <v>15829137.889999991</v>
      </c>
      <c r="L7" s="875"/>
      <c r="M7" s="875">
        <v>1</v>
      </c>
      <c r="N7" s="874">
        <v>20006600.030000005</v>
      </c>
      <c r="O7" s="875"/>
      <c r="P7" s="875">
        <v>1.263909643660323</v>
      </c>
      <c r="Q7" s="874">
        <v>11800860.119999969</v>
      </c>
      <c r="R7" s="875"/>
      <c r="S7" s="875">
        <v>0.74551502438140527</v>
      </c>
      <c r="T7" s="874">
        <v>28890780.629999999</v>
      </c>
      <c r="U7" s="875"/>
      <c r="V7" s="875">
        <v>1</v>
      </c>
      <c r="W7" s="874">
        <v>26826328.870000005</v>
      </c>
      <c r="X7" s="875"/>
      <c r="Y7" s="875">
        <v>0.92854288755852166</v>
      </c>
      <c r="Z7" s="874">
        <v>36628580.060000002</v>
      </c>
      <c r="AA7" s="875"/>
      <c r="AB7" s="876">
        <v>1.2678293649831367</v>
      </c>
    </row>
    <row r="8" spans="1:28" ht="14.4" customHeight="1" x14ac:dyDescent="0.3">
      <c r="A8" s="884" t="s">
        <v>4815</v>
      </c>
      <c r="B8" s="874">
        <v>7885151</v>
      </c>
      <c r="C8" s="875"/>
      <c r="D8" s="875">
        <v>1</v>
      </c>
      <c r="E8" s="874">
        <v>6557538.4399999995</v>
      </c>
      <c r="F8" s="875"/>
      <c r="G8" s="875">
        <v>0.8316313080117298</v>
      </c>
      <c r="H8" s="874">
        <v>3709060.33</v>
      </c>
      <c r="I8" s="875"/>
      <c r="J8" s="875">
        <v>0.47038545362035555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4816</v>
      </c>
      <c r="B9" s="878">
        <v>4772368</v>
      </c>
      <c r="C9" s="879"/>
      <c r="D9" s="879">
        <v>1</v>
      </c>
      <c r="E9" s="878">
        <v>4580673</v>
      </c>
      <c r="F9" s="879"/>
      <c r="G9" s="879">
        <v>0.95983230966262456</v>
      </c>
      <c r="H9" s="878">
        <v>4934688</v>
      </c>
      <c r="I9" s="879"/>
      <c r="J9" s="879">
        <v>1.0340124650907054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4817</v>
      </c>
      <c r="B10" s="881">
        <v>4772368</v>
      </c>
      <c r="C10" s="882"/>
      <c r="D10" s="882">
        <v>1</v>
      </c>
      <c r="E10" s="881">
        <v>4580673</v>
      </c>
      <c r="F10" s="882"/>
      <c r="G10" s="882">
        <v>0.95983230966262456</v>
      </c>
      <c r="H10" s="881">
        <v>4934688</v>
      </c>
      <c r="I10" s="882"/>
      <c r="J10" s="882">
        <v>1.0340124650907054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615</v>
      </c>
      <c r="B12" s="871">
        <v>1297597.2000000002</v>
      </c>
      <c r="C12" s="872"/>
      <c r="D12" s="872">
        <v>1</v>
      </c>
      <c r="E12" s="871">
        <v>1226774.8499999999</v>
      </c>
      <c r="F12" s="872"/>
      <c r="G12" s="872">
        <v>0.94542038931649952</v>
      </c>
      <c r="H12" s="871">
        <v>1270133.5699999994</v>
      </c>
      <c r="I12" s="872"/>
      <c r="J12" s="873">
        <v>0.9788350113579154</v>
      </c>
    </row>
    <row r="13" spans="1:28" ht="14.4" customHeight="1" x14ac:dyDescent="0.3">
      <c r="A13" s="884" t="s">
        <v>4819</v>
      </c>
      <c r="B13" s="874">
        <v>133266</v>
      </c>
      <c r="C13" s="875"/>
      <c r="D13" s="875">
        <v>1</v>
      </c>
      <c r="E13" s="874">
        <v>139045.66999999998</v>
      </c>
      <c r="F13" s="875"/>
      <c r="G13" s="875">
        <v>1.043369426560413</v>
      </c>
      <c r="H13" s="874">
        <v>146459</v>
      </c>
      <c r="I13" s="875"/>
      <c r="J13" s="876">
        <v>1.0989974937343359</v>
      </c>
    </row>
    <row r="14" spans="1:28" ht="14.4" customHeight="1" x14ac:dyDescent="0.3">
      <c r="A14" s="884" t="s">
        <v>4820</v>
      </c>
      <c r="B14" s="874">
        <v>1164331.2000000002</v>
      </c>
      <c r="C14" s="875"/>
      <c r="D14" s="875">
        <v>1</v>
      </c>
      <c r="E14" s="874">
        <v>1087729.18</v>
      </c>
      <c r="F14" s="875"/>
      <c r="G14" s="875">
        <v>0.9342094242600385</v>
      </c>
      <c r="H14" s="874">
        <v>1123674.5699999994</v>
      </c>
      <c r="I14" s="875"/>
      <c r="J14" s="876">
        <v>0.96508155926767158</v>
      </c>
    </row>
    <row r="15" spans="1:28" ht="14.4" customHeight="1" x14ac:dyDescent="0.3">
      <c r="A15" s="877" t="s">
        <v>624</v>
      </c>
      <c r="B15" s="878">
        <v>12657519</v>
      </c>
      <c r="C15" s="879"/>
      <c r="D15" s="879">
        <v>1</v>
      </c>
      <c r="E15" s="878">
        <v>11138211.439999999</v>
      </c>
      <c r="F15" s="879"/>
      <c r="G15" s="879">
        <v>0.87996798108697283</v>
      </c>
      <c r="H15" s="878">
        <v>8643748.3300000001</v>
      </c>
      <c r="I15" s="879"/>
      <c r="J15" s="880">
        <v>0.682894359471236</v>
      </c>
    </row>
    <row r="16" spans="1:28" ht="14.4" customHeight="1" x14ac:dyDescent="0.3">
      <c r="A16" s="884" t="s">
        <v>4819</v>
      </c>
      <c r="B16" s="874">
        <v>12657519</v>
      </c>
      <c r="C16" s="875"/>
      <c r="D16" s="875">
        <v>1</v>
      </c>
      <c r="E16" s="874">
        <v>11138211.439999999</v>
      </c>
      <c r="F16" s="875"/>
      <c r="G16" s="875">
        <v>0.87996798108697283</v>
      </c>
      <c r="H16" s="874">
        <v>8643748.3300000001</v>
      </c>
      <c r="I16" s="875"/>
      <c r="J16" s="876">
        <v>0.682894359471236</v>
      </c>
    </row>
    <row r="17" spans="1:10" ht="14.4" customHeight="1" x14ac:dyDescent="0.3">
      <c r="A17" s="877" t="s">
        <v>642</v>
      </c>
      <c r="B17" s="878">
        <v>0</v>
      </c>
      <c r="C17" s="879"/>
      <c r="D17" s="879"/>
      <c r="E17" s="878">
        <v>0</v>
      </c>
      <c r="F17" s="879"/>
      <c r="G17" s="879"/>
      <c r="H17" s="878"/>
      <c r="I17" s="879"/>
      <c r="J17" s="880"/>
    </row>
    <row r="18" spans="1:10" ht="14.4" customHeight="1" thickBot="1" x14ac:dyDescent="0.35">
      <c r="A18" s="885" t="s">
        <v>4819</v>
      </c>
      <c r="B18" s="881">
        <v>0</v>
      </c>
      <c r="C18" s="882"/>
      <c r="D18" s="882"/>
      <c r="E18" s="881">
        <v>0</v>
      </c>
      <c r="F18" s="882"/>
      <c r="G18" s="882"/>
      <c r="H18" s="881"/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2170</v>
      </c>
    </row>
    <row r="21" spans="1:10" ht="14.4" customHeight="1" x14ac:dyDescent="0.3">
      <c r="A21" s="804" t="s">
        <v>4821</v>
      </c>
    </row>
    <row r="22" spans="1:10" ht="14.4" customHeight="1" x14ac:dyDescent="0.3">
      <c r="A22" s="804" t="s">
        <v>4822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4825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63450</v>
      </c>
      <c r="C3" s="404">
        <f t="shared" si="0"/>
        <v>63028</v>
      </c>
      <c r="D3" s="438">
        <f t="shared" si="0"/>
        <v>64168</v>
      </c>
      <c r="E3" s="346">
        <f t="shared" si="0"/>
        <v>13955116.200000003</v>
      </c>
      <c r="F3" s="344">
        <f t="shared" si="0"/>
        <v>12364986.290000003</v>
      </c>
      <c r="G3" s="405">
        <f t="shared" si="0"/>
        <v>9913881.9000000022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2172</v>
      </c>
      <c r="B6" s="225">
        <v>802</v>
      </c>
      <c r="C6" s="225">
        <v>757</v>
      </c>
      <c r="D6" s="225">
        <v>737</v>
      </c>
      <c r="E6" s="887">
        <v>75685.320000000007</v>
      </c>
      <c r="F6" s="887">
        <v>80932</v>
      </c>
      <c r="G6" s="888">
        <v>75932.320000000007</v>
      </c>
    </row>
    <row r="7" spans="1:7" ht="14.4" customHeight="1" x14ac:dyDescent="0.3">
      <c r="A7" s="857" t="s">
        <v>4819</v>
      </c>
      <c r="B7" s="849">
        <v>53064</v>
      </c>
      <c r="C7" s="849">
        <v>52816</v>
      </c>
      <c r="D7" s="849">
        <v>53992</v>
      </c>
      <c r="E7" s="889">
        <v>12790785</v>
      </c>
      <c r="F7" s="889">
        <v>11277257.109999999</v>
      </c>
      <c r="G7" s="890">
        <v>8790207.3300000001</v>
      </c>
    </row>
    <row r="8" spans="1:7" ht="14.4" customHeight="1" x14ac:dyDescent="0.3">
      <c r="A8" s="857" t="s">
        <v>2173</v>
      </c>
      <c r="B8" s="849">
        <v>1</v>
      </c>
      <c r="C8" s="849">
        <v>1</v>
      </c>
      <c r="D8" s="849">
        <v>93</v>
      </c>
      <c r="E8" s="889">
        <v>37</v>
      </c>
      <c r="F8" s="889">
        <v>37</v>
      </c>
      <c r="G8" s="890">
        <v>9071.68</v>
      </c>
    </row>
    <row r="9" spans="1:7" ht="14.4" customHeight="1" x14ac:dyDescent="0.3">
      <c r="A9" s="857" t="s">
        <v>2174</v>
      </c>
      <c r="B9" s="849">
        <v>491</v>
      </c>
      <c r="C9" s="849">
        <v>595</v>
      </c>
      <c r="D9" s="849">
        <v>539</v>
      </c>
      <c r="E9" s="889">
        <v>68385.33</v>
      </c>
      <c r="F9" s="889">
        <v>69187.33</v>
      </c>
      <c r="G9" s="890">
        <v>65142.320000000007</v>
      </c>
    </row>
    <row r="10" spans="1:7" ht="14.4" customHeight="1" x14ac:dyDescent="0.3">
      <c r="A10" s="857" t="s">
        <v>2175</v>
      </c>
      <c r="B10" s="849"/>
      <c r="C10" s="849">
        <v>7</v>
      </c>
      <c r="D10" s="849"/>
      <c r="E10" s="889"/>
      <c r="F10" s="889">
        <v>710.67000000000007</v>
      </c>
      <c r="G10" s="890"/>
    </row>
    <row r="11" spans="1:7" ht="14.4" customHeight="1" x14ac:dyDescent="0.3">
      <c r="A11" s="857" t="s">
        <v>2176</v>
      </c>
      <c r="B11" s="849">
        <v>646</v>
      </c>
      <c r="C11" s="849">
        <v>633</v>
      </c>
      <c r="D11" s="849">
        <v>569</v>
      </c>
      <c r="E11" s="889">
        <v>65001.67</v>
      </c>
      <c r="F11" s="889">
        <v>61475.990000000005</v>
      </c>
      <c r="G11" s="890">
        <v>69172.320000000007</v>
      </c>
    </row>
    <row r="12" spans="1:7" ht="14.4" customHeight="1" x14ac:dyDescent="0.3">
      <c r="A12" s="857" t="s">
        <v>2177</v>
      </c>
      <c r="B12" s="849">
        <v>250</v>
      </c>
      <c r="C12" s="849">
        <v>237</v>
      </c>
      <c r="D12" s="849">
        <v>184</v>
      </c>
      <c r="E12" s="889">
        <v>24893.99</v>
      </c>
      <c r="F12" s="889">
        <v>21414.32</v>
      </c>
      <c r="G12" s="890">
        <v>18460.339999999997</v>
      </c>
    </row>
    <row r="13" spans="1:7" ht="14.4" customHeight="1" x14ac:dyDescent="0.3">
      <c r="A13" s="857" t="s">
        <v>2178</v>
      </c>
      <c r="B13" s="849">
        <v>449</v>
      </c>
      <c r="C13" s="849">
        <v>482</v>
      </c>
      <c r="D13" s="849">
        <v>438</v>
      </c>
      <c r="E13" s="889">
        <v>64547.66</v>
      </c>
      <c r="F13" s="889">
        <v>47113</v>
      </c>
      <c r="G13" s="890">
        <v>39419.33</v>
      </c>
    </row>
    <row r="14" spans="1:7" ht="14.4" customHeight="1" x14ac:dyDescent="0.3">
      <c r="A14" s="857" t="s">
        <v>2179</v>
      </c>
      <c r="B14" s="849"/>
      <c r="C14" s="849"/>
      <c r="D14" s="849">
        <v>10</v>
      </c>
      <c r="E14" s="889"/>
      <c r="F14" s="889"/>
      <c r="G14" s="890">
        <v>380</v>
      </c>
    </row>
    <row r="15" spans="1:7" ht="14.4" customHeight="1" x14ac:dyDescent="0.3">
      <c r="A15" s="857" t="s">
        <v>2180</v>
      </c>
      <c r="B15" s="849">
        <v>51</v>
      </c>
      <c r="C15" s="849">
        <v>54</v>
      </c>
      <c r="D15" s="849">
        <v>157</v>
      </c>
      <c r="E15" s="889">
        <v>5743.65</v>
      </c>
      <c r="F15" s="889">
        <v>4451.67</v>
      </c>
      <c r="G15" s="890">
        <v>20747.989999999998</v>
      </c>
    </row>
    <row r="16" spans="1:7" ht="14.4" customHeight="1" x14ac:dyDescent="0.3">
      <c r="A16" s="857" t="s">
        <v>2181</v>
      </c>
      <c r="B16" s="849">
        <v>175</v>
      </c>
      <c r="C16" s="849">
        <v>277</v>
      </c>
      <c r="D16" s="849">
        <v>234</v>
      </c>
      <c r="E16" s="889">
        <v>15850</v>
      </c>
      <c r="F16" s="889">
        <v>25123.32</v>
      </c>
      <c r="G16" s="890">
        <v>24479.990000000005</v>
      </c>
    </row>
    <row r="17" spans="1:7" ht="14.4" customHeight="1" x14ac:dyDescent="0.3">
      <c r="A17" s="857" t="s">
        <v>4823</v>
      </c>
      <c r="B17" s="849">
        <v>305</v>
      </c>
      <c r="C17" s="849"/>
      <c r="D17" s="849"/>
      <c r="E17" s="889">
        <v>41726.650000000009</v>
      </c>
      <c r="F17" s="889"/>
      <c r="G17" s="890"/>
    </row>
    <row r="18" spans="1:7" ht="14.4" customHeight="1" x14ac:dyDescent="0.3">
      <c r="A18" s="857" t="s">
        <v>2182</v>
      </c>
      <c r="B18" s="849">
        <v>657</v>
      </c>
      <c r="C18" s="849">
        <v>162</v>
      </c>
      <c r="D18" s="849">
        <v>24</v>
      </c>
      <c r="E18" s="889">
        <v>76668.33</v>
      </c>
      <c r="F18" s="889">
        <v>15982.33</v>
      </c>
      <c r="G18" s="890">
        <v>2112.66</v>
      </c>
    </row>
    <row r="19" spans="1:7" ht="14.4" customHeight="1" x14ac:dyDescent="0.3">
      <c r="A19" s="857" t="s">
        <v>2183</v>
      </c>
      <c r="B19" s="849">
        <v>311</v>
      </c>
      <c r="C19" s="849">
        <v>432</v>
      </c>
      <c r="D19" s="849">
        <v>503</v>
      </c>
      <c r="E19" s="889">
        <v>35712.319999999992</v>
      </c>
      <c r="F19" s="889">
        <v>51775.33</v>
      </c>
      <c r="G19" s="890">
        <v>56439.34</v>
      </c>
    </row>
    <row r="20" spans="1:7" ht="14.4" customHeight="1" x14ac:dyDescent="0.3">
      <c r="A20" s="857" t="s">
        <v>2184</v>
      </c>
      <c r="B20" s="849">
        <v>1085</v>
      </c>
      <c r="C20" s="849">
        <v>1091</v>
      </c>
      <c r="D20" s="849">
        <v>1163</v>
      </c>
      <c r="E20" s="889">
        <v>134552</v>
      </c>
      <c r="F20" s="889">
        <v>133096.31999999998</v>
      </c>
      <c r="G20" s="890">
        <v>132011</v>
      </c>
    </row>
    <row r="21" spans="1:7" ht="14.4" customHeight="1" x14ac:dyDescent="0.3">
      <c r="A21" s="857" t="s">
        <v>2186</v>
      </c>
      <c r="B21" s="849">
        <v>48</v>
      </c>
      <c r="C21" s="849">
        <v>647</v>
      </c>
      <c r="D21" s="849">
        <v>196</v>
      </c>
      <c r="E21" s="889">
        <v>4574.67</v>
      </c>
      <c r="F21" s="889">
        <v>67139.33</v>
      </c>
      <c r="G21" s="890">
        <v>21371.339999999997</v>
      </c>
    </row>
    <row r="22" spans="1:7" ht="14.4" customHeight="1" x14ac:dyDescent="0.3">
      <c r="A22" s="857" t="s">
        <v>2187</v>
      </c>
      <c r="B22" s="849">
        <v>275</v>
      </c>
      <c r="C22" s="849">
        <v>312</v>
      </c>
      <c r="D22" s="849">
        <v>568</v>
      </c>
      <c r="E22" s="889">
        <v>28845.99</v>
      </c>
      <c r="F22" s="889">
        <v>31769.990000000005</v>
      </c>
      <c r="G22" s="890">
        <v>61277.66</v>
      </c>
    </row>
    <row r="23" spans="1:7" ht="14.4" customHeight="1" x14ac:dyDescent="0.3">
      <c r="A23" s="857" t="s">
        <v>2188</v>
      </c>
      <c r="B23" s="849">
        <v>420</v>
      </c>
      <c r="C23" s="849">
        <v>422</v>
      </c>
      <c r="D23" s="849">
        <v>444</v>
      </c>
      <c r="E23" s="889">
        <v>48357.990000000005</v>
      </c>
      <c r="F23" s="889">
        <v>50339.33</v>
      </c>
      <c r="G23" s="890">
        <v>53197.33</v>
      </c>
    </row>
    <row r="24" spans="1:7" ht="14.4" customHeight="1" x14ac:dyDescent="0.3">
      <c r="A24" s="857" t="s">
        <v>2189</v>
      </c>
      <c r="B24" s="849">
        <v>846</v>
      </c>
      <c r="C24" s="849">
        <v>786</v>
      </c>
      <c r="D24" s="849">
        <v>1046</v>
      </c>
      <c r="E24" s="889">
        <v>74325.66</v>
      </c>
      <c r="F24" s="889">
        <v>73005.67</v>
      </c>
      <c r="G24" s="890">
        <v>132233.33000000002</v>
      </c>
    </row>
    <row r="25" spans="1:7" ht="14.4" customHeight="1" x14ac:dyDescent="0.3">
      <c r="A25" s="857" t="s">
        <v>2190</v>
      </c>
      <c r="B25" s="849">
        <v>566</v>
      </c>
      <c r="C25" s="849">
        <v>546</v>
      </c>
      <c r="D25" s="849">
        <v>450</v>
      </c>
      <c r="E25" s="889">
        <v>64579.66</v>
      </c>
      <c r="F25" s="889">
        <v>63471.990000000005</v>
      </c>
      <c r="G25" s="890">
        <v>48356.320000000007</v>
      </c>
    </row>
    <row r="26" spans="1:7" ht="14.4" customHeight="1" x14ac:dyDescent="0.3">
      <c r="A26" s="857" t="s">
        <v>2191</v>
      </c>
      <c r="B26" s="849">
        <v>577</v>
      </c>
      <c r="C26" s="849">
        <v>563</v>
      </c>
      <c r="D26" s="849">
        <v>738</v>
      </c>
      <c r="E26" s="889">
        <v>57665.320000000007</v>
      </c>
      <c r="F26" s="889">
        <v>53813.659999999996</v>
      </c>
      <c r="G26" s="890">
        <v>74141.66</v>
      </c>
    </row>
    <row r="27" spans="1:7" ht="14.4" customHeight="1" x14ac:dyDescent="0.3">
      <c r="A27" s="857" t="s">
        <v>2192</v>
      </c>
      <c r="B27" s="849">
        <v>159</v>
      </c>
      <c r="C27" s="849">
        <v>106</v>
      </c>
      <c r="D27" s="849">
        <v>270</v>
      </c>
      <c r="E27" s="889">
        <v>15261.34</v>
      </c>
      <c r="F27" s="889">
        <v>10144.65</v>
      </c>
      <c r="G27" s="890">
        <v>24856</v>
      </c>
    </row>
    <row r="28" spans="1:7" ht="14.4" customHeight="1" x14ac:dyDescent="0.3">
      <c r="A28" s="857" t="s">
        <v>2193</v>
      </c>
      <c r="B28" s="849">
        <v>703</v>
      </c>
      <c r="C28" s="849">
        <v>313</v>
      </c>
      <c r="D28" s="849">
        <v>263</v>
      </c>
      <c r="E28" s="889">
        <v>99892.33</v>
      </c>
      <c r="F28" s="889">
        <v>45638.33</v>
      </c>
      <c r="G28" s="890">
        <v>37080.67</v>
      </c>
    </row>
    <row r="29" spans="1:7" ht="14.4" customHeight="1" x14ac:dyDescent="0.3">
      <c r="A29" s="857" t="s">
        <v>2194</v>
      </c>
      <c r="B29" s="849">
        <v>333</v>
      </c>
      <c r="C29" s="849">
        <v>421</v>
      </c>
      <c r="D29" s="849">
        <v>434</v>
      </c>
      <c r="E29" s="889">
        <v>29435.989999999998</v>
      </c>
      <c r="F29" s="889">
        <v>35844.33</v>
      </c>
      <c r="G29" s="890">
        <v>37048.67</v>
      </c>
    </row>
    <row r="30" spans="1:7" ht="14.4" customHeight="1" x14ac:dyDescent="0.3">
      <c r="A30" s="857" t="s">
        <v>4824</v>
      </c>
      <c r="B30" s="849">
        <v>41</v>
      </c>
      <c r="C30" s="849">
        <v>73</v>
      </c>
      <c r="D30" s="849"/>
      <c r="E30" s="889">
        <v>3016.67</v>
      </c>
      <c r="F30" s="889">
        <v>7871.99</v>
      </c>
      <c r="G30" s="890"/>
    </row>
    <row r="31" spans="1:7" ht="14.4" customHeight="1" x14ac:dyDescent="0.3">
      <c r="A31" s="857" t="s">
        <v>2195</v>
      </c>
      <c r="B31" s="849">
        <v>456</v>
      </c>
      <c r="C31" s="849">
        <v>448</v>
      </c>
      <c r="D31" s="849">
        <v>379</v>
      </c>
      <c r="E31" s="889">
        <v>48905.34</v>
      </c>
      <c r="F31" s="889">
        <v>43771</v>
      </c>
      <c r="G31" s="890">
        <v>41302.670000000006</v>
      </c>
    </row>
    <row r="32" spans="1:7" ht="14.4" customHeight="1" x14ac:dyDescent="0.3">
      <c r="A32" s="857" t="s">
        <v>2196</v>
      </c>
      <c r="B32" s="849">
        <v>86</v>
      </c>
      <c r="C32" s="849">
        <v>225</v>
      </c>
      <c r="D32" s="849">
        <v>38</v>
      </c>
      <c r="E32" s="889">
        <v>7432.33</v>
      </c>
      <c r="F32" s="889">
        <v>21547.989999999998</v>
      </c>
      <c r="G32" s="890">
        <v>2807.33</v>
      </c>
    </row>
    <row r="33" spans="1:7" ht="14.4" customHeight="1" x14ac:dyDescent="0.3">
      <c r="A33" s="857" t="s">
        <v>2197</v>
      </c>
      <c r="B33" s="849">
        <v>91</v>
      </c>
      <c r="C33" s="849">
        <v>113</v>
      </c>
      <c r="D33" s="849">
        <v>113</v>
      </c>
      <c r="E33" s="889">
        <v>7928</v>
      </c>
      <c r="F33" s="889">
        <v>9442.67</v>
      </c>
      <c r="G33" s="890">
        <v>9100</v>
      </c>
    </row>
    <row r="34" spans="1:7" ht="14.4" customHeight="1" x14ac:dyDescent="0.3">
      <c r="A34" s="857" t="s">
        <v>2198</v>
      </c>
      <c r="B34" s="849">
        <v>149</v>
      </c>
      <c r="C34" s="849">
        <v>134</v>
      </c>
      <c r="D34" s="849">
        <v>59</v>
      </c>
      <c r="E34" s="889">
        <v>18465</v>
      </c>
      <c r="F34" s="889">
        <v>18788.670000000002</v>
      </c>
      <c r="G34" s="890">
        <v>7875.32</v>
      </c>
    </row>
    <row r="35" spans="1:7" ht="14.4" customHeight="1" x14ac:dyDescent="0.3">
      <c r="A35" s="857" t="s">
        <v>2199</v>
      </c>
      <c r="B35" s="849">
        <v>180</v>
      </c>
      <c r="C35" s="849">
        <v>197</v>
      </c>
      <c r="D35" s="849">
        <v>230</v>
      </c>
      <c r="E35" s="889">
        <v>25897.67</v>
      </c>
      <c r="F35" s="889">
        <v>27923.32</v>
      </c>
      <c r="G35" s="890">
        <v>32886.67</v>
      </c>
    </row>
    <row r="36" spans="1:7" ht="14.4" customHeight="1" x14ac:dyDescent="0.3">
      <c r="A36" s="857" t="s">
        <v>2200</v>
      </c>
      <c r="B36" s="849">
        <v>233</v>
      </c>
      <c r="C36" s="849">
        <v>178</v>
      </c>
      <c r="D36" s="849">
        <v>234</v>
      </c>
      <c r="E36" s="889">
        <v>20943.32</v>
      </c>
      <c r="F36" s="889">
        <v>15916.98</v>
      </c>
      <c r="G36" s="890">
        <v>21470.650000000005</v>
      </c>
    </row>
    <row r="37" spans="1:7" ht="14.4" customHeight="1" thickBot="1" x14ac:dyDescent="0.35">
      <c r="A37" s="893" t="s">
        <v>2201</v>
      </c>
      <c r="B37" s="851"/>
      <c r="C37" s="851"/>
      <c r="D37" s="851">
        <v>63</v>
      </c>
      <c r="E37" s="891"/>
      <c r="F37" s="891"/>
      <c r="G37" s="892">
        <v>5299.66</v>
      </c>
    </row>
    <row r="38" spans="1:7" ht="14.4" customHeight="1" x14ac:dyDescent="0.3">
      <c r="A38" s="804" t="s">
        <v>301</v>
      </c>
    </row>
    <row r="39" spans="1:7" ht="14.4" customHeight="1" x14ac:dyDescent="0.3">
      <c r="A39" s="805" t="s">
        <v>2170</v>
      </c>
    </row>
    <row r="40" spans="1:7" ht="14.4" customHeight="1" x14ac:dyDescent="0.3">
      <c r="A40" s="804" t="s">
        <v>4821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5291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66377.89</v>
      </c>
      <c r="H3" s="208">
        <f t="shared" si="0"/>
        <v>58675034.720000029</v>
      </c>
      <c r="I3" s="78"/>
      <c r="J3" s="78"/>
      <c r="K3" s="208">
        <f t="shared" si="0"/>
        <v>66081.62</v>
      </c>
      <c r="L3" s="208">
        <f t="shared" si="0"/>
        <v>59197915.189999998</v>
      </c>
      <c r="M3" s="78"/>
      <c r="N3" s="78"/>
      <c r="O3" s="208">
        <f t="shared" si="0"/>
        <v>67513.709999999992</v>
      </c>
      <c r="P3" s="208">
        <f t="shared" si="0"/>
        <v>58343322.079999998</v>
      </c>
      <c r="Q3" s="79">
        <f>IF(L3=0,0,P3/L3)</f>
        <v>0.98556379718344611</v>
      </c>
      <c r="R3" s="209">
        <f>IF(O3=0,0,P3/O3)</f>
        <v>864.16998976948537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4826</v>
      </c>
      <c r="B6" s="825" t="s">
        <v>4827</v>
      </c>
      <c r="C6" s="825" t="s">
        <v>615</v>
      </c>
      <c r="D6" s="825" t="s">
        <v>4828</v>
      </c>
      <c r="E6" s="825" t="s">
        <v>4829</v>
      </c>
      <c r="F6" s="825" t="s">
        <v>1006</v>
      </c>
      <c r="G6" s="225"/>
      <c r="H6" s="225"/>
      <c r="I6" s="825"/>
      <c r="J6" s="825"/>
      <c r="K6" s="225">
        <v>4</v>
      </c>
      <c r="L6" s="225">
        <v>54.96</v>
      </c>
      <c r="M6" s="825"/>
      <c r="N6" s="825">
        <v>13.74</v>
      </c>
      <c r="O6" s="225">
        <v>26.509999999999998</v>
      </c>
      <c r="P6" s="225">
        <v>354.29999999999995</v>
      </c>
      <c r="Q6" s="830"/>
      <c r="R6" s="848">
        <v>13.364768012070916</v>
      </c>
    </row>
    <row r="7" spans="1:18" ht="14.4" customHeight="1" x14ac:dyDescent="0.3">
      <c r="A7" s="831" t="s">
        <v>4826</v>
      </c>
      <c r="B7" s="832" t="s">
        <v>4827</v>
      </c>
      <c r="C7" s="832" t="s">
        <v>615</v>
      </c>
      <c r="D7" s="832" t="s">
        <v>4828</v>
      </c>
      <c r="E7" s="832" t="s">
        <v>4830</v>
      </c>
      <c r="F7" s="832" t="s">
        <v>4831</v>
      </c>
      <c r="G7" s="849">
        <v>3</v>
      </c>
      <c r="H7" s="849">
        <v>414.03</v>
      </c>
      <c r="I7" s="832">
        <v>1</v>
      </c>
      <c r="J7" s="832">
        <v>138.01</v>
      </c>
      <c r="K7" s="849">
        <v>8</v>
      </c>
      <c r="L7" s="849">
        <v>909.36</v>
      </c>
      <c r="M7" s="832">
        <v>2.196362582421564</v>
      </c>
      <c r="N7" s="832">
        <v>113.67</v>
      </c>
      <c r="O7" s="849">
        <v>11</v>
      </c>
      <c r="P7" s="849">
        <v>1250.3699999999999</v>
      </c>
      <c r="Q7" s="837">
        <v>3.0199985508296501</v>
      </c>
      <c r="R7" s="850">
        <v>113.66999999999999</v>
      </c>
    </row>
    <row r="8" spans="1:18" ht="14.4" customHeight="1" x14ac:dyDescent="0.3">
      <c r="A8" s="831" t="s">
        <v>4826</v>
      </c>
      <c r="B8" s="832" t="s">
        <v>4827</v>
      </c>
      <c r="C8" s="832" t="s">
        <v>615</v>
      </c>
      <c r="D8" s="832" t="s">
        <v>4828</v>
      </c>
      <c r="E8" s="832" t="s">
        <v>4832</v>
      </c>
      <c r="F8" s="832" t="s">
        <v>4831</v>
      </c>
      <c r="G8" s="849">
        <v>68</v>
      </c>
      <c r="H8" s="849">
        <v>18768.68</v>
      </c>
      <c r="I8" s="832">
        <v>1</v>
      </c>
      <c r="J8" s="832">
        <v>276.01</v>
      </c>
      <c r="K8" s="849">
        <v>34</v>
      </c>
      <c r="L8" s="849">
        <v>7729.5599999999995</v>
      </c>
      <c r="M8" s="832">
        <v>0.41183290460490557</v>
      </c>
      <c r="N8" s="832">
        <v>227.33999999999997</v>
      </c>
      <c r="O8" s="849">
        <v>41</v>
      </c>
      <c r="P8" s="849">
        <v>9320.9400000000023</v>
      </c>
      <c r="Q8" s="837">
        <v>0.49662203202356275</v>
      </c>
      <c r="R8" s="850">
        <v>227.34000000000006</v>
      </c>
    </row>
    <row r="9" spans="1:18" ht="14.4" customHeight="1" x14ac:dyDescent="0.3">
      <c r="A9" s="831" t="s">
        <v>4826</v>
      </c>
      <c r="B9" s="832" t="s">
        <v>4827</v>
      </c>
      <c r="C9" s="832" t="s">
        <v>615</v>
      </c>
      <c r="D9" s="832" t="s">
        <v>4828</v>
      </c>
      <c r="E9" s="832" t="s">
        <v>4833</v>
      </c>
      <c r="F9" s="832" t="s">
        <v>800</v>
      </c>
      <c r="G9" s="849">
        <v>55.599999999999994</v>
      </c>
      <c r="H9" s="849">
        <v>11209.45</v>
      </c>
      <c r="I9" s="832">
        <v>1</v>
      </c>
      <c r="J9" s="832">
        <v>201.60881294964031</v>
      </c>
      <c r="K9" s="849">
        <v>20.350000000000001</v>
      </c>
      <c r="L9" s="849">
        <v>4102.74</v>
      </c>
      <c r="M9" s="832">
        <v>0.36600725280901381</v>
      </c>
      <c r="N9" s="832">
        <v>201.6088452088452</v>
      </c>
      <c r="O9" s="849">
        <v>8.75</v>
      </c>
      <c r="P9" s="849">
        <v>914.39</v>
      </c>
      <c r="Q9" s="837">
        <v>8.1573136951411523E-2</v>
      </c>
      <c r="R9" s="850">
        <v>104.50171428571429</v>
      </c>
    </row>
    <row r="10" spans="1:18" ht="14.4" customHeight="1" x14ac:dyDescent="0.3">
      <c r="A10" s="831" t="s">
        <v>4826</v>
      </c>
      <c r="B10" s="832" t="s">
        <v>4827</v>
      </c>
      <c r="C10" s="832" t="s">
        <v>615</v>
      </c>
      <c r="D10" s="832" t="s">
        <v>4828</v>
      </c>
      <c r="E10" s="832" t="s">
        <v>4834</v>
      </c>
      <c r="F10" s="832" t="s">
        <v>800</v>
      </c>
      <c r="G10" s="849"/>
      <c r="H10" s="849"/>
      <c r="I10" s="832"/>
      <c r="J10" s="832"/>
      <c r="K10" s="849"/>
      <c r="L10" s="849"/>
      <c r="M10" s="832"/>
      <c r="N10" s="832"/>
      <c r="O10" s="849">
        <v>6</v>
      </c>
      <c r="P10" s="849">
        <v>950.4</v>
      </c>
      <c r="Q10" s="837"/>
      <c r="R10" s="850">
        <v>158.4</v>
      </c>
    </row>
    <row r="11" spans="1:18" ht="14.4" customHeight="1" x14ac:dyDescent="0.3">
      <c r="A11" s="831" t="s">
        <v>4826</v>
      </c>
      <c r="B11" s="832" t="s">
        <v>4827</v>
      </c>
      <c r="C11" s="832" t="s">
        <v>615</v>
      </c>
      <c r="D11" s="832" t="s">
        <v>4828</v>
      </c>
      <c r="E11" s="832" t="s">
        <v>4835</v>
      </c>
      <c r="F11" s="832" t="s">
        <v>800</v>
      </c>
      <c r="G11" s="849"/>
      <c r="H11" s="849"/>
      <c r="I11" s="832"/>
      <c r="J11" s="832"/>
      <c r="K11" s="849"/>
      <c r="L11" s="849"/>
      <c r="M11" s="832"/>
      <c r="N11" s="832"/>
      <c r="O11" s="849">
        <v>4.8499999999999996</v>
      </c>
      <c r="P11" s="849">
        <v>1573.83</v>
      </c>
      <c r="Q11" s="837"/>
      <c r="R11" s="850">
        <v>324.50103092783507</v>
      </c>
    </row>
    <row r="12" spans="1:18" ht="14.4" customHeight="1" x14ac:dyDescent="0.3">
      <c r="A12" s="831" t="s">
        <v>4826</v>
      </c>
      <c r="B12" s="832" t="s">
        <v>4827</v>
      </c>
      <c r="C12" s="832" t="s">
        <v>615</v>
      </c>
      <c r="D12" s="832" t="s">
        <v>4828</v>
      </c>
      <c r="E12" s="832" t="s">
        <v>4836</v>
      </c>
      <c r="F12" s="832" t="s">
        <v>1181</v>
      </c>
      <c r="G12" s="849">
        <v>8.2000000000000011</v>
      </c>
      <c r="H12" s="849">
        <v>6983.12</v>
      </c>
      <c r="I12" s="832">
        <v>1</v>
      </c>
      <c r="J12" s="832">
        <v>851.59999999999991</v>
      </c>
      <c r="K12" s="849">
        <v>7.8</v>
      </c>
      <c r="L12" s="849">
        <v>6642.4800000000005</v>
      </c>
      <c r="M12" s="832">
        <v>0.95121951219512202</v>
      </c>
      <c r="N12" s="832">
        <v>851.60000000000014</v>
      </c>
      <c r="O12" s="849">
        <v>7.4</v>
      </c>
      <c r="P12" s="849">
        <v>5181.2300000000005</v>
      </c>
      <c r="Q12" s="837">
        <v>0.74196490966788498</v>
      </c>
      <c r="R12" s="850">
        <v>700.1662162162163</v>
      </c>
    </row>
    <row r="13" spans="1:18" ht="14.4" customHeight="1" x14ac:dyDescent="0.3">
      <c r="A13" s="831" t="s">
        <v>4826</v>
      </c>
      <c r="B13" s="832" t="s">
        <v>4827</v>
      </c>
      <c r="C13" s="832" t="s">
        <v>615</v>
      </c>
      <c r="D13" s="832" t="s">
        <v>4828</v>
      </c>
      <c r="E13" s="832" t="s">
        <v>4837</v>
      </c>
      <c r="F13" s="832" t="s">
        <v>1228</v>
      </c>
      <c r="G13" s="849">
        <v>6</v>
      </c>
      <c r="H13" s="849">
        <v>81991.259999999995</v>
      </c>
      <c r="I13" s="832">
        <v>1</v>
      </c>
      <c r="J13" s="832">
        <v>13665.21</v>
      </c>
      <c r="K13" s="849">
        <v>2</v>
      </c>
      <c r="L13" s="849">
        <v>27330.42</v>
      </c>
      <c r="M13" s="832">
        <v>0.33333333333333331</v>
      </c>
      <c r="N13" s="832">
        <v>13665.21</v>
      </c>
      <c r="O13" s="849">
        <v>3</v>
      </c>
      <c r="P13" s="849">
        <v>40585.35</v>
      </c>
      <c r="Q13" s="837">
        <v>0.49499605201822733</v>
      </c>
      <c r="R13" s="850">
        <v>13528.449999999999</v>
      </c>
    </row>
    <row r="14" spans="1:18" ht="14.4" customHeight="1" x14ac:dyDescent="0.3">
      <c r="A14" s="831" t="s">
        <v>4826</v>
      </c>
      <c r="B14" s="832" t="s">
        <v>4827</v>
      </c>
      <c r="C14" s="832" t="s">
        <v>615</v>
      </c>
      <c r="D14" s="832" t="s">
        <v>4828</v>
      </c>
      <c r="E14" s="832" t="s">
        <v>4838</v>
      </c>
      <c r="F14" s="832" t="s">
        <v>4839</v>
      </c>
      <c r="G14" s="849"/>
      <c r="H14" s="849"/>
      <c r="I14" s="832"/>
      <c r="J14" s="832"/>
      <c r="K14" s="849">
        <v>5</v>
      </c>
      <c r="L14" s="849">
        <v>8745.4</v>
      </c>
      <c r="M14" s="832"/>
      <c r="N14" s="832">
        <v>1749.08</v>
      </c>
      <c r="O14" s="849">
        <v>12</v>
      </c>
      <c r="P14" s="849">
        <v>14239.96</v>
      </c>
      <c r="Q14" s="837"/>
      <c r="R14" s="850">
        <v>1186.6633333333332</v>
      </c>
    </row>
    <row r="15" spans="1:18" ht="14.4" customHeight="1" x14ac:dyDescent="0.3">
      <c r="A15" s="831" t="s">
        <v>4826</v>
      </c>
      <c r="B15" s="832" t="s">
        <v>4827</v>
      </c>
      <c r="C15" s="832" t="s">
        <v>615</v>
      </c>
      <c r="D15" s="832" t="s">
        <v>4828</v>
      </c>
      <c r="E15" s="832" t="s">
        <v>4840</v>
      </c>
      <c r="F15" s="832" t="s">
        <v>2104</v>
      </c>
      <c r="G15" s="849">
        <v>103.54</v>
      </c>
      <c r="H15" s="849">
        <v>1195636.76</v>
      </c>
      <c r="I15" s="832">
        <v>1</v>
      </c>
      <c r="J15" s="832">
        <v>11547.583156268109</v>
      </c>
      <c r="K15" s="849">
        <v>58.58</v>
      </c>
      <c r="L15" s="849">
        <v>672180.91999999993</v>
      </c>
      <c r="M15" s="832">
        <v>0.56219492615800803</v>
      </c>
      <c r="N15" s="832">
        <v>11474.580402867872</v>
      </c>
      <c r="O15" s="849">
        <v>35.4</v>
      </c>
      <c r="P15" s="849">
        <v>374121.36</v>
      </c>
      <c r="Q15" s="837">
        <v>0.31290553495528189</v>
      </c>
      <c r="R15" s="850">
        <v>10568.4</v>
      </c>
    </row>
    <row r="16" spans="1:18" ht="14.4" customHeight="1" x14ac:dyDescent="0.3">
      <c r="A16" s="831" t="s">
        <v>4826</v>
      </c>
      <c r="B16" s="832" t="s">
        <v>4827</v>
      </c>
      <c r="C16" s="832" t="s">
        <v>615</v>
      </c>
      <c r="D16" s="832" t="s">
        <v>4828</v>
      </c>
      <c r="E16" s="832" t="s">
        <v>4841</v>
      </c>
      <c r="F16" s="832" t="s">
        <v>2104</v>
      </c>
      <c r="G16" s="849">
        <v>106</v>
      </c>
      <c r="H16" s="849">
        <v>3195962.25</v>
      </c>
      <c r="I16" s="832">
        <v>1</v>
      </c>
      <c r="J16" s="832">
        <v>30150.587264150945</v>
      </c>
      <c r="K16" s="849">
        <v>64.84</v>
      </c>
      <c r="L16" s="849">
        <v>1930720.0499999998</v>
      </c>
      <c r="M16" s="832">
        <v>0.6041122826153531</v>
      </c>
      <c r="N16" s="832">
        <v>29776.681832202339</v>
      </c>
      <c r="O16" s="849">
        <v>39</v>
      </c>
      <c r="P16" s="849">
        <v>1030949.7000000002</v>
      </c>
      <c r="Q16" s="837">
        <v>0.32257881018463225</v>
      </c>
      <c r="R16" s="850">
        <v>26434.607692307698</v>
      </c>
    </row>
    <row r="17" spans="1:18" ht="14.4" customHeight="1" x14ac:dyDescent="0.3">
      <c r="A17" s="831" t="s">
        <v>4826</v>
      </c>
      <c r="B17" s="832" t="s">
        <v>4827</v>
      </c>
      <c r="C17" s="832" t="s">
        <v>615</v>
      </c>
      <c r="D17" s="832" t="s">
        <v>4828</v>
      </c>
      <c r="E17" s="832" t="s">
        <v>4842</v>
      </c>
      <c r="F17" s="832" t="s">
        <v>3729</v>
      </c>
      <c r="G17" s="849">
        <v>19</v>
      </c>
      <c r="H17" s="849">
        <v>317130.40000000002</v>
      </c>
      <c r="I17" s="832">
        <v>1</v>
      </c>
      <c r="J17" s="832">
        <v>16691.073684210529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4826</v>
      </c>
      <c r="B18" s="832" t="s">
        <v>4827</v>
      </c>
      <c r="C18" s="832" t="s">
        <v>615</v>
      </c>
      <c r="D18" s="832" t="s">
        <v>4828</v>
      </c>
      <c r="E18" s="832" t="s">
        <v>4843</v>
      </c>
      <c r="F18" s="832" t="s">
        <v>2116</v>
      </c>
      <c r="G18" s="849">
        <v>5</v>
      </c>
      <c r="H18" s="849">
        <v>415851.55</v>
      </c>
      <c r="I18" s="832">
        <v>1</v>
      </c>
      <c r="J18" s="832">
        <v>83170.31</v>
      </c>
      <c r="K18" s="849">
        <v>3</v>
      </c>
      <c r="L18" s="849">
        <v>218889</v>
      </c>
      <c r="M18" s="832">
        <v>0.52636331402395875</v>
      </c>
      <c r="N18" s="832">
        <v>72963</v>
      </c>
      <c r="O18" s="849">
        <v>7</v>
      </c>
      <c r="P18" s="849">
        <v>510741</v>
      </c>
      <c r="Q18" s="837">
        <v>1.2281810660559038</v>
      </c>
      <c r="R18" s="850">
        <v>72963</v>
      </c>
    </row>
    <row r="19" spans="1:18" ht="14.4" customHeight="1" x14ac:dyDescent="0.3">
      <c r="A19" s="831" t="s">
        <v>4826</v>
      </c>
      <c r="B19" s="832" t="s">
        <v>4827</v>
      </c>
      <c r="C19" s="832" t="s">
        <v>615</v>
      </c>
      <c r="D19" s="832" t="s">
        <v>4828</v>
      </c>
      <c r="E19" s="832" t="s">
        <v>4844</v>
      </c>
      <c r="F19" s="832" t="s">
        <v>4845</v>
      </c>
      <c r="G19" s="849">
        <v>104</v>
      </c>
      <c r="H19" s="849">
        <v>2892457.7600000002</v>
      </c>
      <c r="I19" s="832">
        <v>1</v>
      </c>
      <c r="J19" s="832">
        <v>27812.09384615385</v>
      </c>
      <c r="K19" s="849">
        <v>8</v>
      </c>
      <c r="L19" s="849">
        <v>146960</v>
      </c>
      <c r="M19" s="832">
        <v>5.0808002119277274E-2</v>
      </c>
      <c r="N19" s="832">
        <v>18370</v>
      </c>
      <c r="O19" s="849">
        <v>10</v>
      </c>
      <c r="P19" s="849">
        <v>178766.9</v>
      </c>
      <c r="Q19" s="837">
        <v>6.180449805427754E-2</v>
      </c>
      <c r="R19" s="850">
        <v>17876.689999999999</v>
      </c>
    </row>
    <row r="20" spans="1:18" ht="14.4" customHeight="1" x14ac:dyDescent="0.3">
      <c r="A20" s="831" t="s">
        <v>4826</v>
      </c>
      <c r="B20" s="832" t="s">
        <v>4827</v>
      </c>
      <c r="C20" s="832" t="s">
        <v>615</v>
      </c>
      <c r="D20" s="832" t="s">
        <v>4828</v>
      </c>
      <c r="E20" s="832" t="s">
        <v>4846</v>
      </c>
      <c r="F20" s="832" t="s">
        <v>4845</v>
      </c>
      <c r="G20" s="849">
        <v>113</v>
      </c>
      <c r="H20" s="849">
        <v>6285531.8399999999</v>
      </c>
      <c r="I20" s="832">
        <v>1</v>
      </c>
      <c r="J20" s="832">
        <v>55624.175575221241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4826</v>
      </c>
      <c r="B21" s="832" t="s">
        <v>4827</v>
      </c>
      <c r="C21" s="832" t="s">
        <v>615</v>
      </c>
      <c r="D21" s="832" t="s">
        <v>4828</v>
      </c>
      <c r="E21" s="832" t="s">
        <v>4847</v>
      </c>
      <c r="F21" s="832" t="s">
        <v>2601</v>
      </c>
      <c r="G21" s="849">
        <v>2</v>
      </c>
      <c r="H21" s="849">
        <v>19853.2</v>
      </c>
      <c r="I21" s="832">
        <v>1</v>
      </c>
      <c r="J21" s="832">
        <v>9926.6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4826</v>
      </c>
      <c r="B22" s="832" t="s">
        <v>4827</v>
      </c>
      <c r="C22" s="832" t="s">
        <v>615</v>
      </c>
      <c r="D22" s="832" t="s">
        <v>4828</v>
      </c>
      <c r="E22" s="832" t="s">
        <v>4848</v>
      </c>
      <c r="F22" s="832" t="s">
        <v>4849</v>
      </c>
      <c r="G22" s="849">
        <v>17.920000000000002</v>
      </c>
      <c r="H22" s="849">
        <v>74986.080000000002</v>
      </c>
      <c r="I22" s="832">
        <v>1</v>
      </c>
      <c r="J22" s="832">
        <v>4184.4910714285716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4826</v>
      </c>
      <c r="B23" s="832" t="s">
        <v>4827</v>
      </c>
      <c r="C23" s="832" t="s">
        <v>615</v>
      </c>
      <c r="D23" s="832" t="s">
        <v>4828</v>
      </c>
      <c r="E23" s="832" t="s">
        <v>4850</v>
      </c>
      <c r="F23" s="832" t="s">
        <v>4851</v>
      </c>
      <c r="G23" s="849">
        <v>11</v>
      </c>
      <c r="H23" s="849">
        <v>211145</v>
      </c>
      <c r="I23" s="832">
        <v>1</v>
      </c>
      <c r="J23" s="832">
        <v>19195</v>
      </c>
      <c r="K23" s="849">
        <v>10</v>
      </c>
      <c r="L23" s="849">
        <v>191950</v>
      </c>
      <c r="M23" s="832">
        <v>0.90909090909090906</v>
      </c>
      <c r="N23" s="832">
        <v>19195</v>
      </c>
      <c r="O23" s="849"/>
      <c r="P23" s="849"/>
      <c r="Q23" s="837"/>
      <c r="R23" s="850"/>
    </row>
    <row r="24" spans="1:18" ht="14.4" customHeight="1" x14ac:dyDescent="0.3">
      <c r="A24" s="831" t="s">
        <v>4826</v>
      </c>
      <c r="B24" s="832" t="s">
        <v>4827</v>
      </c>
      <c r="C24" s="832" t="s">
        <v>615</v>
      </c>
      <c r="D24" s="832" t="s">
        <v>4828</v>
      </c>
      <c r="E24" s="832" t="s">
        <v>4852</v>
      </c>
      <c r="F24" s="832" t="s">
        <v>4853</v>
      </c>
      <c r="G24" s="849">
        <v>10</v>
      </c>
      <c r="H24" s="849">
        <v>226689.8</v>
      </c>
      <c r="I24" s="832">
        <v>1</v>
      </c>
      <c r="J24" s="832">
        <v>22668.98</v>
      </c>
      <c r="K24" s="849">
        <v>14</v>
      </c>
      <c r="L24" s="849">
        <v>289457.69999999995</v>
      </c>
      <c r="M24" s="832">
        <v>1.2768889469221816</v>
      </c>
      <c r="N24" s="832">
        <v>20675.549999999996</v>
      </c>
      <c r="O24" s="849"/>
      <c r="P24" s="849"/>
      <c r="Q24" s="837"/>
      <c r="R24" s="850"/>
    </row>
    <row r="25" spans="1:18" ht="14.4" customHeight="1" x14ac:dyDescent="0.3">
      <c r="A25" s="831" t="s">
        <v>4826</v>
      </c>
      <c r="B25" s="832" t="s">
        <v>4827</v>
      </c>
      <c r="C25" s="832" t="s">
        <v>615</v>
      </c>
      <c r="D25" s="832" t="s">
        <v>4828</v>
      </c>
      <c r="E25" s="832" t="s">
        <v>4854</v>
      </c>
      <c r="F25" s="832" t="s">
        <v>2136</v>
      </c>
      <c r="G25" s="849">
        <v>5</v>
      </c>
      <c r="H25" s="849">
        <v>572235.42000000004</v>
      </c>
      <c r="I25" s="832">
        <v>1</v>
      </c>
      <c r="J25" s="832">
        <v>114447.084</v>
      </c>
      <c r="K25" s="849">
        <v>10</v>
      </c>
      <c r="L25" s="849">
        <v>1144472.2</v>
      </c>
      <c r="M25" s="832">
        <v>2.0000023766442139</v>
      </c>
      <c r="N25" s="832">
        <v>114447.22</v>
      </c>
      <c r="O25" s="849">
        <v>3</v>
      </c>
      <c r="P25" s="849">
        <v>337117.08</v>
      </c>
      <c r="Q25" s="837">
        <v>0.58912305708024848</v>
      </c>
      <c r="R25" s="850">
        <v>112372.36</v>
      </c>
    </row>
    <row r="26" spans="1:18" ht="14.4" customHeight="1" x14ac:dyDescent="0.3">
      <c r="A26" s="831" t="s">
        <v>4826</v>
      </c>
      <c r="B26" s="832" t="s">
        <v>4827</v>
      </c>
      <c r="C26" s="832" t="s">
        <v>615</v>
      </c>
      <c r="D26" s="832" t="s">
        <v>4828</v>
      </c>
      <c r="E26" s="832" t="s">
        <v>4855</v>
      </c>
      <c r="F26" s="832" t="s">
        <v>2136</v>
      </c>
      <c r="G26" s="849">
        <v>15</v>
      </c>
      <c r="H26" s="849">
        <v>1806602.88</v>
      </c>
      <c r="I26" s="832">
        <v>1</v>
      </c>
      <c r="J26" s="832">
        <v>120440.192</v>
      </c>
      <c r="K26" s="849">
        <v>22</v>
      </c>
      <c r="L26" s="849">
        <v>2649687.9200000004</v>
      </c>
      <c r="M26" s="832">
        <v>1.466668712495355</v>
      </c>
      <c r="N26" s="832">
        <v>120440.36000000002</v>
      </c>
      <c r="O26" s="849">
        <v>46</v>
      </c>
      <c r="P26" s="849">
        <v>5439511.5</v>
      </c>
      <c r="Q26" s="837">
        <v>3.0109060271175925</v>
      </c>
      <c r="R26" s="850">
        <v>118250.25</v>
      </c>
    </row>
    <row r="27" spans="1:18" ht="14.4" customHeight="1" x14ac:dyDescent="0.3">
      <c r="A27" s="831" t="s">
        <v>4826</v>
      </c>
      <c r="B27" s="832" t="s">
        <v>4827</v>
      </c>
      <c r="C27" s="832" t="s">
        <v>615</v>
      </c>
      <c r="D27" s="832" t="s">
        <v>4828</v>
      </c>
      <c r="E27" s="832" t="s">
        <v>4856</v>
      </c>
      <c r="F27" s="832" t="s">
        <v>2136</v>
      </c>
      <c r="G27" s="849">
        <v>37</v>
      </c>
      <c r="H27" s="849">
        <v>4909152.26</v>
      </c>
      <c r="I27" s="832">
        <v>1</v>
      </c>
      <c r="J27" s="832">
        <v>132679.79081081081</v>
      </c>
      <c r="K27" s="849">
        <v>54</v>
      </c>
      <c r="L27" s="849">
        <v>7164708.6600000001</v>
      </c>
      <c r="M27" s="832">
        <v>1.4594594505406522</v>
      </c>
      <c r="N27" s="832">
        <v>132679.79</v>
      </c>
      <c r="O27" s="849">
        <v>44</v>
      </c>
      <c r="P27" s="849">
        <v>5731189.2000000002</v>
      </c>
      <c r="Q27" s="837">
        <v>1.1674498765699315</v>
      </c>
      <c r="R27" s="850">
        <v>130254.3</v>
      </c>
    </row>
    <row r="28" spans="1:18" ht="14.4" customHeight="1" x14ac:dyDescent="0.3">
      <c r="A28" s="831" t="s">
        <v>4826</v>
      </c>
      <c r="B28" s="832" t="s">
        <v>4827</v>
      </c>
      <c r="C28" s="832" t="s">
        <v>615</v>
      </c>
      <c r="D28" s="832" t="s">
        <v>4828</v>
      </c>
      <c r="E28" s="832" t="s">
        <v>4857</v>
      </c>
      <c r="F28" s="832" t="s">
        <v>2122</v>
      </c>
      <c r="G28" s="849">
        <v>8</v>
      </c>
      <c r="H28" s="849">
        <v>709901.68</v>
      </c>
      <c r="I28" s="832">
        <v>1</v>
      </c>
      <c r="J28" s="832">
        <v>88737.71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4826</v>
      </c>
      <c r="B29" s="832" t="s">
        <v>4827</v>
      </c>
      <c r="C29" s="832" t="s">
        <v>615</v>
      </c>
      <c r="D29" s="832" t="s">
        <v>4828</v>
      </c>
      <c r="E29" s="832" t="s">
        <v>4858</v>
      </c>
      <c r="F29" s="832" t="s">
        <v>1225</v>
      </c>
      <c r="G29" s="849">
        <v>8</v>
      </c>
      <c r="H29" s="849">
        <v>54466.960000000006</v>
      </c>
      <c r="I29" s="832">
        <v>1</v>
      </c>
      <c r="J29" s="832">
        <v>6808.3700000000008</v>
      </c>
      <c r="K29" s="849">
        <v>11</v>
      </c>
      <c r="L29" s="849">
        <v>74892.070000000007</v>
      </c>
      <c r="M29" s="832">
        <v>1.375</v>
      </c>
      <c r="N29" s="832">
        <v>6808.3700000000008</v>
      </c>
      <c r="O29" s="849">
        <v>25</v>
      </c>
      <c r="P29" s="849">
        <v>169105.5</v>
      </c>
      <c r="Q29" s="837">
        <v>3.1047354212535447</v>
      </c>
      <c r="R29" s="850">
        <v>6764.22</v>
      </c>
    </row>
    <row r="30" spans="1:18" ht="14.4" customHeight="1" x14ac:dyDescent="0.3">
      <c r="A30" s="831" t="s">
        <v>4826</v>
      </c>
      <c r="B30" s="832" t="s">
        <v>4827</v>
      </c>
      <c r="C30" s="832" t="s">
        <v>615</v>
      </c>
      <c r="D30" s="832" t="s">
        <v>4828</v>
      </c>
      <c r="E30" s="832" t="s">
        <v>4859</v>
      </c>
      <c r="F30" s="832" t="s">
        <v>1225</v>
      </c>
      <c r="G30" s="849">
        <v>57</v>
      </c>
      <c r="H30" s="849">
        <v>740589.60000000009</v>
      </c>
      <c r="I30" s="832">
        <v>1</v>
      </c>
      <c r="J30" s="832">
        <v>12992.800000000001</v>
      </c>
      <c r="K30" s="849">
        <v>41</v>
      </c>
      <c r="L30" s="849">
        <v>532704.79999999993</v>
      </c>
      <c r="M30" s="832">
        <v>0.71929824561403488</v>
      </c>
      <c r="N30" s="832">
        <v>12992.799999999997</v>
      </c>
      <c r="O30" s="849">
        <v>13</v>
      </c>
      <c r="P30" s="849">
        <v>170957.40000000002</v>
      </c>
      <c r="Q30" s="837">
        <v>0.23083959051004768</v>
      </c>
      <c r="R30" s="850">
        <v>13150.569230769233</v>
      </c>
    </row>
    <row r="31" spans="1:18" ht="14.4" customHeight="1" x14ac:dyDescent="0.3">
      <c r="A31" s="831" t="s">
        <v>4826</v>
      </c>
      <c r="B31" s="832" t="s">
        <v>4827</v>
      </c>
      <c r="C31" s="832" t="s">
        <v>615</v>
      </c>
      <c r="D31" s="832" t="s">
        <v>4828</v>
      </c>
      <c r="E31" s="832" t="s">
        <v>4860</v>
      </c>
      <c r="F31" s="832" t="s">
        <v>4861</v>
      </c>
      <c r="G31" s="849">
        <v>4</v>
      </c>
      <c r="H31" s="849">
        <v>181.96</v>
      </c>
      <c r="I31" s="832">
        <v>1</v>
      </c>
      <c r="J31" s="832">
        <v>45.49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4826</v>
      </c>
      <c r="B32" s="832" t="s">
        <v>4827</v>
      </c>
      <c r="C32" s="832" t="s">
        <v>615</v>
      </c>
      <c r="D32" s="832" t="s">
        <v>4828</v>
      </c>
      <c r="E32" s="832" t="s">
        <v>4862</v>
      </c>
      <c r="F32" s="832" t="s">
        <v>4863</v>
      </c>
      <c r="G32" s="849">
        <v>213.89999999999998</v>
      </c>
      <c r="H32" s="849">
        <v>29419.8</v>
      </c>
      <c r="I32" s="832">
        <v>1</v>
      </c>
      <c r="J32" s="832">
        <v>137.53997194950912</v>
      </c>
      <c r="K32" s="849">
        <v>12</v>
      </c>
      <c r="L32" s="849">
        <v>1650.48</v>
      </c>
      <c r="M32" s="832">
        <v>5.61009932086554E-2</v>
      </c>
      <c r="N32" s="832">
        <v>137.54</v>
      </c>
      <c r="O32" s="849"/>
      <c r="P32" s="849"/>
      <c r="Q32" s="837"/>
      <c r="R32" s="850"/>
    </row>
    <row r="33" spans="1:18" ht="14.4" customHeight="1" x14ac:dyDescent="0.3">
      <c r="A33" s="831" t="s">
        <v>4826</v>
      </c>
      <c r="B33" s="832" t="s">
        <v>4827</v>
      </c>
      <c r="C33" s="832" t="s">
        <v>615</v>
      </c>
      <c r="D33" s="832" t="s">
        <v>4828</v>
      </c>
      <c r="E33" s="832" t="s">
        <v>4864</v>
      </c>
      <c r="F33" s="832" t="s">
        <v>4863</v>
      </c>
      <c r="G33" s="849">
        <v>18</v>
      </c>
      <c r="H33" s="849">
        <v>12377.880000000001</v>
      </c>
      <c r="I33" s="832">
        <v>1</v>
      </c>
      <c r="J33" s="832">
        <v>687.66000000000008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4826</v>
      </c>
      <c r="B34" s="832" t="s">
        <v>4827</v>
      </c>
      <c r="C34" s="832" t="s">
        <v>615</v>
      </c>
      <c r="D34" s="832" t="s">
        <v>4828</v>
      </c>
      <c r="E34" s="832" t="s">
        <v>4865</v>
      </c>
      <c r="F34" s="832" t="s">
        <v>1941</v>
      </c>
      <c r="G34" s="849">
        <v>45</v>
      </c>
      <c r="H34" s="849">
        <v>52473.149999999994</v>
      </c>
      <c r="I34" s="832">
        <v>1</v>
      </c>
      <c r="J34" s="832">
        <v>1166.07</v>
      </c>
      <c r="K34" s="849">
        <v>47</v>
      </c>
      <c r="L34" s="849">
        <v>54805.29</v>
      </c>
      <c r="M34" s="832">
        <v>1.0444444444444445</v>
      </c>
      <c r="N34" s="832">
        <v>1166.07</v>
      </c>
      <c r="O34" s="849">
        <v>53</v>
      </c>
      <c r="P34" s="849">
        <v>45495.73</v>
      </c>
      <c r="Q34" s="837">
        <v>0.86702875661171486</v>
      </c>
      <c r="R34" s="850">
        <v>858.41000000000008</v>
      </c>
    </row>
    <row r="35" spans="1:18" ht="14.4" customHeight="1" x14ac:dyDescent="0.3">
      <c r="A35" s="831" t="s">
        <v>4826</v>
      </c>
      <c r="B35" s="832" t="s">
        <v>4827</v>
      </c>
      <c r="C35" s="832" t="s">
        <v>615</v>
      </c>
      <c r="D35" s="832" t="s">
        <v>4828</v>
      </c>
      <c r="E35" s="832" t="s">
        <v>4866</v>
      </c>
      <c r="F35" s="832" t="s">
        <v>4867</v>
      </c>
      <c r="G35" s="849">
        <v>0.4</v>
      </c>
      <c r="H35" s="849">
        <v>2902.42</v>
      </c>
      <c r="I35" s="832">
        <v>1</v>
      </c>
      <c r="J35" s="832">
        <v>7256.05</v>
      </c>
      <c r="K35" s="849">
        <v>4</v>
      </c>
      <c r="L35" s="849">
        <v>17714.72</v>
      </c>
      <c r="M35" s="832">
        <v>6.1034309300514744</v>
      </c>
      <c r="N35" s="832">
        <v>4428.68</v>
      </c>
      <c r="O35" s="849"/>
      <c r="P35" s="849"/>
      <c r="Q35" s="837"/>
      <c r="R35" s="850"/>
    </row>
    <row r="36" spans="1:18" ht="14.4" customHeight="1" x14ac:dyDescent="0.3">
      <c r="A36" s="831" t="s">
        <v>4826</v>
      </c>
      <c r="B36" s="832" t="s">
        <v>4827</v>
      </c>
      <c r="C36" s="832" t="s">
        <v>615</v>
      </c>
      <c r="D36" s="832" t="s">
        <v>4828</v>
      </c>
      <c r="E36" s="832" t="s">
        <v>4868</v>
      </c>
      <c r="F36" s="832" t="s">
        <v>4869</v>
      </c>
      <c r="G36" s="849"/>
      <c r="H36" s="849"/>
      <c r="I36" s="832"/>
      <c r="J36" s="832"/>
      <c r="K36" s="849">
        <v>4</v>
      </c>
      <c r="L36" s="849">
        <v>18140.16</v>
      </c>
      <c r="M36" s="832"/>
      <c r="N36" s="832">
        <v>4535.04</v>
      </c>
      <c r="O36" s="849"/>
      <c r="P36" s="849"/>
      <c r="Q36" s="837"/>
      <c r="R36" s="850"/>
    </row>
    <row r="37" spans="1:18" ht="14.4" customHeight="1" x14ac:dyDescent="0.3">
      <c r="A37" s="831" t="s">
        <v>4826</v>
      </c>
      <c r="B37" s="832" t="s">
        <v>4827</v>
      </c>
      <c r="C37" s="832" t="s">
        <v>615</v>
      </c>
      <c r="D37" s="832" t="s">
        <v>4828</v>
      </c>
      <c r="E37" s="832" t="s">
        <v>4870</v>
      </c>
      <c r="F37" s="832" t="s">
        <v>746</v>
      </c>
      <c r="G37" s="849">
        <v>29.3</v>
      </c>
      <c r="H37" s="849">
        <v>2072.6600000000003</v>
      </c>
      <c r="I37" s="832">
        <v>1</v>
      </c>
      <c r="J37" s="832">
        <v>70.739249146757686</v>
      </c>
      <c r="K37" s="849">
        <v>15.150000000000002</v>
      </c>
      <c r="L37" s="849">
        <v>1289.8000000000002</v>
      </c>
      <c r="M37" s="832">
        <v>0.62229212702517533</v>
      </c>
      <c r="N37" s="832">
        <v>85.135313531353134</v>
      </c>
      <c r="O37" s="849">
        <v>17.899999999999999</v>
      </c>
      <c r="P37" s="849">
        <v>1079.74</v>
      </c>
      <c r="Q37" s="837">
        <v>0.52094410081730713</v>
      </c>
      <c r="R37" s="850">
        <v>60.320670391061455</v>
      </c>
    </row>
    <row r="38" spans="1:18" ht="14.4" customHeight="1" x14ac:dyDescent="0.3">
      <c r="A38" s="831" t="s">
        <v>4826</v>
      </c>
      <c r="B38" s="832" t="s">
        <v>4827</v>
      </c>
      <c r="C38" s="832" t="s">
        <v>615</v>
      </c>
      <c r="D38" s="832" t="s">
        <v>4828</v>
      </c>
      <c r="E38" s="832" t="s">
        <v>4871</v>
      </c>
      <c r="F38" s="832" t="s">
        <v>784</v>
      </c>
      <c r="G38" s="849">
        <v>0.4</v>
      </c>
      <c r="H38" s="849">
        <v>194.59</v>
      </c>
      <c r="I38" s="832">
        <v>1</v>
      </c>
      <c r="J38" s="832">
        <v>486.47499999999997</v>
      </c>
      <c r="K38" s="849"/>
      <c r="L38" s="849"/>
      <c r="M38" s="832"/>
      <c r="N38" s="832"/>
      <c r="O38" s="849">
        <v>0.6</v>
      </c>
      <c r="P38" s="849">
        <v>411.69</v>
      </c>
      <c r="Q38" s="837">
        <v>2.1156791202014493</v>
      </c>
      <c r="R38" s="850">
        <v>686.15</v>
      </c>
    </row>
    <row r="39" spans="1:18" ht="14.4" customHeight="1" x14ac:dyDescent="0.3">
      <c r="A39" s="831" t="s">
        <v>4826</v>
      </c>
      <c r="B39" s="832" t="s">
        <v>4827</v>
      </c>
      <c r="C39" s="832" t="s">
        <v>615</v>
      </c>
      <c r="D39" s="832" t="s">
        <v>4828</v>
      </c>
      <c r="E39" s="832" t="s">
        <v>4872</v>
      </c>
      <c r="F39" s="832" t="s">
        <v>784</v>
      </c>
      <c r="G39" s="849"/>
      <c r="H39" s="849"/>
      <c r="I39" s="832"/>
      <c r="J39" s="832"/>
      <c r="K39" s="849">
        <v>0.4</v>
      </c>
      <c r="L39" s="849">
        <v>68.62</v>
      </c>
      <c r="M39" s="832"/>
      <c r="N39" s="832">
        <v>171.55</v>
      </c>
      <c r="O39" s="849">
        <v>1.4</v>
      </c>
      <c r="P39" s="849">
        <v>240.17000000000002</v>
      </c>
      <c r="Q39" s="837"/>
      <c r="R39" s="850">
        <v>171.55</v>
      </c>
    </row>
    <row r="40" spans="1:18" ht="14.4" customHeight="1" x14ac:dyDescent="0.3">
      <c r="A40" s="831" t="s">
        <v>4826</v>
      </c>
      <c r="B40" s="832" t="s">
        <v>4827</v>
      </c>
      <c r="C40" s="832" t="s">
        <v>615</v>
      </c>
      <c r="D40" s="832" t="s">
        <v>4828</v>
      </c>
      <c r="E40" s="832" t="s">
        <v>4873</v>
      </c>
      <c r="F40" s="832" t="s">
        <v>784</v>
      </c>
      <c r="G40" s="849">
        <v>89.170000000000016</v>
      </c>
      <c r="H40" s="849">
        <v>21688.7</v>
      </c>
      <c r="I40" s="832">
        <v>1</v>
      </c>
      <c r="J40" s="832">
        <v>243.22866434899626</v>
      </c>
      <c r="K40" s="849">
        <v>49.400000000000006</v>
      </c>
      <c r="L40" s="849">
        <v>16948.059999999998</v>
      </c>
      <c r="M40" s="832">
        <v>0.78142350624979817</v>
      </c>
      <c r="N40" s="832">
        <v>343.07813765182175</v>
      </c>
      <c r="O40" s="849">
        <v>77.950000000000017</v>
      </c>
      <c r="P40" s="849">
        <v>26743.52</v>
      </c>
      <c r="Q40" s="837">
        <v>1.2330623781047274</v>
      </c>
      <c r="R40" s="850">
        <v>343.08556767158427</v>
      </c>
    </row>
    <row r="41" spans="1:18" ht="14.4" customHeight="1" x14ac:dyDescent="0.3">
      <c r="A41" s="831" t="s">
        <v>4826</v>
      </c>
      <c r="B41" s="832" t="s">
        <v>4827</v>
      </c>
      <c r="C41" s="832" t="s">
        <v>615</v>
      </c>
      <c r="D41" s="832" t="s">
        <v>4828</v>
      </c>
      <c r="E41" s="832" t="s">
        <v>4874</v>
      </c>
      <c r="F41" s="832" t="s">
        <v>1223</v>
      </c>
      <c r="G41" s="849">
        <v>30</v>
      </c>
      <c r="H41" s="849">
        <v>129447.3</v>
      </c>
      <c r="I41" s="832">
        <v>1</v>
      </c>
      <c r="J41" s="832">
        <v>4314.91</v>
      </c>
      <c r="K41" s="849">
        <v>28</v>
      </c>
      <c r="L41" s="849">
        <v>120817.48000000001</v>
      </c>
      <c r="M41" s="832">
        <v>0.93333333333333335</v>
      </c>
      <c r="N41" s="832">
        <v>4314.9100000000008</v>
      </c>
      <c r="O41" s="849">
        <v>8</v>
      </c>
      <c r="P41" s="849">
        <v>34519.279999999999</v>
      </c>
      <c r="Q41" s="837">
        <v>0.26666666666666666</v>
      </c>
      <c r="R41" s="850">
        <v>4314.91</v>
      </c>
    </row>
    <row r="42" spans="1:18" ht="14.4" customHeight="1" x14ac:dyDescent="0.3">
      <c r="A42" s="831" t="s">
        <v>4826</v>
      </c>
      <c r="B42" s="832" t="s">
        <v>4827</v>
      </c>
      <c r="C42" s="832" t="s">
        <v>615</v>
      </c>
      <c r="D42" s="832" t="s">
        <v>4828</v>
      </c>
      <c r="E42" s="832" t="s">
        <v>4875</v>
      </c>
      <c r="F42" s="832" t="s">
        <v>1223</v>
      </c>
      <c r="G42" s="849">
        <v>30</v>
      </c>
      <c r="H42" s="849">
        <v>258894.9</v>
      </c>
      <c r="I42" s="832">
        <v>1</v>
      </c>
      <c r="J42" s="832">
        <v>8629.83</v>
      </c>
      <c r="K42" s="849">
        <v>53</v>
      </c>
      <c r="L42" s="849">
        <v>457380.99</v>
      </c>
      <c r="M42" s="832">
        <v>1.7666666666666666</v>
      </c>
      <c r="N42" s="832">
        <v>8629.83</v>
      </c>
      <c r="O42" s="849">
        <v>77</v>
      </c>
      <c r="P42" s="849">
        <v>664496.91</v>
      </c>
      <c r="Q42" s="837">
        <v>2.5666666666666669</v>
      </c>
      <c r="R42" s="850">
        <v>8629.83</v>
      </c>
    </row>
    <row r="43" spans="1:18" ht="14.4" customHeight="1" x14ac:dyDescent="0.3">
      <c r="A43" s="831" t="s">
        <v>4826</v>
      </c>
      <c r="B43" s="832" t="s">
        <v>4827</v>
      </c>
      <c r="C43" s="832" t="s">
        <v>615</v>
      </c>
      <c r="D43" s="832" t="s">
        <v>4828</v>
      </c>
      <c r="E43" s="832" t="s">
        <v>4876</v>
      </c>
      <c r="F43" s="832" t="s">
        <v>1416</v>
      </c>
      <c r="G43" s="849">
        <v>0.2</v>
      </c>
      <c r="H43" s="849">
        <v>11.99</v>
      </c>
      <c r="I43" s="832">
        <v>1</v>
      </c>
      <c r="J43" s="832">
        <v>59.949999999999996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4826</v>
      </c>
      <c r="B44" s="832" t="s">
        <v>4827</v>
      </c>
      <c r="C44" s="832" t="s">
        <v>615</v>
      </c>
      <c r="D44" s="832" t="s">
        <v>4828</v>
      </c>
      <c r="E44" s="832" t="s">
        <v>4877</v>
      </c>
      <c r="F44" s="832" t="s">
        <v>923</v>
      </c>
      <c r="G44" s="849"/>
      <c r="H44" s="849"/>
      <c r="I44" s="832"/>
      <c r="J44" s="832"/>
      <c r="K44" s="849"/>
      <c r="L44" s="849"/>
      <c r="M44" s="832"/>
      <c r="N44" s="832"/>
      <c r="O44" s="849">
        <v>0.12</v>
      </c>
      <c r="P44" s="849">
        <v>235.56</v>
      </c>
      <c r="Q44" s="837"/>
      <c r="R44" s="850">
        <v>1963</v>
      </c>
    </row>
    <row r="45" spans="1:18" ht="14.4" customHeight="1" x14ac:dyDescent="0.3">
      <c r="A45" s="831" t="s">
        <v>4826</v>
      </c>
      <c r="B45" s="832" t="s">
        <v>4827</v>
      </c>
      <c r="C45" s="832" t="s">
        <v>615</v>
      </c>
      <c r="D45" s="832" t="s">
        <v>4828</v>
      </c>
      <c r="E45" s="832" t="s">
        <v>4878</v>
      </c>
      <c r="F45" s="832" t="s">
        <v>4879</v>
      </c>
      <c r="G45" s="849">
        <v>0.02</v>
      </c>
      <c r="H45" s="849">
        <v>5.12</v>
      </c>
      <c r="I45" s="832">
        <v>1</v>
      </c>
      <c r="J45" s="832">
        <v>256</v>
      </c>
      <c r="K45" s="849">
        <v>2.06</v>
      </c>
      <c r="L45" s="849">
        <v>570.29</v>
      </c>
      <c r="M45" s="832">
        <v>111.38476562499999</v>
      </c>
      <c r="N45" s="832">
        <v>276.83980582524271</v>
      </c>
      <c r="O45" s="849"/>
      <c r="P45" s="849"/>
      <c r="Q45" s="837"/>
      <c r="R45" s="850"/>
    </row>
    <row r="46" spans="1:18" ht="14.4" customHeight="1" x14ac:dyDescent="0.3">
      <c r="A46" s="831" t="s">
        <v>4826</v>
      </c>
      <c r="B46" s="832" t="s">
        <v>4827</v>
      </c>
      <c r="C46" s="832" t="s">
        <v>615</v>
      </c>
      <c r="D46" s="832" t="s">
        <v>4828</v>
      </c>
      <c r="E46" s="832" t="s">
        <v>4880</v>
      </c>
      <c r="F46" s="832" t="s">
        <v>4881</v>
      </c>
      <c r="G46" s="849">
        <v>3</v>
      </c>
      <c r="H46" s="849">
        <v>4882.8900000000003</v>
      </c>
      <c r="I46" s="832">
        <v>1</v>
      </c>
      <c r="J46" s="832">
        <v>1627.63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" customHeight="1" x14ac:dyDescent="0.3">
      <c r="A47" s="831" t="s">
        <v>4826</v>
      </c>
      <c r="B47" s="832" t="s">
        <v>4827</v>
      </c>
      <c r="C47" s="832" t="s">
        <v>615</v>
      </c>
      <c r="D47" s="832" t="s">
        <v>4828</v>
      </c>
      <c r="E47" s="832" t="s">
        <v>4882</v>
      </c>
      <c r="F47" s="832" t="s">
        <v>4883</v>
      </c>
      <c r="G47" s="849">
        <v>2.6</v>
      </c>
      <c r="H47" s="849">
        <v>1787.9099999999999</v>
      </c>
      <c r="I47" s="832">
        <v>1</v>
      </c>
      <c r="J47" s="832">
        <v>687.65769230769217</v>
      </c>
      <c r="K47" s="849">
        <v>17</v>
      </c>
      <c r="L47" s="849">
        <v>11690.22</v>
      </c>
      <c r="M47" s="832">
        <v>6.5384834807121166</v>
      </c>
      <c r="N47" s="832">
        <v>687.66</v>
      </c>
      <c r="O47" s="849"/>
      <c r="P47" s="849"/>
      <c r="Q47" s="837"/>
      <c r="R47" s="850"/>
    </row>
    <row r="48" spans="1:18" ht="14.4" customHeight="1" x14ac:dyDescent="0.3">
      <c r="A48" s="831" t="s">
        <v>4826</v>
      </c>
      <c r="B48" s="832" t="s">
        <v>4827</v>
      </c>
      <c r="C48" s="832" t="s">
        <v>615</v>
      </c>
      <c r="D48" s="832" t="s">
        <v>4828</v>
      </c>
      <c r="E48" s="832" t="s">
        <v>4884</v>
      </c>
      <c r="F48" s="832" t="s">
        <v>4883</v>
      </c>
      <c r="G48" s="849">
        <v>74</v>
      </c>
      <c r="H48" s="849">
        <v>10177.959999999999</v>
      </c>
      <c r="I48" s="832">
        <v>1</v>
      </c>
      <c r="J48" s="832">
        <v>137.54</v>
      </c>
      <c r="K48" s="849">
        <v>209.13</v>
      </c>
      <c r="L48" s="849">
        <v>28763.67</v>
      </c>
      <c r="M48" s="832">
        <v>2.8260741838246566</v>
      </c>
      <c r="N48" s="832">
        <v>137.53966432362645</v>
      </c>
      <c r="O48" s="849"/>
      <c r="P48" s="849"/>
      <c r="Q48" s="837"/>
      <c r="R48" s="850"/>
    </row>
    <row r="49" spans="1:18" ht="14.4" customHeight="1" x14ac:dyDescent="0.3">
      <c r="A49" s="831" t="s">
        <v>4826</v>
      </c>
      <c r="B49" s="832" t="s">
        <v>4827</v>
      </c>
      <c r="C49" s="832" t="s">
        <v>615</v>
      </c>
      <c r="D49" s="832" t="s">
        <v>4828</v>
      </c>
      <c r="E49" s="832" t="s">
        <v>4885</v>
      </c>
      <c r="F49" s="832" t="s">
        <v>4886</v>
      </c>
      <c r="G49" s="849">
        <v>8</v>
      </c>
      <c r="H49" s="849">
        <v>51016.480000000003</v>
      </c>
      <c r="I49" s="832">
        <v>1</v>
      </c>
      <c r="J49" s="832">
        <v>6377.06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4826</v>
      </c>
      <c r="B50" s="832" t="s">
        <v>4827</v>
      </c>
      <c r="C50" s="832" t="s">
        <v>615</v>
      </c>
      <c r="D50" s="832" t="s">
        <v>4828</v>
      </c>
      <c r="E50" s="832" t="s">
        <v>4887</v>
      </c>
      <c r="F50" s="832" t="s">
        <v>4888</v>
      </c>
      <c r="G50" s="849">
        <v>9</v>
      </c>
      <c r="H50" s="849">
        <v>2993.3999999999996</v>
      </c>
      <c r="I50" s="832">
        <v>1</v>
      </c>
      <c r="J50" s="832">
        <v>332.59999999999997</v>
      </c>
      <c r="K50" s="849">
        <v>18.600000000000001</v>
      </c>
      <c r="L50" s="849">
        <v>4379.5</v>
      </c>
      <c r="M50" s="832">
        <v>1.4630520478385785</v>
      </c>
      <c r="N50" s="832">
        <v>235.45698924731181</v>
      </c>
      <c r="O50" s="849">
        <v>9.4</v>
      </c>
      <c r="P50" s="849">
        <v>2213.29</v>
      </c>
      <c r="Q50" s="837">
        <v>0.73938999131422467</v>
      </c>
      <c r="R50" s="850">
        <v>235.45638297872338</v>
      </c>
    </row>
    <row r="51" spans="1:18" ht="14.4" customHeight="1" x14ac:dyDescent="0.3">
      <c r="A51" s="831" t="s">
        <v>4826</v>
      </c>
      <c r="B51" s="832" t="s">
        <v>4827</v>
      </c>
      <c r="C51" s="832" t="s">
        <v>615</v>
      </c>
      <c r="D51" s="832" t="s">
        <v>4828</v>
      </c>
      <c r="E51" s="832" t="s">
        <v>4889</v>
      </c>
      <c r="F51" s="832" t="s">
        <v>1096</v>
      </c>
      <c r="G51" s="849"/>
      <c r="H51" s="849"/>
      <c r="I51" s="832"/>
      <c r="J51" s="832"/>
      <c r="K51" s="849">
        <v>11</v>
      </c>
      <c r="L51" s="849">
        <v>17903.93</v>
      </c>
      <c r="M51" s="832"/>
      <c r="N51" s="832">
        <v>1627.63</v>
      </c>
      <c r="O51" s="849">
        <v>6</v>
      </c>
      <c r="P51" s="849">
        <v>9765.7800000000007</v>
      </c>
      <c r="Q51" s="837"/>
      <c r="R51" s="850">
        <v>1627.63</v>
      </c>
    </row>
    <row r="52" spans="1:18" ht="14.4" customHeight="1" x14ac:dyDescent="0.3">
      <c r="A52" s="831" t="s">
        <v>4826</v>
      </c>
      <c r="B52" s="832" t="s">
        <v>4827</v>
      </c>
      <c r="C52" s="832" t="s">
        <v>615</v>
      </c>
      <c r="D52" s="832" t="s">
        <v>4828</v>
      </c>
      <c r="E52" s="832" t="s">
        <v>4890</v>
      </c>
      <c r="F52" s="832" t="s">
        <v>1106</v>
      </c>
      <c r="G52" s="849"/>
      <c r="H52" s="849"/>
      <c r="I52" s="832"/>
      <c r="J52" s="832"/>
      <c r="K52" s="849"/>
      <c r="L52" s="849"/>
      <c r="M52" s="832"/>
      <c r="N52" s="832"/>
      <c r="O52" s="849">
        <v>3</v>
      </c>
      <c r="P52" s="849">
        <v>20292.66</v>
      </c>
      <c r="Q52" s="837"/>
      <c r="R52" s="850">
        <v>6764.22</v>
      </c>
    </row>
    <row r="53" spans="1:18" ht="14.4" customHeight="1" x14ac:dyDescent="0.3">
      <c r="A53" s="831" t="s">
        <v>4826</v>
      </c>
      <c r="B53" s="832" t="s">
        <v>4827</v>
      </c>
      <c r="C53" s="832" t="s">
        <v>615</v>
      </c>
      <c r="D53" s="832" t="s">
        <v>4828</v>
      </c>
      <c r="E53" s="832" t="s">
        <v>4891</v>
      </c>
      <c r="F53" s="832" t="s">
        <v>4892</v>
      </c>
      <c r="G53" s="849"/>
      <c r="H53" s="849"/>
      <c r="I53" s="832"/>
      <c r="J53" s="832"/>
      <c r="K53" s="849"/>
      <c r="L53" s="849"/>
      <c r="M53" s="832"/>
      <c r="N53" s="832"/>
      <c r="O53" s="849">
        <v>1</v>
      </c>
      <c r="P53" s="849">
        <v>544.35</v>
      </c>
      <c r="Q53" s="837"/>
      <c r="R53" s="850">
        <v>544.35</v>
      </c>
    </row>
    <row r="54" spans="1:18" ht="14.4" customHeight="1" x14ac:dyDescent="0.3">
      <c r="A54" s="831" t="s">
        <v>4826</v>
      </c>
      <c r="B54" s="832" t="s">
        <v>4827</v>
      </c>
      <c r="C54" s="832" t="s">
        <v>615</v>
      </c>
      <c r="D54" s="832" t="s">
        <v>4828</v>
      </c>
      <c r="E54" s="832" t="s">
        <v>4893</v>
      </c>
      <c r="F54" s="832" t="s">
        <v>4894</v>
      </c>
      <c r="G54" s="849">
        <v>19</v>
      </c>
      <c r="H54" s="849">
        <v>21259.1</v>
      </c>
      <c r="I54" s="832">
        <v>1</v>
      </c>
      <c r="J54" s="832">
        <v>1118.8999999999999</v>
      </c>
      <c r="K54" s="849">
        <v>41</v>
      </c>
      <c r="L54" s="849">
        <v>45874.9</v>
      </c>
      <c r="M54" s="832">
        <v>2.1578947368421053</v>
      </c>
      <c r="N54" s="832">
        <v>1118.9000000000001</v>
      </c>
      <c r="O54" s="849">
        <v>3</v>
      </c>
      <c r="P54" s="849">
        <v>3356.7000000000003</v>
      </c>
      <c r="Q54" s="837">
        <v>0.15789473684210528</v>
      </c>
      <c r="R54" s="850">
        <v>1118.9000000000001</v>
      </c>
    </row>
    <row r="55" spans="1:18" ht="14.4" customHeight="1" x14ac:dyDescent="0.3">
      <c r="A55" s="831" t="s">
        <v>4826</v>
      </c>
      <c r="B55" s="832" t="s">
        <v>4827</v>
      </c>
      <c r="C55" s="832" t="s">
        <v>615</v>
      </c>
      <c r="D55" s="832" t="s">
        <v>4828</v>
      </c>
      <c r="E55" s="832" t="s">
        <v>4895</v>
      </c>
      <c r="F55" s="832" t="s">
        <v>4896</v>
      </c>
      <c r="G55" s="849"/>
      <c r="H55" s="849"/>
      <c r="I55" s="832"/>
      <c r="J55" s="832"/>
      <c r="K55" s="849"/>
      <c r="L55" s="849"/>
      <c r="M55" s="832"/>
      <c r="N55" s="832"/>
      <c r="O55" s="849">
        <v>4</v>
      </c>
      <c r="P55" s="849">
        <v>315.04000000000002</v>
      </c>
      <c r="Q55" s="837"/>
      <c r="R55" s="850">
        <v>78.760000000000005</v>
      </c>
    </row>
    <row r="56" spans="1:18" ht="14.4" customHeight="1" x14ac:dyDescent="0.3">
      <c r="A56" s="831" t="s">
        <v>4826</v>
      </c>
      <c r="B56" s="832" t="s">
        <v>4827</v>
      </c>
      <c r="C56" s="832" t="s">
        <v>615</v>
      </c>
      <c r="D56" s="832" t="s">
        <v>4828</v>
      </c>
      <c r="E56" s="832" t="s">
        <v>4897</v>
      </c>
      <c r="F56" s="832" t="s">
        <v>4898</v>
      </c>
      <c r="G56" s="849">
        <v>1.1400000000000001</v>
      </c>
      <c r="H56" s="849">
        <v>2713.71</v>
      </c>
      <c r="I56" s="832">
        <v>1</v>
      </c>
      <c r="J56" s="832">
        <v>2380.4473684210525</v>
      </c>
      <c r="K56" s="849">
        <v>5.53</v>
      </c>
      <c r="L56" s="849">
        <v>16779.350000000002</v>
      </c>
      <c r="M56" s="832">
        <v>6.1831772739165212</v>
      </c>
      <c r="N56" s="832">
        <v>3034.2405063291144</v>
      </c>
      <c r="O56" s="849"/>
      <c r="P56" s="849"/>
      <c r="Q56" s="837"/>
      <c r="R56" s="850"/>
    </row>
    <row r="57" spans="1:18" ht="14.4" customHeight="1" x14ac:dyDescent="0.3">
      <c r="A57" s="831" t="s">
        <v>4826</v>
      </c>
      <c r="B57" s="832" t="s">
        <v>4827</v>
      </c>
      <c r="C57" s="832" t="s">
        <v>615</v>
      </c>
      <c r="D57" s="832" t="s">
        <v>4828</v>
      </c>
      <c r="E57" s="832" t="s">
        <v>4899</v>
      </c>
      <c r="F57" s="832" t="s">
        <v>4900</v>
      </c>
      <c r="G57" s="849">
        <v>0.57999999999999996</v>
      </c>
      <c r="H57" s="849">
        <v>79.31</v>
      </c>
      <c r="I57" s="832">
        <v>1</v>
      </c>
      <c r="J57" s="832">
        <v>136.74137931034485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4826</v>
      </c>
      <c r="B58" s="832" t="s">
        <v>4827</v>
      </c>
      <c r="C58" s="832" t="s">
        <v>615</v>
      </c>
      <c r="D58" s="832" t="s">
        <v>4828</v>
      </c>
      <c r="E58" s="832" t="s">
        <v>4901</v>
      </c>
      <c r="F58" s="832" t="s">
        <v>2122</v>
      </c>
      <c r="G58" s="849">
        <v>11</v>
      </c>
      <c r="H58" s="849">
        <v>711466.83000000007</v>
      </c>
      <c r="I58" s="832">
        <v>1</v>
      </c>
      <c r="J58" s="832">
        <v>64678.802727272734</v>
      </c>
      <c r="K58" s="849">
        <v>12</v>
      </c>
      <c r="L58" s="849">
        <v>776144.28</v>
      </c>
      <c r="M58" s="832">
        <v>1.0909071895874611</v>
      </c>
      <c r="N58" s="832">
        <v>64678.69</v>
      </c>
      <c r="O58" s="849">
        <v>15</v>
      </c>
      <c r="P58" s="849">
        <v>901813.5</v>
      </c>
      <c r="Q58" s="837">
        <v>1.2675411726503116</v>
      </c>
      <c r="R58" s="850">
        <v>60120.9</v>
      </c>
    </row>
    <row r="59" spans="1:18" ht="14.4" customHeight="1" x14ac:dyDescent="0.3">
      <c r="A59" s="831" t="s">
        <v>4826</v>
      </c>
      <c r="B59" s="832" t="s">
        <v>4827</v>
      </c>
      <c r="C59" s="832" t="s">
        <v>615</v>
      </c>
      <c r="D59" s="832" t="s">
        <v>4828</v>
      </c>
      <c r="E59" s="832" t="s">
        <v>4902</v>
      </c>
      <c r="F59" s="832" t="s">
        <v>4896</v>
      </c>
      <c r="G59" s="849"/>
      <c r="H59" s="849"/>
      <c r="I59" s="832"/>
      <c r="J59" s="832"/>
      <c r="K59" s="849"/>
      <c r="L59" s="849"/>
      <c r="M59" s="832"/>
      <c r="N59" s="832"/>
      <c r="O59" s="849">
        <v>2.66</v>
      </c>
      <c r="P59" s="849">
        <v>597.57000000000005</v>
      </c>
      <c r="Q59" s="837"/>
      <c r="R59" s="850">
        <v>224.65037593984962</v>
      </c>
    </row>
    <row r="60" spans="1:18" ht="14.4" customHeight="1" x14ac:dyDescent="0.3">
      <c r="A60" s="831" t="s">
        <v>4826</v>
      </c>
      <c r="B60" s="832" t="s">
        <v>4827</v>
      </c>
      <c r="C60" s="832" t="s">
        <v>615</v>
      </c>
      <c r="D60" s="832" t="s">
        <v>4828</v>
      </c>
      <c r="E60" s="832" t="s">
        <v>4903</v>
      </c>
      <c r="F60" s="832" t="s">
        <v>704</v>
      </c>
      <c r="G60" s="849">
        <v>37.200000000000003</v>
      </c>
      <c r="H60" s="849">
        <v>28188.7</v>
      </c>
      <c r="I60" s="832">
        <v>1</v>
      </c>
      <c r="J60" s="832">
        <v>757.76075268817203</v>
      </c>
      <c r="K60" s="849">
        <v>37.01</v>
      </c>
      <c r="L60" s="849">
        <v>29216.21</v>
      </c>
      <c r="M60" s="832">
        <v>1.0364511311270119</v>
      </c>
      <c r="N60" s="832">
        <v>789.41394217778975</v>
      </c>
      <c r="O60" s="849">
        <v>24.909999999999997</v>
      </c>
      <c r="P60" s="849">
        <v>15475.35</v>
      </c>
      <c r="Q60" s="837">
        <v>0.54899126245623242</v>
      </c>
      <c r="R60" s="850">
        <v>621.25050180650351</v>
      </c>
    </row>
    <row r="61" spans="1:18" ht="14.4" customHeight="1" x14ac:dyDescent="0.3">
      <c r="A61" s="831" t="s">
        <v>4826</v>
      </c>
      <c r="B61" s="832" t="s">
        <v>4827</v>
      </c>
      <c r="C61" s="832" t="s">
        <v>615</v>
      </c>
      <c r="D61" s="832" t="s">
        <v>4828</v>
      </c>
      <c r="E61" s="832" t="s">
        <v>4904</v>
      </c>
      <c r="F61" s="832" t="s">
        <v>1869</v>
      </c>
      <c r="G61" s="849">
        <v>44.8</v>
      </c>
      <c r="H61" s="849">
        <v>203169.46000000002</v>
      </c>
      <c r="I61" s="832">
        <v>1</v>
      </c>
      <c r="J61" s="832">
        <v>4535.0325892857154</v>
      </c>
      <c r="K61" s="849">
        <v>33.83</v>
      </c>
      <c r="L61" s="849">
        <v>127567.24000000002</v>
      </c>
      <c r="M61" s="832">
        <v>0.62788590371800967</v>
      </c>
      <c r="N61" s="832">
        <v>3770.8318060892707</v>
      </c>
      <c r="O61" s="849">
        <v>73.599999999999994</v>
      </c>
      <c r="P61" s="849">
        <v>42446.53</v>
      </c>
      <c r="Q61" s="837">
        <v>0.20892180350334147</v>
      </c>
      <c r="R61" s="850">
        <v>576.7191576086957</v>
      </c>
    </row>
    <row r="62" spans="1:18" ht="14.4" customHeight="1" x14ac:dyDescent="0.3">
      <c r="A62" s="831" t="s">
        <v>4826</v>
      </c>
      <c r="B62" s="832" t="s">
        <v>4827</v>
      </c>
      <c r="C62" s="832" t="s">
        <v>615</v>
      </c>
      <c r="D62" s="832" t="s">
        <v>4828</v>
      </c>
      <c r="E62" s="832" t="s">
        <v>4905</v>
      </c>
      <c r="F62" s="832" t="s">
        <v>1869</v>
      </c>
      <c r="G62" s="849">
        <v>102.39999999999998</v>
      </c>
      <c r="H62" s="849">
        <v>686609.09999999986</v>
      </c>
      <c r="I62" s="832">
        <v>1</v>
      </c>
      <c r="J62" s="832">
        <v>6705.1669921875</v>
      </c>
      <c r="K62" s="849">
        <v>95.199999999999989</v>
      </c>
      <c r="L62" s="849">
        <v>539051.25</v>
      </c>
      <c r="M62" s="832">
        <v>0.78509191037520487</v>
      </c>
      <c r="N62" s="832">
        <v>5662.3030462184879</v>
      </c>
      <c r="O62" s="849">
        <v>93.4</v>
      </c>
      <c r="P62" s="849">
        <v>56068.639999999999</v>
      </c>
      <c r="Q62" s="837">
        <v>8.1660205202640057E-2</v>
      </c>
      <c r="R62" s="850">
        <v>600.3066381156317</v>
      </c>
    </row>
    <row r="63" spans="1:18" ht="14.4" customHeight="1" x14ac:dyDescent="0.3">
      <c r="A63" s="831" t="s">
        <v>4826</v>
      </c>
      <c r="B63" s="832" t="s">
        <v>4827</v>
      </c>
      <c r="C63" s="832" t="s">
        <v>615</v>
      </c>
      <c r="D63" s="832" t="s">
        <v>4828</v>
      </c>
      <c r="E63" s="832" t="s">
        <v>4906</v>
      </c>
      <c r="F63" s="832" t="s">
        <v>4907</v>
      </c>
      <c r="G63" s="849">
        <v>120.97</v>
      </c>
      <c r="H63" s="849">
        <v>1180810</v>
      </c>
      <c r="I63" s="832">
        <v>1</v>
      </c>
      <c r="J63" s="832">
        <v>9761.1804579647851</v>
      </c>
      <c r="K63" s="849">
        <v>224.98000000000002</v>
      </c>
      <c r="L63" s="849">
        <v>2196117.85</v>
      </c>
      <c r="M63" s="832">
        <v>1.8598401520989829</v>
      </c>
      <c r="N63" s="832">
        <v>9761.3914570184006</v>
      </c>
      <c r="O63" s="849">
        <v>124</v>
      </c>
      <c r="P63" s="849">
        <v>1210412.47</v>
      </c>
      <c r="Q63" s="837">
        <v>1.0250696301691211</v>
      </c>
      <c r="R63" s="850">
        <v>9761.3908870967734</v>
      </c>
    </row>
    <row r="64" spans="1:18" ht="14.4" customHeight="1" x14ac:dyDescent="0.3">
      <c r="A64" s="831" t="s">
        <v>4826</v>
      </c>
      <c r="B64" s="832" t="s">
        <v>4827</v>
      </c>
      <c r="C64" s="832" t="s">
        <v>615</v>
      </c>
      <c r="D64" s="832" t="s">
        <v>4828</v>
      </c>
      <c r="E64" s="832" t="s">
        <v>4908</v>
      </c>
      <c r="F64" s="832" t="s">
        <v>4909</v>
      </c>
      <c r="G64" s="849">
        <v>4</v>
      </c>
      <c r="H64" s="849">
        <v>42042</v>
      </c>
      <c r="I64" s="832">
        <v>1</v>
      </c>
      <c r="J64" s="832">
        <v>10510.5</v>
      </c>
      <c r="K64" s="849">
        <v>9</v>
      </c>
      <c r="L64" s="849">
        <v>137745.29999999999</v>
      </c>
      <c r="M64" s="832">
        <v>3.2763736263736263</v>
      </c>
      <c r="N64" s="832">
        <v>15305.033333333333</v>
      </c>
      <c r="O64" s="849">
        <v>5</v>
      </c>
      <c r="P64" s="849">
        <v>98321.3</v>
      </c>
      <c r="Q64" s="837">
        <v>2.3386446886446888</v>
      </c>
      <c r="R64" s="850">
        <v>19664.260000000002</v>
      </c>
    </row>
    <row r="65" spans="1:18" ht="14.4" customHeight="1" x14ac:dyDescent="0.3">
      <c r="A65" s="831" t="s">
        <v>4826</v>
      </c>
      <c r="B65" s="832" t="s">
        <v>4827</v>
      </c>
      <c r="C65" s="832" t="s">
        <v>615</v>
      </c>
      <c r="D65" s="832" t="s">
        <v>4828</v>
      </c>
      <c r="E65" s="832" t="s">
        <v>4910</v>
      </c>
      <c r="F65" s="832" t="s">
        <v>4909</v>
      </c>
      <c r="G65" s="849">
        <v>8</v>
      </c>
      <c r="H65" s="849">
        <v>84086</v>
      </c>
      <c r="I65" s="832">
        <v>1</v>
      </c>
      <c r="J65" s="832">
        <v>10510.75</v>
      </c>
      <c r="K65" s="849"/>
      <c r="L65" s="849"/>
      <c r="M65" s="832"/>
      <c r="N65" s="832"/>
      <c r="O65" s="849">
        <v>30</v>
      </c>
      <c r="P65" s="849">
        <v>156499.20000000001</v>
      </c>
      <c r="Q65" s="837">
        <v>1.861180220250696</v>
      </c>
      <c r="R65" s="850">
        <v>5216.6400000000003</v>
      </c>
    </row>
    <row r="66" spans="1:18" ht="14.4" customHeight="1" x14ac:dyDescent="0.3">
      <c r="A66" s="831" t="s">
        <v>4826</v>
      </c>
      <c r="B66" s="832" t="s">
        <v>4827</v>
      </c>
      <c r="C66" s="832" t="s">
        <v>615</v>
      </c>
      <c r="D66" s="832" t="s">
        <v>4828</v>
      </c>
      <c r="E66" s="832" t="s">
        <v>4911</v>
      </c>
      <c r="F66" s="832" t="s">
        <v>4912</v>
      </c>
      <c r="G66" s="849"/>
      <c r="H66" s="849"/>
      <c r="I66" s="832"/>
      <c r="J66" s="832"/>
      <c r="K66" s="849">
        <v>2.5499999999999998</v>
      </c>
      <c r="L66" s="849">
        <v>232881.47</v>
      </c>
      <c r="M66" s="832"/>
      <c r="N66" s="832">
        <v>91326.06666666668</v>
      </c>
      <c r="O66" s="849"/>
      <c r="P66" s="849"/>
      <c r="Q66" s="837"/>
      <c r="R66" s="850"/>
    </row>
    <row r="67" spans="1:18" ht="14.4" customHeight="1" x14ac:dyDescent="0.3">
      <c r="A67" s="831" t="s">
        <v>4826</v>
      </c>
      <c r="B67" s="832" t="s">
        <v>4827</v>
      </c>
      <c r="C67" s="832" t="s">
        <v>615</v>
      </c>
      <c r="D67" s="832" t="s">
        <v>4828</v>
      </c>
      <c r="E67" s="832" t="s">
        <v>4913</v>
      </c>
      <c r="F67" s="832" t="s">
        <v>4914</v>
      </c>
      <c r="G67" s="849">
        <v>5.12</v>
      </c>
      <c r="H67" s="849">
        <v>125990.98000000001</v>
      </c>
      <c r="I67" s="832">
        <v>1</v>
      </c>
      <c r="J67" s="832">
        <v>24607.61328125</v>
      </c>
      <c r="K67" s="849">
        <v>0.24</v>
      </c>
      <c r="L67" s="849">
        <v>5225.2</v>
      </c>
      <c r="M67" s="832">
        <v>4.1472810196412468E-2</v>
      </c>
      <c r="N67" s="832">
        <v>21771.666666666668</v>
      </c>
      <c r="O67" s="849"/>
      <c r="P67" s="849"/>
      <c r="Q67" s="837"/>
      <c r="R67" s="850"/>
    </row>
    <row r="68" spans="1:18" ht="14.4" customHeight="1" x14ac:dyDescent="0.3">
      <c r="A68" s="831" t="s">
        <v>4826</v>
      </c>
      <c r="B68" s="832" t="s">
        <v>4827</v>
      </c>
      <c r="C68" s="832" t="s">
        <v>615</v>
      </c>
      <c r="D68" s="832" t="s">
        <v>4828</v>
      </c>
      <c r="E68" s="832" t="s">
        <v>4915</v>
      </c>
      <c r="F68" s="832" t="s">
        <v>2116</v>
      </c>
      <c r="G68" s="849">
        <v>54</v>
      </c>
      <c r="H68" s="849">
        <v>1806578.4</v>
      </c>
      <c r="I68" s="832">
        <v>1</v>
      </c>
      <c r="J68" s="832">
        <v>33455.155555555553</v>
      </c>
      <c r="K68" s="849">
        <v>67</v>
      </c>
      <c r="L68" s="849">
        <v>1955408.3999999997</v>
      </c>
      <c r="M68" s="832">
        <v>1.0823822536569683</v>
      </c>
      <c r="N68" s="832">
        <v>29185.199999999993</v>
      </c>
      <c r="O68" s="849">
        <v>86</v>
      </c>
      <c r="P68" s="849">
        <v>2509927.2000000002</v>
      </c>
      <c r="Q68" s="837">
        <v>1.389326474843273</v>
      </c>
      <c r="R68" s="850">
        <v>29185.200000000001</v>
      </c>
    </row>
    <row r="69" spans="1:18" ht="14.4" customHeight="1" x14ac:dyDescent="0.3">
      <c r="A69" s="831" t="s">
        <v>4826</v>
      </c>
      <c r="B69" s="832" t="s">
        <v>4827</v>
      </c>
      <c r="C69" s="832" t="s">
        <v>615</v>
      </c>
      <c r="D69" s="832" t="s">
        <v>4828</v>
      </c>
      <c r="E69" s="832" t="s">
        <v>4916</v>
      </c>
      <c r="F69" s="832" t="s">
        <v>4917</v>
      </c>
      <c r="G69" s="849">
        <v>7.8</v>
      </c>
      <c r="H69" s="849">
        <v>752420.39</v>
      </c>
      <c r="I69" s="832">
        <v>1</v>
      </c>
      <c r="J69" s="832">
        <v>96464.152564102566</v>
      </c>
      <c r="K69" s="849"/>
      <c r="L69" s="849"/>
      <c r="M69" s="832"/>
      <c r="N69" s="832"/>
      <c r="O69" s="849"/>
      <c r="P69" s="849"/>
      <c r="Q69" s="837"/>
      <c r="R69" s="850"/>
    </row>
    <row r="70" spans="1:18" ht="14.4" customHeight="1" x14ac:dyDescent="0.3">
      <c r="A70" s="831" t="s">
        <v>4826</v>
      </c>
      <c r="B70" s="832" t="s">
        <v>4827</v>
      </c>
      <c r="C70" s="832" t="s">
        <v>615</v>
      </c>
      <c r="D70" s="832" t="s">
        <v>4828</v>
      </c>
      <c r="E70" s="832" t="s">
        <v>4918</v>
      </c>
      <c r="F70" s="832" t="s">
        <v>4919</v>
      </c>
      <c r="G70" s="849">
        <v>8</v>
      </c>
      <c r="H70" s="849">
        <v>122303.32</v>
      </c>
      <c r="I70" s="832">
        <v>1</v>
      </c>
      <c r="J70" s="832">
        <v>15287.915000000001</v>
      </c>
      <c r="K70" s="849">
        <v>6</v>
      </c>
      <c r="L70" s="849">
        <v>91726.98</v>
      </c>
      <c r="M70" s="832">
        <v>0.74999583003960968</v>
      </c>
      <c r="N70" s="832">
        <v>15287.83</v>
      </c>
      <c r="O70" s="849">
        <v>16</v>
      </c>
      <c r="P70" s="849">
        <v>242933.76000000001</v>
      </c>
      <c r="Q70" s="837">
        <v>1.9863218758084409</v>
      </c>
      <c r="R70" s="850">
        <v>15183.36</v>
      </c>
    </row>
    <row r="71" spans="1:18" ht="14.4" customHeight="1" x14ac:dyDescent="0.3">
      <c r="A71" s="831" t="s">
        <v>4826</v>
      </c>
      <c r="B71" s="832" t="s">
        <v>4827</v>
      </c>
      <c r="C71" s="832" t="s">
        <v>615</v>
      </c>
      <c r="D71" s="832" t="s">
        <v>4828</v>
      </c>
      <c r="E71" s="832" t="s">
        <v>4920</v>
      </c>
      <c r="F71" s="832" t="s">
        <v>4921</v>
      </c>
      <c r="G71" s="849"/>
      <c r="H71" s="849"/>
      <c r="I71" s="832"/>
      <c r="J71" s="832"/>
      <c r="K71" s="849"/>
      <c r="L71" s="849"/>
      <c r="M71" s="832"/>
      <c r="N71" s="832"/>
      <c r="O71" s="849">
        <v>1.3900000000000001</v>
      </c>
      <c r="P71" s="849">
        <v>730.86</v>
      </c>
      <c r="Q71" s="837"/>
      <c r="R71" s="850">
        <v>525.79856115107907</v>
      </c>
    </row>
    <row r="72" spans="1:18" ht="14.4" customHeight="1" x14ac:dyDescent="0.3">
      <c r="A72" s="831" t="s">
        <v>4826</v>
      </c>
      <c r="B72" s="832" t="s">
        <v>4827</v>
      </c>
      <c r="C72" s="832" t="s">
        <v>615</v>
      </c>
      <c r="D72" s="832" t="s">
        <v>4828</v>
      </c>
      <c r="E72" s="832" t="s">
        <v>4922</v>
      </c>
      <c r="F72" s="832" t="s">
        <v>4921</v>
      </c>
      <c r="G72" s="849"/>
      <c r="H72" s="849"/>
      <c r="I72" s="832"/>
      <c r="J72" s="832"/>
      <c r="K72" s="849"/>
      <c r="L72" s="849"/>
      <c r="M72" s="832"/>
      <c r="N72" s="832"/>
      <c r="O72" s="849">
        <v>3</v>
      </c>
      <c r="P72" s="849">
        <v>656.7</v>
      </c>
      <c r="Q72" s="837"/>
      <c r="R72" s="850">
        <v>218.9</v>
      </c>
    </row>
    <row r="73" spans="1:18" ht="14.4" customHeight="1" x14ac:dyDescent="0.3">
      <c r="A73" s="831" t="s">
        <v>4826</v>
      </c>
      <c r="B73" s="832" t="s">
        <v>4827</v>
      </c>
      <c r="C73" s="832" t="s">
        <v>615</v>
      </c>
      <c r="D73" s="832" t="s">
        <v>4828</v>
      </c>
      <c r="E73" s="832" t="s">
        <v>4923</v>
      </c>
      <c r="F73" s="832" t="s">
        <v>4921</v>
      </c>
      <c r="G73" s="849"/>
      <c r="H73" s="849"/>
      <c r="I73" s="832"/>
      <c r="J73" s="832"/>
      <c r="K73" s="849">
        <v>17.2</v>
      </c>
      <c r="L73" s="849">
        <v>2047.48</v>
      </c>
      <c r="M73" s="832"/>
      <c r="N73" s="832">
        <v>119.03953488372093</v>
      </c>
      <c r="O73" s="849">
        <v>25.2</v>
      </c>
      <c r="P73" s="849">
        <v>1995.84</v>
      </c>
      <c r="Q73" s="837"/>
      <c r="R73" s="850">
        <v>79.2</v>
      </c>
    </row>
    <row r="74" spans="1:18" ht="14.4" customHeight="1" x14ac:dyDescent="0.3">
      <c r="A74" s="831" t="s">
        <v>4826</v>
      </c>
      <c r="B74" s="832" t="s">
        <v>4827</v>
      </c>
      <c r="C74" s="832" t="s">
        <v>615</v>
      </c>
      <c r="D74" s="832" t="s">
        <v>4828</v>
      </c>
      <c r="E74" s="832" t="s">
        <v>4924</v>
      </c>
      <c r="F74" s="832" t="s">
        <v>4925</v>
      </c>
      <c r="G74" s="849"/>
      <c r="H74" s="849"/>
      <c r="I74" s="832"/>
      <c r="J74" s="832"/>
      <c r="K74" s="849">
        <v>3</v>
      </c>
      <c r="L74" s="849">
        <v>147918.09</v>
      </c>
      <c r="M74" s="832"/>
      <c r="N74" s="832">
        <v>49306.03</v>
      </c>
      <c r="O74" s="849">
        <v>4</v>
      </c>
      <c r="P74" s="849">
        <v>204064.44</v>
      </c>
      <c r="Q74" s="837"/>
      <c r="R74" s="850">
        <v>51016.11</v>
      </c>
    </row>
    <row r="75" spans="1:18" ht="14.4" customHeight="1" x14ac:dyDescent="0.3">
      <c r="A75" s="831" t="s">
        <v>4826</v>
      </c>
      <c r="B75" s="832" t="s">
        <v>4827</v>
      </c>
      <c r="C75" s="832" t="s">
        <v>615</v>
      </c>
      <c r="D75" s="832" t="s">
        <v>4828</v>
      </c>
      <c r="E75" s="832" t="s">
        <v>4926</v>
      </c>
      <c r="F75" s="832" t="s">
        <v>1108</v>
      </c>
      <c r="G75" s="849"/>
      <c r="H75" s="849"/>
      <c r="I75" s="832"/>
      <c r="J75" s="832"/>
      <c r="K75" s="849"/>
      <c r="L75" s="849"/>
      <c r="M75" s="832"/>
      <c r="N75" s="832"/>
      <c r="O75" s="849">
        <v>10</v>
      </c>
      <c r="P75" s="849">
        <v>127276.9</v>
      </c>
      <c r="Q75" s="837"/>
      <c r="R75" s="850">
        <v>12727.689999999999</v>
      </c>
    </row>
    <row r="76" spans="1:18" ht="14.4" customHeight="1" x14ac:dyDescent="0.3">
      <c r="A76" s="831" t="s">
        <v>4826</v>
      </c>
      <c r="B76" s="832" t="s">
        <v>4827</v>
      </c>
      <c r="C76" s="832" t="s">
        <v>615</v>
      </c>
      <c r="D76" s="832" t="s">
        <v>4828</v>
      </c>
      <c r="E76" s="832" t="s">
        <v>4927</v>
      </c>
      <c r="F76" s="832" t="s">
        <v>4928</v>
      </c>
      <c r="G76" s="849">
        <v>145</v>
      </c>
      <c r="H76" s="849">
        <v>751484.25000000012</v>
      </c>
      <c r="I76" s="832">
        <v>1</v>
      </c>
      <c r="J76" s="832">
        <v>5182.6500000000005</v>
      </c>
      <c r="K76" s="849">
        <v>116</v>
      </c>
      <c r="L76" s="849">
        <v>601187.4</v>
      </c>
      <c r="M76" s="832">
        <v>0.79999999999999993</v>
      </c>
      <c r="N76" s="832">
        <v>5182.6500000000005</v>
      </c>
      <c r="O76" s="849">
        <v>229</v>
      </c>
      <c r="P76" s="849">
        <v>183115.98</v>
      </c>
      <c r="Q76" s="837">
        <v>0.24367241229606607</v>
      </c>
      <c r="R76" s="850">
        <v>799.63310043668127</v>
      </c>
    </row>
    <row r="77" spans="1:18" ht="14.4" customHeight="1" x14ac:dyDescent="0.3">
      <c r="A77" s="831" t="s">
        <v>4826</v>
      </c>
      <c r="B77" s="832" t="s">
        <v>4827</v>
      </c>
      <c r="C77" s="832" t="s">
        <v>615</v>
      </c>
      <c r="D77" s="832" t="s">
        <v>4828</v>
      </c>
      <c r="E77" s="832" t="s">
        <v>4929</v>
      </c>
      <c r="F77" s="832" t="s">
        <v>4930</v>
      </c>
      <c r="G77" s="849"/>
      <c r="H77" s="849"/>
      <c r="I77" s="832"/>
      <c r="J77" s="832"/>
      <c r="K77" s="849">
        <v>19.5</v>
      </c>
      <c r="L77" s="849">
        <v>5143.71</v>
      </c>
      <c r="M77" s="832"/>
      <c r="N77" s="832">
        <v>263.78000000000003</v>
      </c>
      <c r="O77" s="849">
        <v>18</v>
      </c>
      <c r="P77" s="849">
        <v>2402.2800000000002</v>
      </c>
      <c r="Q77" s="837"/>
      <c r="R77" s="850">
        <v>133.46</v>
      </c>
    </row>
    <row r="78" spans="1:18" ht="14.4" customHeight="1" x14ac:dyDescent="0.3">
      <c r="A78" s="831" t="s">
        <v>4826</v>
      </c>
      <c r="B78" s="832" t="s">
        <v>4827</v>
      </c>
      <c r="C78" s="832" t="s">
        <v>615</v>
      </c>
      <c r="D78" s="832" t="s">
        <v>4828</v>
      </c>
      <c r="E78" s="832" t="s">
        <v>4931</v>
      </c>
      <c r="F78" s="832" t="s">
        <v>1223</v>
      </c>
      <c r="G78" s="849"/>
      <c r="H78" s="849"/>
      <c r="I78" s="832"/>
      <c r="J78" s="832"/>
      <c r="K78" s="849">
        <v>30</v>
      </c>
      <c r="L78" s="849">
        <v>388342.2</v>
      </c>
      <c r="M78" s="832"/>
      <c r="N78" s="832">
        <v>12944.74</v>
      </c>
      <c r="O78" s="849">
        <v>30</v>
      </c>
      <c r="P78" s="849">
        <v>388342.2</v>
      </c>
      <c r="Q78" s="837"/>
      <c r="R78" s="850">
        <v>12944.74</v>
      </c>
    </row>
    <row r="79" spans="1:18" ht="14.4" customHeight="1" x14ac:dyDescent="0.3">
      <c r="A79" s="831" t="s">
        <v>4826</v>
      </c>
      <c r="B79" s="832" t="s">
        <v>4827</v>
      </c>
      <c r="C79" s="832" t="s">
        <v>615</v>
      </c>
      <c r="D79" s="832" t="s">
        <v>4828</v>
      </c>
      <c r="E79" s="832" t="s">
        <v>4932</v>
      </c>
      <c r="F79" s="832" t="s">
        <v>4928</v>
      </c>
      <c r="G79" s="849">
        <v>122</v>
      </c>
      <c r="H79" s="849">
        <v>843044.39999999991</v>
      </c>
      <c r="I79" s="832">
        <v>1</v>
      </c>
      <c r="J79" s="832">
        <v>6910.1999999999989</v>
      </c>
      <c r="K79" s="849">
        <v>125</v>
      </c>
      <c r="L79" s="849">
        <v>863775</v>
      </c>
      <c r="M79" s="832">
        <v>1.0245901639344264</v>
      </c>
      <c r="N79" s="832">
        <v>6910.2</v>
      </c>
      <c r="O79" s="849">
        <v>180</v>
      </c>
      <c r="P79" s="849">
        <v>120228.7</v>
      </c>
      <c r="Q79" s="837">
        <v>0.14261253618433384</v>
      </c>
      <c r="R79" s="850">
        <v>667.9372222222222</v>
      </c>
    </row>
    <row r="80" spans="1:18" ht="14.4" customHeight="1" x14ac:dyDescent="0.3">
      <c r="A80" s="831" t="s">
        <v>4826</v>
      </c>
      <c r="B80" s="832" t="s">
        <v>4827</v>
      </c>
      <c r="C80" s="832" t="s">
        <v>615</v>
      </c>
      <c r="D80" s="832" t="s">
        <v>4828</v>
      </c>
      <c r="E80" s="832" t="s">
        <v>4933</v>
      </c>
      <c r="F80" s="832" t="s">
        <v>1237</v>
      </c>
      <c r="G80" s="849">
        <v>74</v>
      </c>
      <c r="H80" s="849">
        <v>638607.42000000004</v>
      </c>
      <c r="I80" s="832">
        <v>1</v>
      </c>
      <c r="J80" s="832">
        <v>8629.83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4826</v>
      </c>
      <c r="B81" s="832" t="s">
        <v>4827</v>
      </c>
      <c r="C81" s="832" t="s">
        <v>615</v>
      </c>
      <c r="D81" s="832" t="s">
        <v>4828</v>
      </c>
      <c r="E81" s="832" t="s">
        <v>4934</v>
      </c>
      <c r="F81" s="832" t="s">
        <v>3467</v>
      </c>
      <c r="G81" s="849">
        <v>15.299999999999999</v>
      </c>
      <c r="H81" s="849">
        <v>1081.7299999999998</v>
      </c>
      <c r="I81" s="832">
        <v>1</v>
      </c>
      <c r="J81" s="832">
        <v>70.701307189542476</v>
      </c>
      <c r="K81" s="849">
        <v>19.599999999999998</v>
      </c>
      <c r="L81" s="849">
        <v>1385.73</v>
      </c>
      <c r="M81" s="832">
        <v>1.2810313109555991</v>
      </c>
      <c r="N81" s="832">
        <v>70.700510204081638</v>
      </c>
      <c r="O81" s="849"/>
      <c r="P81" s="849"/>
      <c r="Q81" s="837"/>
      <c r="R81" s="850"/>
    </row>
    <row r="82" spans="1:18" ht="14.4" customHeight="1" x14ac:dyDescent="0.3">
      <c r="A82" s="831" t="s">
        <v>4826</v>
      </c>
      <c r="B82" s="832" t="s">
        <v>4827</v>
      </c>
      <c r="C82" s="832" t="s">
        <v>615</v>
      </c>
      <c r="D82" s="832" t="s">
        <v>4828</v>
      </c>
      <c r="E82" s="832" t="s">
        <v>4935</v>
      </c>
      <c r="F82" s="832" t="s">
        <v>4936</v>
      </c>
      <c r="G82" s="849">
        <v>9</v>
      </c>
      <c r="H82" s="849">
        <v>1039040.64</v>
      </c>
      <c r="I82" s="832">
        <v>1</v>
      </c>
      <c r="J82" s="832">
        <v>115448.96000000001</v>
      </c>
      <c r="K82" s="849">
        <v>12</v>
      </c>
      <c r="L82" s="849">
        <v>1385387.52</v>
      </c>
      <c r="M82" s="832">
        <v>1.3333333333333333</v>
      </c>
      <c r="N82" s="832">
        <v>115448.96000000001</v>
      </c>
      <c r="O82" s="849">
        <v>12</v>
      </c>
      <c r="P82" s="849">
        <v>1385387.52</v>
      </c>
      <c r="Q82" s="837">
        <v>1.3333333333333333</v>
      </c>
      <c r="R82" s="850">
        <v>115448.96000000001</v>
      </c>
    </row>
    <row r="83" spans="1:18" ht="14.4" customHeight="1" x14ac:dyDescent="0.3">
      <c r="A83" s="831" t="s">
        <v>4826</v>
      </c>
      <c r="B83" s="832" t="s">
        <v>4827</v>
      </c>
      <c r="C83" s="832" t="s">
        <v>615</v>
      </c>
      <c r="D83" s="832" t="s">
        <v>4828</v>
      </c>
      <c r="E83" s="832" t="s">
        <v>4937</v>
      </c>
      <c r="F83" s="832" t="s">
        <v>4938</v>
      </c>
      <c r="G83" s="849"/>
      <c r="H83" s="849"/>
      <c r="I83" s="832"/>
      <c r="J83" s="832"/>
      <c r="K83" s="849"/>
      <c r="L83" s="849"/>
      <c r="M83" s="832"/>
      <c r="N83" s="832"/>
      <c r="O83" s="849">
        <v>2</v>
      </c>
      <c r="P83" s="849">
        <v>90.98</v>
      </c>
      <c r="Q83" s="837"/>
      <c r="R83" s="850">
        <v>45.49</v>
      </c>
    </row>
    <row r="84" spans="1:18" ht="14.4" customHeight="1" x14ac:dyDescent="0.3">
      <c r="A84" s="831" t="s">
        <v>4826</v>
      </c>
      <c r="B84" s="832" t="s">
        <v>4827</v>
      </c>
      <c r="C84" s="832" t="s">
        <v>615</v>
      </c>
      <c r="D84" s="832" t="s">
        <v>4828</v>
      </c>
      <c r="E84" s="832" t="s">
        <v>4939</v>
      </c>
      <c r="F84" s="832" t="s">
        <v>4940</v>
      </c>
      <c r="G84" s="849">
        <v>0.4</v>
      </c>
      <c r="H84" s="849">
        <v>169.78</v>
      </c>
      <c r="I84" s="832">
        <v>1</v>
      </c>
      <c r="J84" s="832">
        <v>424.45</v>
      </c>
      <c r="K84" s="849"/>
      <c r="L84" s="849"/>
      <c r="M84" s="832"/>
      <c r="N84" s="832"/>
      <c r="O84" s="849">
        <v>0.4</v>
      </c>
      <c r="P84" s="849">
        <v>53.36</v>
      </c>
      <c r="Q84" s="837">
        <v>0.31428907998586403</v>
      </c>
      <c r="R84" s="850">
        <v>133.39999999999998</v>
      </c>
    </row>
    <row r="85" spans="1:18" ht="14.4" customHeight="1" x14ac:dyDescent="0.3">
      <c r="A85" s="831" t="s">
        <v>4826</v>
      </c>
      <c r="B85" s="832" t="s">
        <v>4827</v>
      </c>
      <c r="C85" s="832" t="s">
        <v>615</v>
      </c>
      <c r="D85" s="832" t="s">
        <v>4828</v>
      </c>
      <c r="E85" s="832" t="s">
        <v>4941</v>
      </c>
      <c r="F85" s="832" t="s">
        <v>2128</v>
      </c>
      <c r="G85" s="849">
        <v>9</v>
      </c>
      <c r="H85" s="849">
        <v>1470150</v>
      </c>
      <c r="I85" s="832">
        <v>1</v>
      </c>
      <c r="J85" s="832">
        <v>163350</v>
      </c>
      <c r="K85" s="849">
        <v>13</v>
      </c>
      <c r="L85" s="849">
        <v>2123550</v>
      </c>
      <c r="M85" s="832">
        <v>1.4444444444444444</v>
      </c>
      <c r="N85" s="832">
        <v>163350</v>
      </c>
      <c r="O85" s="849">
        <v>63</v>
      </c>
      <c r="P85" s="849">
        <v>8666439.9400000013</v>
      </c>
      <c r="Q85" s="837">
        <v>5.8949358500833258</v>
      </c>
      <c r="R85" s="850">
        <v>137562.53873015876</v>
      </c>
    </row>
    <row r="86" spans="1:18" ht="14.4" customHeight="1" x14ac:dyDescent="0.3">
      <c r="A86" s="831" t="s">
        <v>4826</v>
      </c>
      <c r="B86" s="832" t="s">
        <v>4827</v>
      </c>
      <c r="C86" s="832" t="s">
        <v>615</v>
      </c>
      <c r="D86" s="832" t="s">
        <v>4828</v>
      </c>
      <c r="E86" s="832" t="s">
        <v>4942</v>
      </c>
      <c r="F86" s="832" t="s">
        <v>1231</v>
      </c>
      <c r="G86" s="849"/>
      <c r="H86" s="849"/>
      <c r="I86" s="832"/>
      <c r="J86" s="832"/>
      <c r="K86" s="849"/>
      <c r="L86" s="849"/>
      <c r="M86" s="832"/>
      <c r="N86" s="832"/>
      <c r="O86" s="849">
        <v>30</v>
      </c>
      <c r="P86" s="849">
        <v>447807</v>
      </c>
      <c r="Q86" s="837"/>
      <c r="R86" s="850">
        <v>14926.9</v>
      </c>
    </row>
    <row r="87" spans="1:18" ht="14.4" customHeight="1" x14ac:dyDescent="0.3">
      <c r="A87" s="831" t="s">
        <v>4826</v>
      </c>
      <c r="B87" s="832" t="s">
        <v>4827</v>
      </c>
      <c r="C87" s="832" t="s">
        <v>615</v>
      </c>
      <c r="D87" s="832" t="s">
        <v>4828</v>
      </c>
      <c r="E87" s="832" t="s">
        <v>4943</v>
      </c>
      <c r="F87" s="832" t="s">
        <v>4944</v>
      </c>
      <c r="G87" s="849">
        <v>2</v>
      </c>
      <c r="H87" s="849">
        <v>234080</v>
      </c>
      <c r="I87" s="832">
        <v>1</v>
      </c>
      <c r="J87" s="832">
        <v>117040</v>
      </c>
      <c r="K87" s="849">
        <v>2</v>
      </c>
      <c r="L87" s="849">
        <v>234080</v>
      </c>
      <c r="M87" s="832">
        <v>1</v>
      </c>
      <c r="N87" s="832">
        <v>117040</v>
      </c>
      <c r="O87" s="849">
        <v>18</v>
      </c>
      <c r="P87" s="849">
        <v>1417528.8</v>
      </c>
      <c r="Q87" s="837">
        <v>6.0557450444292549</v>
      </c>
      <c r="R87" s="850">
        <v>78751.600000000006</v>
      </c>
    </row>
    <row r="88" spans="1:18" ht="14.4" customHeight="1" x14ac:dyDescent="0.3">
      <c r="A88" s="831" t="s">
        <v>4826</v>
      </c>
      <c r="B88" s="832" t="s">
        <v>4827</v>
      </c>
      <c r="C88" s="832" t="s">
        <v>615</v>
      </c>
      <c r="D88" s="832" t="s">
        <v>4828</v>
      </c>
      <c r="E88" s="832" t="s">
        <v>4945</v>
      </c>
      <c r="F88" s="832" t="s">
        <v>2144</v>
      </c>
      <c r="G88" s="849">
        <v>6</v>
      </c>
      <c r="H88" s="849">
        <v>1491226.56</v>
      </c>
      <c r="I88" s="832">
        <v>1</v>
      </c>
      <c r="J88" s="832">
        <v>248537.76</v>
      </c>
      <c r="K88" s="849">
        <v>7</v>
      </c>
      <c r="L88" s="849">
        <v>1439317.04</v>
      </c>
      <c r="M88" s="832">
        <v>0.96519005133599556</v>
      </c>
      <c r="N88" s="832">
        <v>205616.72</v>
      </c>
      <c r="O88" s="849">
        <v>5</v>
      </c>
      <c r="P88" s="849">
        <v>686555</v>
      </c>
      <c r="Q88" s="837">
        <v>0.46039617212826467</v>
      </c>
      <c r="R88" s="850">
        <v>137311</v>
      </c>
    </row>
    <row r="89" spans="1:18" ht="14.4" customHeight="1" x14ac:dyDescent="0.3">
      <c r="A89" s="831" t="s">
        <v>4826</v>
      </c>
      <c r="B89" s="832" t="s">
        <v>4827</v>
      </c>
      <c r="C89" s="832" t="s">
        <v>615</v>
      </c>
      <c r="D89" s="832" t="s">
        <v>4828</v>
      </c>
      <c r="E89" s="832" t="s">
        <v>4946</v>
      </c>
      <c r="F89" s="832" t="s">
        <v>1933</v>
      </c>
      <c r="G89" s="849">
        <v>5</v>
      </c>
      <c r="H89" s="849">
        <v>527850</v>
      </c>
      <c r="I89" s="832">
        <v>1</v>
      </c>
      <c r="J89" s="832">
        <v>105570</v>
      </c>
      <c r="K89" s="849">
        <v>6</v>
      </c>
      <c r="L89" s="849">
        <v>531511.5</v>
      </c>
      <c r="M89" s="832">
        <v>1.0069366297243536</v>
      </c>
      <c r="N89" s="832">
        <v>88585.25</v>
      </c>
      <c r="O89" s="849">
        <v>7</v>
      </c>
      <c r="P89" s="849">
        <v>742700</v>
      </c>
      <c r="Q89" s="837">
        <v>1.4070285118878469</v>
      </c>
      <c r="R89" s="850">
        <v>106100</v>
      </c>
    </row>
    <row r="90" spans="1:18" ht="14.4" customHeight="1" x14ac:dyDescent="0.3">
      <c r="A90" s="831" t="s">
        <v>4826</v>
      </c>
      <c r="B90" s="832" t="s">
        <v>4827</v>
      </c>
      <c r="C90" s="832" t="s">
        <v>615</v>
      </c>
      <c r="D90" s="832" t="s">
        <v>4828</v>
      </c>
      <c r="E90" s="832" t="s">
        <v>4947</v>
      </c>
      <c r="F90" s="832" t="s">
        <v>4948</v>
      </c>
      <c r="G90" s="849">
        <v>65.22999999999999</v>
      </c>
      <c r="H90" s="849">
        <v>272982.65000000002</v>
      </c>
      <c r="I90" s="832">
        <v>1</v>
      </c>
      <c r="J90" s="832">
        <v>4184.9248811896377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4826</v>
      </c>
      <c r="B91" s="832" t="s">
        <v>4827</v>
      </c>
      <c r="C91" s="832" t="s">
        <v>615</v>
      </c>
      <c r="D91" s="832" t="s">
        <v>4828</v>
      </c>
      <c r="E91" s="832" t="s">
        <v>4949</v>
      </c>
      <c r="F91" s="832" t="s">
        <v>1729</v>
      </c>
      <c r="G91" s="849">
        <v>4.8500000000000005</v>
      </c>
      <c r="H91" s="849">
        <v>1372.34</v>
      </c>
      <c r="I91" s="832">
        <v>1</v>
      </c>
      <c r="J91" s="832">
        <v>282.95670103092777</v>
      </c>
      <c r="K91" s="849">
        <v>1.3499999999999999</v>
      </c>
      <c r="L91" s="849">
        <v>381.96000000000004</v>
      </c>
      <c r="M91" s="832">
        <v>0.27832752816357464</v>
      </c>
      <c r="N91" s="832">
        <v>282.93333333333339</v>
      </c>
      <c r="O91" s="849">
        <v>3.75</v>
      </c>
      <c r="P91" s="849">
        <v>1060.5</v>
      </c>
      <c r="Q91" s="837">
        <v>0.77276768147835084</v>
      </c>
      <c r="R91" s="850">
        <v>282.8</v>
      </c>
    </row>
    <row r="92" spans="1:18" ht="14.4" customHeight="1" x14ac:dyDescent="0.3">
      <c r="A92" s="831" t="s">
        <v>4826</v>
      </c>
      <c r="B92" s="832" t="s">
        <v>4827</v>
      </c>
      <c r="C92" s="832" t="s">
        <v>615</v>
      </c>
      <c r="D92" s="832" t="s">
        <v>4828</v>
      </c>
      <c r="E92" s="832" t="s">
        <v>4950</v>
      </c>
      <c r="F92" s="832" t="s">
        <v>2109</v>
      </c>
      <c r="G92" s="849">
        <v>2</v>
      </c>
      <c r="H92" s="849">
        <v>186346.22</v>
      </c>
      <c r="I92" s="832">
        <v>1</v>
      </c>
      <c r="J92" s="832">
        <v>93173.11</v>
      </c>
      <c r="K92" s="849">
        <v>5</v>
      </c>
      <c r="L92" s="849">
        <v>465865.55000000005</v>
      </c>
      <c r="M92" s="832">
        <v>2.5000000000000004</v>
      </c>
      <c r="N92" s="832">
        <v>93173.110000000015</v>
      </c>
      <c r="O92" s="849">
        <v>12</v>
      </c>
      <c r="P92" s="849">
        <v>997152.70000000007</v>
      </c>
      <c r="Q92" s="837">
        <v>5.3510755410010464</v>
      </c>
      <c r="R92" s="850">
        <v>83096.058333333334</v>
      </c>
    </row>
    <row r="93" spans="1:18" ht="14.4" customHeight="1" x14ac:dyDescent="0.3">
      <c r="A93" s="831" t="s">
        <v>4826</v>
      </c>
      <c r="B93" s="832" t="s">
        <v>4827</v>
      </c>
      <c r="C93" s="832" t="s">
        <v>615</v>
      </c>
      <c r="D93" s="832" t="s">
        <v>4828</v>
      </c>
      <c r="E93" s="832" t="s">
        <v>4951</v>
      </c>
      <c r="F93" s="832" t="s">
        <v>963</v>
      </c>
      <c r="G93" s="849">
        <v>0.2</v>
      </c>
      <c r="H93" s="849">
        <v>14.14</v>
      </c>
      <c r="I93" s="832">
        <v>1</v>
      </c>
      <c r="J93" s="832">
        <v>70.7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4826</v>
      </c>
      <c r="B94" s="832" t="s">
        <v>4827</v>
      </c>
      <c r="C94" s="832" t="s">
        <v>615</v>
      </c>
      <c r="D94" s="832" t="s">
        <v>4828</v>
      </c>
      <c r="E94" s="832" t="s">
        <v>4952</v>
      </c>
      <c r="F94" s="832" t="s">
        <v>4953</v>
      </c>
      <c r="G94" s="849">
        <v>27</v>
      </c>
      <c r="H94" s="849">
        <v>3852744.6</v>
      </c>
      <c r="I94" s="832">
        <v>1</v>
      </c>
      <c r="J94" s="832">
        <v>142694.24444444446</v>
      </c>
      <c r="K94" s="849">
        <v>41</v>
      </c>
      <c r="L94" s="849">
        <v>5631231.5599999996</v>
      </c>
      <c r="M94" s="832">
        <v>1.461615586976619</v>
      </c>
      <c r="N94" s="832">
        <v>137347.11121951218</v>
      </c>
      <c r="O94" s="849">
        <v>5</v>
      </c>
      <c r="P94" s="849">
        <v>282959.40000000002</v>
      </c>
      <c r="Q94" s="837">
        <v>7.3443591355627363E-2</v>
      </c>
      <c r="R94" s="850">
        <v>56591.880000000005</v>
      </c>
    </row>
    <row r="95" spans="1:18" ht="14.4" customHeight="1" x14ac:dyDescent="0.3">
      <c r="A95" s="831" t="s">
        <v>4826</v>
      </c>
      <c r="B95" s="832" t="s">
        <v>4827</v>
      </c>
      <c r="C95" s="832" t="s">
        <v>615</v>
      </c>
      <c r="D95" s="832" t="s">
        <v>4828</v>
      </c>
      <c r="E95" s="832" t="s">
        <v>4954</v>
      </c>
      <c r="F95" s="832" t="s">
        <v>4955</v>
      </c>
      <c r="G95" s="849">
        <v>15</v>
      </c>
      <c r="H95" s="849">
        <v>79713.149999999994</v>
      </c>
      <c r="I95" s="832">
        <v>1</v>
      </c>
      <c r="J95" s="832">
        <v>5314.21</v>
      </c>
      <c r="K95" s="849">
        <v>20</v>
      </c>
      <c r="L95" s="849">
        <v>106284.2</v>
      </c>
      <c r="M95" s="832">
        <v>1.3333333333333335</v>
      </c>
      <c r="N95" s="832">
        <v>5314.21</v>
      </c>
      <c r="O95" s="849"/>
      <c r="P95" s="849"/>
      <c r="Q95" s="837"/>
      <c r="R95" s="850"/>
    </row>
    <row r="96" spans="1:18" ht="14.4" customHeight="1" x14ac:dyDescent="0.3">
      <c r="A96" s="831" t="s">
        <v>4826</v>
      </c>
      <c r="B96" s="832" t="s">
        <v>4827</v>
      </c>
      <c r="C96" s="832" t="s">
        <v>615</v>
      </c>
      <c r="D96" s="832" t="s">
        <v>4828</v>
      </c>
      <c r="E96" s="832" t="s">
        <v>4956</v>
      </c>
      <c r="F96" s="832" t="s">
        <v>2453</v>
      </c>
      <c r="G96" s="849">
        <v>6</v>
      </c>
      <c r="H96" s="849">
        <v>20653.8</v>
      </c>
      <c r="I96" s="832">
        <v>1</v>
      </c>
      <c r="J96" s="832">
        <v>3442.2999999999997</v>
      </c>
      <c r="K96" s="849">
        <v>2</v>
      </c>
      <c r="L96" s="849">
        <v>6651.98</v>
      </c>
      <c r="M96" s="832">
        <v>0.32207051486893451</v>
      </c>
      <c r="N96" s="832">
        <v>3325.99</v>
      </c>
      <c r="O96" s="849">
        <v>6</v>
      </c>
      <c r="P96" s="849">
        <v>19686.23</v>
      </c>
      <c r="Q96" s="837">
        <v>0.95315293069556206</v>
      </c>
      <c r="R96" s="850">
        <v>3281.0383333333334</v>
      </c>
    </row>
    <row r="97" spans="1:18" ht="14.4" customHeight="1" x14ac:dyDescent="0.3">
      <c r="A97" s="831" t="s">
        <v>4826</v>
      </c>
      <c r="B97" s="832" t="s">
        <v>4827</v>
      </c>
      <c r="C97" s="832" t="s">
        <v>615</v>
      </c>
      <c r="D97" s="832" t="s">
        <v>4828</v>
      </c>
      <c r="E97" s="832" t="s">
        <v>4957</v>
      </c>
      <c r="F97" s="832" t="s">
        <v>4958</v>
      </c>
      <c r="G97" s="849">
        <v>1.8</v>
      </c>
      <c r="H97" s="849">
        <v>267721.19</v>
      </c>
      <c r="I97" s="832">
        <v>1</v>
      </c>
      <c r="J97" s="832">
        <v>148733.99444444446</v>
      </c>
      <c r="K97" s="849">
        <v>1</v>
      </c>
      <c r="L97" s="849">
        <v>148733.99</v>
      </c>
      <c r="M97" s="832">
        <v>0.55555553895453691</v>
      </c>
      <c r="N97" s="832">
        <v>148733.99</v>
      </c>
      <c r="O97" s="849"/>
      <c r="P97" s="849"/>
      <c r="Q97" s="837"/>
      <c r="R97" s="850"/>
    </row>
    <row r="98" spans="1:18" ht="14.4" customHeight="1" x14ac:dyDescent="0.3">
      <c r="A98" s="831" t="s">
        <v>4826</v>
      </c>
      <c r="B98" s="832" t="s">
        <v>4827</v>
      </c>
      <c r="C98" s="832" t="s">
        <v>615</v>
      </c>
      <c r="D98" s="832" t="s">
        <v>4828</v>
      </c>
      <c r="E98" s="832" t="s">
        <v>4959</v>
      </c>
      <c r="F98" s="832" t="s">
        <v>1231</v>
      </c>
      <c r="G98" s="849"/>
      <c r="H98" s="849"/>
      <c r="I98" s="832"/>
      <c r="J98" s="832"/>
      <c r="K98" s="849"/>
      <c r="L98" s="849"/>
      <c r="M98" s="832"/>
      <c r="N98" s="832"/>
      <c r="O98" s="849">
        <v>32</v>
      </c>
      <c r="P98" s="849">
        <v>164913.92000000001</v>
      </c>
      <c r="Q98" s="837"/>
      <c r="R98" s="850">
        <v>5153.5600000000004</v>
      </c>
    </row>
    <row r="99" spans="1:18" ht="14.4" customHeight="1" x14ac:dyDescent="0.3">
      <c r="A99" s="831" t="s">
        <v>4826</v>
      </c>
      <c r="B99" s="832" t="s">
        <v>4827</v>
      </c>
      <c r="C99" s="832" t="s">
        <v>615</v>
      </c>
      <c r="D99" s="832" t="s">
        <v>4828</v>
      </c>
      <c r="E99" s="832" t="s">
        <v>4960</v>
      </c>
      <c r="F99" s="832" t="s">
        <v>2099</v>
      </c>
      <c r="G99" s="849">
        <v>0.56000000000000005</v>
      </c>
      <c r="H99" s="849">
        <v>4354.88</v>
      </c>
      <c r="I99" s="832">
        <v>1</v>
      </c>
      <c r="J99" s="832">
        <v>7776.5714285714284</v>
      </c>
      <c r="K99" s="849">
        <v>1.36</v>
      </c>
      <c r="L99" s="849">
        <v>10576.15</v>
      </c>
      <c r="M99" s="832">
        <v>2.4285743809243883</v>
      </c>
      <c r="N99" s="832">
        <v>7776.5808823529405</v>
      </c>
      <c r="O99" s="849"/>
      <c r="P99" s="849"/>
      <c r="Q99" s="837"/>
      <c r="R99" s="850"/>
    </row>
    <row r="100" spans="1:18" ht="14.4" customHeight="1" x14ac:dyDescent="0.3">
      <c r="A100" s="831" t="s">
        <v>4826</v>
      </c>
      <c r="B100" s="832" t="s">
        <v>4827</v>
      </c>
      <c r="C100" s="832" t="s">
        <v>615</v>
      </c>
      <c r="D100" s="832" t="s">
        <v>4828</v>
      </c>
      <c r="E100" s="832" t="s">
        <v>4961</v>
      </c>
      <c r="F100" s="832" t="s">
        <v>4938</v>
      </c>
      <c r="G100" s="849"/>
      <c r="H100" s="849"/>
      <c r="I100" s="832"/>
      <c r="J100" s="832"/>
      <c r="K100" s="849"/>
      <c r="L100" s="849"/>
      <c r="M100" s="832"/>
      <c r="N100" s="832"/>
      <c r="O100" s="849">
        <v>6.4</v>
      </c>
      <c r="P100" s="849">
        <v>1938.82</v>
      </c>
      <c r="Q100" s="837"/>
      <c r="R100" s="850">
        <v>302.94062499999995</v>
      </c>
    </row>
    <row r="101" spans="1:18" ht="14.4" customHeight="1" x14ac:dyDescent="0.3">
      <c r="A101" s="831" t="s">
        <v>4826</v>
      </c>
      <c r="B101" s="832" t="s">
        <v>4827</v>
      </c>
      <c r="C101" s="832" t="s">
        <v>615</v>
      </c>
      <c r="D101" s="832" t="s">
        <v>4828</v>
      </c>
      <c r="E101" s="832" t="s">
        <v>4962</v>
      </c>
      <c r="F101" s="832" t="s">
        <v>4963</v>
      </c>
      <c r="G101" s="849">
        <v>3</v>
      </c>
      <c r="H101" s="849">
        <v>40995.600000000006</v>
      </c>
      <c r="I101" s="832">
        <v>1</v>
      </c>
      <c r="J101" s="832">
        <v>13665.200000000003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4826</v>
      </c>
      <c r="B102" s="832" t="s">
        <v>4827</v>
      </c>
      <c r="C102" s="832" t="s">
        <v>615</v>
      </c>
      <c r="D102" s="832" t="s">
        <v>4828</v>
      </c>
      <c r="E102" s="832" t="s">
        <v>4964</v>
      </c>
      <c r="F102" s="832" t="s">
        <v>4965</v>
      </c>
      <c r="G102" s="849">
        <v>1</v>
      </c>
      <c r="H102" s="849">
        <v>190916</v>
      </c>
      <c r="I102" s="832">
        <v>1</v>
      </c>
      <c r="J102" s="832">
        <v>190916</v>
      </c>
      <c r="K102" s="849">
        <v>3</v>
      </c>
      <c r="L102" s="849">
        <v>572748</v>
      </c>
      <c r="M102" s="832">
        <v>3</v>
      </c>
      <c r="N102" s="832">
        <v>190916</v>
      </c>
      <c r="O102" s="849">
        <v>2</v>
      </c>
      <c r="P102" s="849">
        <v>308418</v>
      </c>
      <c r="Q102" s="837">
        <v>1.6154643927172159</v>
      </c>
      <c r="R102" s="850">
        <v>154209</v>
      </c>
    </row>
    <row r="103" spans="1:18" ht="14.4" customHeight="1" x14ac:dyDescent="0.3">
      <c r="A103" s="831" t="s">
        <v>4826</v>
      </c>
      <c r="B103" s="832" t="s">
        <v>4827</v>
      </c>
      <c r="C103" s="832" t="s">
        <v>615</v>
      </c>
      <c r="D103" s="832" t="s">
        <v>4828</v>
      </c>
      <c r="E103" s="832" t="s">
        <v>4966</v>
      </c>
      <c r="F103" s="832" t="s">
        <v>2132</v>
      </c>
      <c r="G103" s="849">
        <v>88.710000000000008</v>
      </c>
      <c r="H103" s="849">
        <v>317755.56999999995</v>
      </c>
      <c r="I103" s="832">
        <v>1</v>
      </c>
      <c r="J103" s="832">
        <v>3581.9588546950731</v>
      </c>
      <c r="K103" s="849">
        <v>89.28</v>
      </c>
      <c r="L103" s="849">
        <v>99560.049999999988</v>
      </c>
      <c r="M103" s="832">
        <v>0.31332275308344715</v>
      </c>
      <c r="N103" s="832">
        <v>1115.1439292114694</v>
      </c>
      <c r="O103" s="849">
        <v>112.24</v>
      </c>
      <c r="P103" s="849">
        <v>102697.85</v>
      </c>
      <c r="Q103" s="837">
        <v>0.32319763899024656</v>
      </c>
      <c r="R103" s="850">
        <v>914.98440841054889</v>
      </c>
    </row>
    <row r="104" spans="1:18" ht="14.4" customHeight="1" x14ac:dyDescent="0.3">
      <c r="A104" s="831" t="s">
        <v>4826</v>
      </c>
      <c r="B104" s="832" t="s">
        <v>4827</v>
      </c>
      <c r="C104" s="832" t="s">
        <v>615</v>
      </c>
      <c r="D104" s="832" t="s">
        <v>4828</v>
      </c>
      <c r="E104" s="832" t="s">
        <v>4967</v>
      </c>
      <c r="F104" s="832" t="s">
        <v>2122</v>
      </c>
      <c r="G104" s="849">
        <v>3</v>
      </c>
      <c r="H104" s="849">
        <v>253717.72</v>
      </c>
      <c r="I104" s="832">
        <v>1</v>
      </c>
      <c r="J104" s="832">
        <v>84572.573333333334</v>
      </c>
      <c r="K104" s="849">
        <v>9</v>
      </c>
      <c r="L104" s="849">
        <v>760706.82</v>
      </c>
      <c r="M104" s="832">
        <v>2.9982408008396102</v>
      </c>
      <c r="N104" s="832">
        <v>84522.98</v>
      </c>
      <c r="O104" s="849">
        <v>3</v>
      </c>
      <c r="P104" s="849">
        <v>219989.1</v>
      </c>
      <c r="Q104" s="837">
        <v>0.86706241881725887</v>
      </c>
      <c r="R104" s="850">
        <v>73329.7</v>
      </c>
    </row>
    <row r="105" spans="1:18" ht="14.4" customHeight="1" x14ac:dyDescent="0.3">
      <c r="A105" s="831" t="s">
        <v>4826</v>
      </c>
      <c r="B105" s="832" t="s">
        <v>4827</v>
      </c>
      <c r="C105" s="832" t="s">
        <v>615</v>
      </c>
      <c r="D105" s="832" t="s">
        <v>4828</v>
      </c>
      <c r="E105" s="832" t="s">
        <v>4968</v>
      </c>
      <c r="F105" s="832" t="s">
        <v>1594</v>
      </c>
      <c r="G105" s="849">
        <v>11.58</v>
      </c>
      <c r="H105" s="849">
        <v>399935.96</v>
      </c>
      <c r="I105" s="832">
        <v>1</v>
      </c>
      <c r="J105" s="832">
        <v>34536.784110535409</v>
      </c>
      <c r="K105" s="849">
        <v>42.080000000000005</v>
      </c>
      <c r="L105" s="849">
        <v>1369537.68</v>
      </c>
      <c r="M105" s="832">
        <v>3.424392445230481</v>
      </c>
      <c r="N105" s="832">
        <v>32546.047528517105</v>
      </c>
      <c r="O105" s="849">
        <v>73</v>
      </c>
      <c r="P105" s="849">
        <v>2172776.04</v>
      </c>
      <c r="Q105" s="837">
        <v>5.4328098928638475</v>
      </c>
      <c r="R105" s="850">
        <v>29764.055342465756</v>
      </c>
    </row>
    <row r="106" spans="1:18" ht="14.4" customHeight="1" x14ac:dyDescent="0.3">
      <c r="A106" s="831" t="s">
        <v>4826</v>
      </c>
      <c r="B106" s="832" t="s">
        <v>4827</v>
      </c>
      <c r="C106" s="832" t="s">
        <v>615</v>
      </c>
      <c r="D106" s="832" t="s">
        <v>4828</v>
      </c>
      <c r="E106" s="832" t="s">
        <v>4969</v>
      </c>
      <c r="F106" s="832" t="s">
        <v>1933</v>
      </c>
      <c r="G106" s="849">
        <v>5</v>
      </c>
      <c r="H106" s="849">
        <v>213204.6</v>
      </c>
      <c r="I106" s="832">
        <v>1</v>
      </c>
      <c r="J106" s="832">
        <v>42640.92</v>
      </c>
      <c r="K106" s="849">
        <v>12</v>
      </c>
      <c r="L106" s="849">
        <v>584562.65</v>
      </c>
      <c r="M106" s="832">
        <v>2.7417919219378946</v>
      </c>
      <c r="N106" s="832">
        <v>48713.554166666669</v>
      </c>
      <c r="O106" s="849">
        <v>10</v>
      </c>
      <c r="P106" s="849">
        <v>530489</v>
      </c>
      <c r="Q106" s="837">
        <v>2.4881686417647648</v>
      </c>
      <c r="R106" s="850">
        <v>53048.9</v>
      </c>
    </row>
    <row r="107" spans="1:18" ht="14.4" customHeight="1" x14ac:dyDescent="0.3">
      <c r="A107" s="831" t="s">
        <v>4826</v>
      </c>
      <c r="B107" s="832" t="s">
        <v>4827</v>
      </c>
      <c r="C107" s="832" t="s">
        <v>615</v>
      </c>
      <c r="D107" s="832" t="s">
        <v>4828</v>
      </c>
      <c r="E107" s="832" t="s">
        <v>4970</v>
      </c>
      <c r="F107" s="832" t="s">
        <v>4971</v>
      </c>
      <c r="G107" s="849"/>
      <c r="H107" s="849"/>
      <c r="I107" s="832"/>
      <c r="J107" s="832"/>
      <c r="K107" s="849">
        <v>6.8</v>
      </c>
      <c r="L107" s="849">
        <v>194215.4</v>
      </c>
      <c r="M107" s="832"/>
      <c r="N107" s="832">
        <v>28561.088235294119</v>
      </c>
      <c r="O107" s="849"/>
      <c r="P107" s="849"/>
      <c r="Q107" s="837"/>
      <c r="R107" s="850"/>
    </row>
    <row r="108" spans="1:18" ht="14.4" customHeight="1" x14ac:dyDescent="0.3">
      <c r="A108" s="831" t="s">
        <v>4826</v>
      </c>
      <c r="B108" s="832" t="s">
        <v>4827</v>
      </c>
      <c r="C108" s="832" t="s">
        <v>615</v>
      </c>
      <c r="D108" s="832" t="s">
        <v>4828</v>
      </c>
      <c r="E108" s="832" t="s">
        <v>4972</v>
      </c>
      <c r="F108" s="832" t="s">
        <v>1223</v>
      </c>
      <c r="G108" s="849">
        <v>1</v>
      </c>
      <c r="H108" s="849">
        <v>2157.46</v>
      </c>
      <c r="I108" s="832">
        <v>1</v>
      </c>
      <c r="J108" s="832">
        <v>2157.46</v>
      </c>
      <c r="K108" s="849"/>
      <c r="L108" s="849"/>
      <c r="M108" s="832"/>
      <c r="N108" s="832"/>
      <c r="O108" s="849">
        <v>6</v>
      </c>
      <c r="P108" s="849">
        <v>12944.76</v>
      </c>
      <c r="Q108" s="837">
        <v>6</v>
      </c>
      <c r="R108" s="850">
        <v>2157.46</v>
      </c>
    </row>
    <row r="109" spans="1:18" ht="14.4" customHeight="1" x14ac:dyDescent="0.3">
      <c r="A109" s="831" t="s">
        <v>4826</v>
      </c>
      <c r="B109" s="832" t="s">
        <v>4827</v>
      </c>
      <c r="C109" s="832" t="s">
        <v>615</v>
      </c>
      <c r="D109" s="832" t="s">
        <v>4828</v>
      </c>
      <c r="E109" s="832" t="s">
        <v>4973</v>
      </c>
      <c r="F109" s="832" t="s">
        <v>1237</v>
      </c>
      <c r="G109" s="849"/>
      <c r="H109" s="849"/>
      <c r="I109" s="832"/>
      <c r="J109" s="832"/>
      <c r="K109" s="849">
        <v>79</v>
      </c>
      <c r="L109" s="849">
        <v>681756.57000000007</v>
      </c>
      <c r="M109" s="832"/>
      <c r="N109" s="832">
        <v>8629.83</v>
      </c>
      <c r="O109" s="849">
        <v>85</v>
      </c>
      <c r="P109" s="849">
        <v>733535.55</v>
      </c>
      <c r="Q109" s="837"/>
      <c r="R109" s="850">
        <v>8629.83</v>
      </c>
    </row>
    <row r="110" spans="1:18" ht="14.4" customHeight="1" x14ac:dyDescent="0.3">
      <c r="A110" s="831" t="s">
        <v>4826</v>
      </c>
      <c r="B110" s="832" t="s">
        <v>4827</v>
      </c>
      <c r="C110" s="832" t="s">
        <v>615</v>
      </c>
      <c r="D110" s="832" t="s">
        <v>4828</v>
      </c>
      <c r="E110" s="832" t="s">
        <v>4974</v>
      </c>
      <c r="F110" s="832" t="s">
        <v>704</v>
      </c>
      <c r="G110" s="849"/>
      <c r="H110" s="849"/>
      <c r="I110" s="832"/>
      <c r="J110" s="832"/>
      <c r="K110" s="849"/>
      <c r="L110" s="849"/>
      <c r="M110" s="832"/>
      <c r="N110" s="832"/>
      <c r="O110" s="849">
        <v>1.42</v>
      </c>
      <c r="P110" s="849">
        <v>1759.63</v>
      </c>
      <c r="Q110" s="837"/>
      <c r="R110" s="850">
        <v>1239.1760563380283</v>
      </c>
    </row>
    <row r="111" spans="1:18" ht="14.4" customHeight="1" x14ac:dyDescent="0.3">
      <c r="A111" s="831" t="s">
        <v>4826</v>
      </c>
      <c r="B111" s="832" t="s">
        <v>4827</v>
      </c>
      <c r="C111" s="832" t="s">
        <v>615</v>
      </c>
      <c r="D111" s="832" t="s">
        <v>4828</v>
      </c>
      <c r="E111" s="832" t="s">
        <v>4975</v>
      </c>
      <c r="F111" s="832" t="s">
        <v>2104</v>
      </c>
      <c r="G111" s="849"/>
      <c r="H111" s="849"/>
      <c r="I111" s="832"/>
      <c r="J111" s="832"/>
      <c r="K111" s="849">
        <v>57</v>
      </c>
      <c r="L111" s="849">
        <v>2315845.59</v>
      </c>
      <c r="M111" s="832"/>
      <c r="N111" s="832">
        <v>40628.869999999995</v>
      </c>
      <c r="O111" s="849">
        <v>64</v>
      </c>
      <c r="P111" s="849">
        <v>2600249.5999999996</v>
      </c>
      <c r="Q111" s="837"/>
      <c r="R111" s="850">
        <v>40628.899999999994</v>
      </c>
    </row>
    <row r="112" spans="1:18" ht="14.4" customHeight="1" x14ac:dyDescent="0.3">
      <c r="A112" s="831" t="s">
        <v>4826</v>
      </c>
      <c r="B112" s="832" t="s">
        <v>4827</v>
      </c>
      <c r="C112" s="832" t="s">
        <v>615</v>
      </c>
      <c r="D112" s="832" t="s">
        <v>4828</v>
      </c>
      <c r="E112" s="832" t="s">
        <v>4976</v>
      </c>
      <c r="F112" s="832" t="s">
        <v>1241</v>
      </c>
      <c r="G112" s="849"/>
      <c r="H112" s="849"/>
      <c r="I112" s="832"/>
      <c r="J112" s="832"/>
      <c r="K112" s="849">
        <v>4</v>
      </c>
      <c r="L112" s="849">
        <v>51016.44</v>
      </c>
      <c r="M112" s="832"/>
      <c r="N112" s="832">
        <v>12754.11</v>
      </c>
      <c r="O112" s="849">
        <v>2</v>
      </c>
      <c r="P112" s="849">
        <v>25269.74</v>
      </c>
      <c r="Q112" s="837"/>
      <c r="R112" s="850">
        <v>12634.87</v>
      </c>
    </row>
    <row r="113" spans="1:18" ht="14.4" customHeight="1" x14ac:dyDescent="0.3">
      <c r="A113" s="831" t="s">
        <v>4826</v>
      </c>
      <c r="B113" s="832" t="s">
        <v>4827</v>
      </c>
      <c r="C113" s="832" t="s">
        <v>615</v>
      </c>
      <c r="D113" s="832" t="s">
        <v>4828</v>
      </c>
      <c r="E113" s="832" t="s">
        <v>4977</v>
      </c>
      <c r="F113" s="832" t="s">
        <v>1245</v>
      </c>
      <c r="G113" s="849"/>
      <c r="H113" s="849"/>
      <c r="I113" s="832"/>
      <c r="J113" s="832"/>
      <c r="K113" s="849"/>
      <c r="L113" s="849"/>
      <c r="M113" s="832"/>
      <c r="N113" s="832"/>
      <c r="O113" s="849">
        <v>20</v>
      </c>
      <c r="P113" s="849">
        <v>248723</v>
      </c>
      <c r="Q113" s="837"/>
      <c r="R113" s="850">
        <v>12436.15</v>
      </c>
    </row>
    <row r="114" spans="1:18" ht="14.4" customHeight="1" x14ac:dyDescent="0.3">
      <c r="A114" s="831" t="s">
        <v>4826</v>
      </c>
      <c r="B114" s="832" t="s">
        <v>4827</v>
      </c>
      <c r="C114" s="832" t="s">
        <v>615</v>
      </c>
      <c r="D114" s="832" t="s">
        <v>4828</v>
      </c>
      <c r="E114" s="832" t="s">
        <v>4978</v>
      </c>
      <c r="F114" s="832" t="s">
        <v>1247</v>
      </c>
      <c r="G114" s="849"/>
      <c r="H114" s="849"/>
      <c r="I114" s="832"/>
      <c r="J114" s="832"/>
      <c r="K114" s="849"/>
      <c r="L114" s="849"/>
      <c r="M114" s="832"/>
      <c r="N114" s="832"/>
      <c r="O114" s="849">
        <v>3</v>
      </c>
      <c r="P114" s="849">
        <v>19747.95</v>
      </c>
      <c r="Q114" s="837"/>
      <c r="R114" s="850">
        <v>6582.6500000000005</v>
      </c>
    </row>
    <row r="115" spans="1:18" ht="14.4" customHeight="1" x14ac:dyDescent="0.3">
      <c r="A115" s="831" t="s">
        <v>4826</v>
      </c>
      <c r="B115" s="832" t="s">
        <v>4827</v>
      </c>
      <c r="C115" s="832" t="s">
        <v>615</v>
      </c>
      <c r="D115" s="832" t="s">
        <v>4828</v>
      </c>
      <c r="E115" s="832" t="s">
        <v>4979</v>
      </c>
      <c r="F115" s="832" t="s">
        <v>1239</v>
      </c>
      <c r="G115" s="849"/>
      <c r="H115" s="849"/>
      <c r="I115" s="832"/>
      <c r="J115" s="832"/>
      <c r="K115" s="849">
        <v>21</v>
      </c>
      <c r="L115" s="849">
        <v>90613.11</v>
      </c>
      <c r="M115" s="832"/>
      <c r="N115" s="832">
        <v>4314.91</v>
      </c>
      <c r="O115" s="849">
        <v>31</v>
      </c>
      <c r="P115" s="849">
        <v>133762.21</v>
      </c>
      <c r="Q115" s="837"/>
      <c r="R115" s="850">
        <v>4314.91</v>
      </c>
    </row>
    <row r="116" spans="1:18" ht="14.4" customHeight="1" x14ac:dyDescent="0.3">
      <c r="A116" s="831" t="s">
        <v>4826</v>
      </c>
      <c r="B116" s="832" t="s">
        <v>4827</v>
      </c>
      <c r="C116" s="832" t="s">
        <v>615</v>
      </c>
      <c r="D116" s="832" t="s">
        <v>4828</v>
      </c>
      <c r="E116" s="832" t="s">
        <v>4980</v>
      </c>
      <c r="F116" s="832" t="s">
        <v>1587</v>
      </c>
      <c r="G116" s="849"/>
      <c r="H116" s="849"/>
      <c r="I116" s="832"/>
      <c r="J116" s="832"/>
      <c r="K116" s="849">
        <v>129</v>
      </c>
      <c r="L116" s="849">
        <v>240485.67</v>
      </c>
      <c r="M116" s="832"/>
      <c r="N116" s="832">
        <v>1864.23</v>
      </c>
      <c r="O116" s="849">
        <v>131</v>
      </c>
      <c r="P116" s="849">
        <v>244214.13</v>
      </c>
      <c r="Q116" s="837"/>
      <c r="R116" s="850">
        <v>1864.23</v>
      </c>
    </row>
    <row r="117" spans="1:18" ht="14.4" customHeight="1" x14ac:dyDescent="0.3">
      <c r="A117" s="831" t="s">
        <v>4826</v>
      </c>
      <c r="B117" s="832" t="s">
        <v>4827</v>
      </c>
      <c r="C117" s="832" t="s">
        <v>615</v>
      </c>
      <c r="D117" s="832" t="s">
        <v>4828</v>
      </c>
      <c r="E117" s="832" t="s">
        <v>4981</v>
      </c>
      <c r="F117" s="832" t="s">
        <v>1587</v>
      </c>
      <c r="G117" s="849"/>
      <c r="H117" s="849"/>
      <c r="I117" s="832"/>
      <c r="J117" s="832"/>
      <c r="K117" s="849">
        <v>141</v>
      </c>
      <c r="L117" s="849">
        <v>525711.44999999995</v>
      </c>
      <c r="M117" s="832"/>
      <c r="N117" s="832">
        <v>3728.45</v>
      </c>
      <c r="O117" s="849">
        <v>159</v>
      </c>
      <c r="P117" s="849">
        <v>592823.54999999993</v>
      </c>
      <c r="Q117" s="837"/>
      <c r="R117" s="850">
        <v>3728.4499999999994</v>
      </c>
    </row>
    <row r="118" spans="1:18" ht="14.4" customHeight="1" x14ac:dyDescent="0.3">
      <c r="A118" s="831" t="s">
        <v>4826</v>
      </c>
      <c r="B118" s="832" t="s">
        <v>4827</v>
      </c>
      <c r="C118" s="832" t="s">
        <v>615</v>
      </c>
      <c r="D118" s="832" t="s">
        <v>4828</v>
      </c>
      <c r="E118" s="832" t="s">
        <v>4982</v>
      </c>
      <c r="F118" s="832" t="s">
        <v>1241</v>
      </c>
      <c r="G118" s="849"/>
      <c r="H118" s="849"/>
      <c r="I118" s="832"/>
      <c r="J118" s="832"/>
      <c r="K118" s="849">
        <v>4</v>
      </c>
      <c r="L118" s="849">
        <v>25508.240000000002</v>
      </c>
      <c r="M118" s="832"/>
      <c r="N118" s="832">
        <v>6377.06</v>
      </c>
      <c r="O118" s="849"/>
      <c r="P118" s="849"/>
      <c r="Q118" s="837"/>
      <c r="R118" s="850"/>
    </row>
    <row r="119" spans="1:18" ht="14.4" customHeight="1" x14ac:dyDescent="0.3">
      <c r="A119" s="831" t="s">
        <v>4826</v>
      </c>
      <c r="B119" s="832" t="s">
        <v>4827</v>
      </c>
      <c r="C119" s="832" t="s">
        <v>615</v>
      </c>
      <c r="D119" s="832" t="s">
        <v>4828</v>
      </c>
      <c r="E119" s="832" t="s">
        <v>4983</v>
      </c>
      <c r="F119" s="832" t="s">
        <v>784</v>
      </c>
      <c r="G119" s="849"/>
      <c r="H119" s="849"/>
      <c r="I119" s="832"/>
      <c r="J119" s="832"/>
      <c r="K119" s="849"/>
      <c r="L119" s="849"/>
      <c r="M119" s="832"/>
      <c r="N119" s="832"/>
      <c r="O119" s="849">
        <v>2</v>
      </c>
      <c r="P119" s="849">
        <v>1175.1999999999998</v>
      </c>
      <c r="Q119" s="837"/>
      <c r="R119" s="850">
        <v>587.59999999999991</v>
      </c>
    </row>
    <row r="120" spans="1:18" ht="14.4" customHeight="1" x14ac:dyDescent="0.3">
      <c r="A120" s="831" t="s">
        <v>4826</v>
      </c>
      <c r="B120" s="832" t="s">
        <v>4827</v>
      </c>
      <c r="C120" s="832" t="s">
        <v>615</v>
      </c>
      <c r="D120" s="832" t="s">
        <v>4828</v>
      </c>
      <c r="E120" s="832" t="s">
        <v>4984</v>
      </c>
      <c r="F120" s="832" t="s">
        <v>4985</v>
      </c>
      <c r="G120" s="849"/>
      <c r="H120" s="849"/>
      <c r="I120" s="832"/>
      <c r="J120" s="832"/>
      <c r="K120" s="849"/>
      <c r="L120" s="849"/>
      <c r="M120" s="832"/>
      <c r="N120" s="832"/>
      <c r="O120" s="849">
        <v>9</v>
      </c>
      <c r="P120" s="849">
        <v>300495.15000000002</v>
      </c>
      <c r="Q120" s="837"/>
      <c r="R120" s="850">
        <v>33388.350000000006</v>
      </c>
    </row>
    <row r="121" spans="1:18" ht="14.4" customHeight="1" x14ac:dyDescent="0.3">
      <c r="A121" s="831" t="s">
        <v>4826</v>
      </c>
      <c r="B121" s="832" t="s">
        <v>4827</v>
      </c>
      <c r="C121" s="832" t="s">
        <v>615</v>
      </c>
      <c r="D121" s="832" t="s">
        <v>4828</v>
      </c>
      <c r="E121" s="832" t="s">
        <v>4986</v>
      </c>
      <c r="F121" s="832" t="s">
        <v>758</v>
      </c>
      <c r="G121" s="849"/>
      <c r="H121" s="849"/>
      <c r="I121" s="832"/>
      <c r="J121" s="832"/>
      <c r="K121" s="849"/>
      <c r="L121" s="849"/>
      <c r="M121" s="832"/>
      <c r="N121" s="832"/>
      <c r="O121" s="849">
        <v>42.9</v>
      </c>
      <c r="P121" s="849">
        <v>9145.42</v>
      </c>
      <c r="Q121" s="837"/>
      <c r="R121" s="850">
        <v>213.17995337995339</v>
      </c>
    </row>
    <row r="122" spans="1:18" ht="14.4" customHeight="1" x14ac:dyDescent="0.3">
      <c r="A122" s="831" t="s">
        <v>4826</v>
      </c>
      <c r="B122" s="832" t="s">
        <v>4827</v>
      </c>
      <c r="C122" s="832" t="s">
        <v>615</v>
      </c>
      <c r="D122" s="832" t="s">
        <v>4828</v>
      </c>
      <c r="E122" s="832" t="s">
        <v>4987</v>
      </c>
      <c r="F122" s="832" t="s">
        <v>758</v>
      </c>
      <c r="G122" s="849"/>
      <c r="H122" s="849"/>
      <c r="I122" s="832"/>
      <c r="J122" s="832"/>
      <c r="K122" s="849"/>
      <c r="L122" s="849"/>
      <c r="M122" s="832"/>
      <c r="N122" s="832"/>
      <c r="O122" s="849">
        <v>144.89999999999998</v>
      </c>
      <c r="P122" s="849">
        <v>10567.6</v>
      </c>
      <c r="Q122" s="837"/>
      <c r="R122" s="850">
        <v>72.930296756383726</v>
      </c>
    </row>
    <row r="123" spans="1:18" ht="14.4" customHeight="1" x14ac:dyDescent="0.3">
      <c r="A123" s="831" t="s">
        <v>4826</v>
      </c>
      <c r="B123" s="832" t="s">
        <v>4827</v>
      </c>
      <c r="C123" s="832" t="s">
        <v>615</v>
      </c>
      <c r="D123" s="832" t="s">
        <v>4828</v>
      </c>
      <c r="E123" s="832" t="s">
        <v>4988</v>
      </c>
      <c r="F123" s="832" t="s">
        <v>740</v>
      </c>
      <c r="G123" s="849"/>
      <c r="H123" s="849"/>
      <c r="I123" s="832"/>
      <c r="J123" s="832"/>
      <c r="K123" s="849"/>
      <c r="L123" s="849"/>
      <c r="M123" s="832"/>
      <c r="N123" s="832"/>
      <c r="O123" s="849">
        <v>3.04</v>
      </c>
      <c r="P123" s="849">
        <v>9419.869999999999</v>
      </c>
      <c r="Q123" s="837"/>
      <c r="R123" s="850">
        <v>3098.6414473684208</v>
      </c>
    </row>
    <row r="124" spans="1:18" ht="14.4" customHeight="1" x14ac:dyDescent="0.3">
      <c r="A124" s="831" t="s">
        <v>4826</v>
      </c>
      <c r="B124" s="832" t="s">
        <v>4827</v>
      </c>
      <c r="C124" s="832" t="s">
        <v>615</v>
      </c>
      <c r="D124" s="832" t="s">
        <v>4828</v>
      </c>
      <c r="E124" s="832" t="s">
        <v>4989</v>
      </c>
      <c r="F124" s="832" t="s">
        <v>3729</v>
      </c>
      <c r="G124" s="849"/>
      <c r="H124" s="849"/>
      <c r="I124" s="832"/>
      <c r="J124" s="832"/>
      <c r="K124" s="849">
        <v>28</v>
      </c>
      <c r="L124" s="849">
        <v>499252.04</v>
      </c>
      <c r="M124" s="832"/>
      <c r="N124" s="832">
        <v>17830.43</v>
      </c>
      <c r="O124" s="849">
        <v>15</v>
      </c>
      <c r="P124" s="849">
        <v>267921</v>
      </c>
      <c r="Q124" s="837"/>
      <c r="R124" s="850">
        <v>17861.400000000001</v>
      </c>
    </row>
    <row r="125" spans="1:18" ht="14.4" customHeight="1" x14ac:dyDescent="0.3">
      <c r="A125" s="831" t="s">
        <v>4826</v>
      </c>
      <c r="B125" s="832" t="s">
        <v>4827</v>
      </c>
      <c r="C125" s="832" t="s">
        <v>615</v>
      </c>
      <c r="D125" s="832" t="s">
        <v>4828</v>
      </c>
      <c r="E125" s="832" t="s">
        <v>4990</v>
      </c>
      <c r="F125" s="832" t="s">
        <v>4991</v>
      </c>
      <c r="G125" s="849"/>
      <c r="H125" s="849"/>
      <c r="I125" s="832"/>
      <c r="J125" s="832"/>
      <c r="K125" s="849">
        <v>20</v>
      </c>
      <c r="L125" s="849">
        <v>409247.2</v>
      </c>
      <c r="M125" s="832"/>
      <c r="N125" s="832">
        <v>20462.36</v>
      </c>
      <c r="O125" s="849"/>
      <c r="P125" s="849"/>
      <c r="Q125" s="837"/>
      <c r="R125" s="850"/>
    </row>
    <row r="126" spans="1:18" ht="14.4" customHeight="1" x14ac:dyDescent="0.3">
      <c r="A126" s="831" t="s">
        <v>4826</v>
      </c>
      <c r="B126" s="832" t="s">
        <v>4827</v>
      </c>
      <c r="C126" s="832" t="s">
        <v>615</v>
      </c>
      <c r="D126" s="832" t="s">
        <v>4828</v>
      </c>
      <c r="E126" s="832" t="s">
        <v>4992</v>
      </c>
      <c r="F126" s="832" t="s">
        <v>1594</v>
      </c>
      <c r="G126" s="849"/>
      <c r="H126" s="849"/>
      <c r="I126" s="832"/>
      <c r="J126" s="832"/>
      <c r="K126" s="849">
        <v>51.46</v>
      </c>
      <c r="L126" s="849">
        <v>314964.82</v>
      </c>
      <c r="M126" s="832"/>
      <c r="N126" s="832">
        <v>6120.5755926933543</v>
      </c>
      <c r="O126" s="849">
        <v>40.049999999999997</v>
      </c>
      <c r="P126" s="849">
        <v>206643.58000000002</v>
      </c>
      <c r="Q126" s="837"/>
      <c r="R126" s="850">
        <v>5159.6399500624229</v>
      </c>
    </row>
    <row r="127" spans="1:18" ht="14.4" customHeight="1" x14ac:dyDescent="0.3">
      <c r="A127" s="831" t="s">
        <v>4826</v>
      </c>
      <c r="B127" s="832" t="s">
        <v>4827</v>
      </c>
      <c r="C127" s="832" t="s">
        <v>615</v>
      </c>
      <c r="D127" s="832" t="s">
        <v>4828</v>
      </c>
      <c r="E127" s="832" t="s">
        <v>4993</v>
      </c>
      <c r="F127" s="832" t="s">
        <v>4994</v>
      </c>
      <c r="G127" s="849"/>
      <c r="H127" s="849"/>
      <c r="I127" s="832"/>
      <c r="J127" s="832"/>
      <c r="K127" s="849">
        <v>6.34</v>
      </c>
      <c r="L127" s="849">
        <v>8934.82</v>
      </c>
      <c r="M127" s="832"/>
      <c r="N127" s="832">
        <v>1409.2776025236592</v>
      </c>
      <c r="O127" s="849"/>
      <c r="P127" s="849"/>
      <c r="Q127" s="837"/>
      <c r="R127" s="850"/>
    </row>
    <row r="128" spans="1:18" ht="14.4" customHeight="1" x14ac:dyDescent="0.3">
      <c r="A128" s="831" t="s">
        <v>4826</v>
      </c>
      <c r="B128" s="832" t="s">
        <v>4827</v>
      </c>
      <c r="C128" s="832" t="s">
        <v>615</v>
      </c>
      <c r="D128" s="832" t="s">
        <v>4828</v>
      </c>
      <c r="E128" s="832" t="s">
        <v>4995</v>
      </c>
      <c r="F128" s="832" t="s">
        <v>1594</v>
      </c>
      <c r="G128" s="849"/>
      <c r="H128" s="849"/>
      <c r="I128" s="832"/>
      <c r="J128" s="832"/>
      <c r="K128" s="849">
        <v>26</v>
      </c>
      <c r="L128" s="849">
        <v>432575.16000000003</v>
      </c>
      <c r="M128" s="832"/>
      <c r="N128" s="832">
        <v>16637.506153846156</v>
      </c>
      <c r="O128" s="849">
        <v>39</v>
      </c>
      <c r="P128" s="849">
        <v>603680.98</v>
      </c>
      <c r="Q128" s="837"/>
      <c r="R128" s="850">
        <v>15478.999487179486</v>
      </c>
    </row>
    <row r="129" spans="1:18" ht="14.4" customHeight="1" x14ac:dyDescent="0.3">
      <c r="A129" s="831" t="s">
        <v>4826</v>
      </c>
      <c r="B129" s="832" t="s">
        <v>4827</v>
      </c>
      <c r="C129" s="832" t="s">
        <v>615</v>
      </c>
      <c r="D129" s="832" t="s">
        <v>4828</v>
      </c>
      <c r="E129" s="832" t="s">
        <v>4996</v>
      </c>
      <c r="F129" s="832" t="s">
        <v>4997</v>
      </c>
      <c r="G129" s="849"/>
      <c r="H129" s="849"/>
      <c r="I129" s="832"/>
      <c r="J129" s="832"/>
      <c r="K129" s="849"/>
      <c r="L129" s="849"/>
      <c r="M129" s="832"/>
      <c r="N129" s="832"/>
      <c r="O129" s="849">
        <v>11</v>
      </c>
      <c r="P129" s="849">
        <v>166362.9</v>
      </c>
      <c r="Q129" s="837"/>
      <c r="R129" s="850">
        <v>15123.9</v>
      </c>
    </row>
    <row r="130" spans="1:18" ht="14.4" customHeight="1" x14ac:dyDescent="0.3">
      <c r="A130" s="831" t="s">
        <v>4826</v>
      </c>
      <c r="B130" s="832" t="s">
        <v>4827</v>
      </c>
      <c r="C130" s="832" t="s">
        <v>615</v>
      </c>
      <c r="D130" s="832" t="s">
        <v>4828</v>
      </c>
      <c r="E130" s="832" t="s">
        <v>4998</v>
      </c>
      <c r="F130" s="832" t="s">
        <v>4999</v>
      </c>
      <c r="G130" s="849"/>
      <c r="H130" s="849"/>
      <c r="I130" s="832"/>
      <c r="J130" s="832"/>
      <c r="K130" s="849">
        <v>20</v>
      </c>
      <c r="L130" s="849">
        <v>212568.6</v>
      </c>
      <c r="M130" s="832"/>
      <c r="N130" s="832">
        <v>10628.43</v>
      </c>
      <c r="O130" s="849"/>
      <c r="P130" s="849"/>
      <c r="Q130" s="837"/>
      <c r="R130" s="850"/>
    </row>
    <row r="131" spans="1:18" ht="14.4" customHeight="1" x14ac:dyDescent="0.3">
      <c r="A131" s="831" t="s">
        <v>4826</v>
      </c>
      <c r="B131" s="832" t="s">
        <v>4827</v>
      </c>
      <c r="C131" s="832" t="s">
        <v>615</v>
      </c>
      <c r="D131" s="832" t="s">
        <v>4828</v>
      </c>
      <c r="E131" s="832" t="s">
        <v>5000</v>
      </c>
      <c r="F131" s="832" t="s">
        <v>1229</v>
      </c>
      <c r="G131" s="849"/>
      <c r="H131" s="849"/>
      <c r="I131" s="832"/>
      <c r="J131" s="832"/>
      <c r="K131" s="849"/>
      <c r="L131" s="849"/>
      <c r="M131" s="832"/>
      <c r="N131" s="832"/>
      <c r="O131" s="849">
        <v>20</v>
      </c>
      <c r="P131" s="849">
        <v>199025.2</v>
      </c>
      <c r="Q131" s="837"/>
      <c r="R131" s="850">
        <v>9951.26</v>
      </c>
    </row>
    <row r="132" spans="1:18" ht="14.4" customHeight="1" x14ac:dyDescent="0.3">
      <c r="A132" s="831" t="s">
        <v>4826</v>
      </c>
      <c r="B132" s="832" t="s">
        <v>4827</v>
      </c>
      <c r="C132" s="832" t="s">
        <v>615</v>
      </c>
      <c r="D132" s="832" t="s">
        <v>4828</v>
      </c>
      <c r="E132" s="832" t="s">
        <v>5001</v>
      </c>
      <c r="F132" s="832" t="s">
        <v>4851</v>
      </c>
      <c r="G132" s="849"/>
      <c r="H132" s="849"/>
      <c r="I132" s="832"/>
      <c r="J132" s="832"/>
      <c r="K132" s="849"/>
      <c r="L132" s="849"/>
      <c r="M132" s="832"/>
      <c r="N132" s="832"/>
      <c r="O132" s="849">
        <v>10</v>
      </c>
      <c r="P132" s="849">
        <v>113677.5</v>
      </c>
      <c r="Q132" s="837"/>
      <c r="R132" s="850">
        <v>11367.75</v>
      </c>
    </row>
    <row r="133" spans="1:18" ht="14.4" customHeight="1" x14ac:dyDescent="0.3">
      <c r="A133" s="831" t="s">
        <v>4826</v>
      </c>
      <c r="B133" s="832" t="s">
        <v>4827</v>
      </c>
      <c r="C133" s="832" t="s">
        <v>615</v>
      </c>
      <c r="D133" s="832" t="s">
        <v>4828</v>
      </c>
      <c r="E133" s="832" t="s">
        <v>5002</v>
      </c>
      <c r="F133" s="832" t="s">
        <v>1167</v>
      </c>
      <c r="G133" s="849"/>
      <c r="H133" s="849"/>
      <c r="I133" s="832"/>
      <c r="J133" s="832"/>
      <c r="K133" s="849"/>
      <c r="L133" s="849"/>
      <c r="M133" s="832"/>
      <c r="N133" s="832"/>
      <c r="O133" s="849">
        <v>6</v>
      </c>
      <c r="P133" s="849">
        <v>342678</v>
      </c>
      <c r="Q133" s="837"/>
      <c r="R133" s="850">
        <v>57113</v>
      </c>
    </row>
    <row r="134" spans="1:18" ht="14.4" customHeight="1" x14ac:dyDescent="0.3">
      <c r="A134" s="831" t="s">
        <v>4826</v>
      </c>
      <c r="B134" s="832" t="s">
        <v>4827</v>
      </c>
      <c r="C134" s="832" t="s">
        <v>615</v>
      </c>
      <c r="D134" s="832" t="s">
        <v>4828</v>
      </c>
      <c r="E134" s="832" t="s">
        <v>5003</v>
      </c>
      <c r="F134" s="832" t="s">
        <v>1214</v>
      </c>
      <c r="G134" s="849"/>
      <c r="H134" s="849"/>
      <c r="I134" s="832"/>
      <c r="J134" s="832"/>
      <c r="K134" s="849"/>
      <c r="L134" s="849"/>
      <c r="M134" s="832"/>
      <c r="N134" s="832"/>
      <c r="O134" s="849">
        <v>10.200000000000001</v>
      </c>
      <c r="P134" s="849">
        <v>11130.51</v>
      </c>
      <c r="Q134" s="837"/>
      <c r="R134" s="850">
        <v>1091.2264705882351</v>
      </c>
    </row>
    <row r="135" spans="1:18" ht="14.4" customHeight="1" x14ac:dyDescent="0.3">
      <c r="A135" s="831" t="s">
        <v>4826</v>
      </c>
      <c r="B135" s="832" t="s">
        <v>4827</v>
      </c>
      <c r="C135" s="832" t="s">
        <v>615</v>
      </c>
      <c r="D135" s="832" t="s">
        <v>4828</v>
      </c>
      <c r="E135" s="832" t="s">
        <v>5004</v>
      </c>
      <c r="F135" s="832" t="s">
        <v>1108</v>
      </c>
      <c r="G135" s="849"/>
      <c r="H135" s="849"/>
      <c r="I135" s="832"/>
      <c r="J135" s="832"/>
      <c r="K135" s="849"/>
      <c r="L135" s="849"/>
      <c r="M135" s="832"/>
      <c r="N135" s="832"/>
      <c r="O135" s="849">
        <v>12</v>
      </c>
      <c r="P135" s="849">
        <v>323255.52</v>
      </c>
      <c r="Q135" s="837"/>
      <c r="R135" s="850">
        <v>26937.960000000003</v>
      </c>
    </row>
    <row r="136" spans="1:18" ht="14.4" customHeight="1" x14ac:dyDescent="0.3">
      <c r="A136" s="831" t="s">
        <v>4826</v>
      </c>
      <c r="B136" s="832" t="s">
        <v>4827</v>
      </c>
      <c r="C136" s="832" t="s">
        <v>615</v>
      </c>
      <c r="D136" s="832" t="s">
        <v>4828</v>
      </c>
      <c r="E136" s="832" t="s">
        <v>5005</v>
      </c>
      <c r="F136" s="832" t="s">
        <v>4944</v>
      </c>
      <c r="G136" s="849"/>
      <c r="H136" s="849"/>
      <c r="I136" s="832"/>
      <c r="J136" s="832"/>
      <c r="K136" s="849"/>
      <c r="L136" s="849"/>
      <c r="M136" s="832"/>
      <c r="N136" s="832"/>
      <c r="O136" s="849">
        <v>4</v>
      </c>
      <c r="P136" s="849">
        <v>314221.2</v>
      </c>
      <c r="Q136" s="837"/>
      <c r="R136" s="850">
        <v>78555.3</v>
      </c>
    </row>
    <row r="137" spans="1:18" ht="14.4" customHeight="1" x14ac:dyDescent="0.3">
      <c r="A137" s="831" t="s">
        <v>4826</v>
      </c>
      <c r="B137" s="832" t="s">
        <v>4827</v>
      </c>
      <c r="C137" s="832" t="s">
        <v>615</v>
      </c>
      <c r="D137" s="832" t="s">
        <v>4828</v>
      </c>
      <c r="E137" s="832" t="s">
        <v>5006</v>
      </c>
      <c r="F137" s="832" t="s">
        <v>2099</v>
      </c>
      <c r="G137" s="849"/>
      <c r="H137" s="849"/>
      <c r="I137" s="832"/>
      <c r="J137" s="832"/>
      <c r="K137" s="849"/>
      <c r="L137" s="849"/>
      <c r="M137" s="832"/>
      <c r="N137" s="832"/>
      <c r="O137" s="849">
        <v>0.52</v>
      </c>
      <c r="P137" s="849">
        <v>875.16</v>
      </c>
      <c r="Q137" s="837"/>
      <c r="R137" s="850">
        <v>1682.9999999999998</v>
      </c>
    </row>
    <row r="138" spans="1:18" ht="14.4" customHeight="1" x14ac:dyDescent="0.3">
      <c r="A138" s="831" t="s">
        <v>4826</v>
      </c>
      <c r="B138" s="832" t="s">
        <v>4827</v>
      </c>
      <c r="C138" s="832" t="s">
        <v>615</v>
      </c>
      <c r="D138" s="832" t="s">
        <v>4828</v>
      </c>
      <c r="E138" s="832" t="s">
        <v>5007</v>
      </c>
      <c r="F138" s="832" t="s">
        <v>1587</v>
      </c>
      <c r="G138" s="849"/>
      <c r="H138" s="849"/>
      <c r="I138" s="832"/>
      <c r="J138" s="832"/>
      <c r="K138" s="849"/>
      <c r="L138" s="849"/>
      <c r="M138" s="832"/>
      <c r="N138" s="832"/>
      <c r="O138" s="849">
        <v>2</v>
      </c>
      <c r="P138" s="849">
        <v>166563.62</v>
      </c>
      <c r="Q138" s="837"/>
      <c r="R138" s="850">
        <v>83281.81</v>
      </c>
    </row>
    <row r="139" spans="1:18" ht="14.4" customHeight="1" x14ac:dyDescent="0.3">
      <c r="A139" s="831" t="s">
        <v>4826</v>
      </c>
      <c r="B139" s="832" t="s">
        <v>4827</v>
      </c>
      <c r="C139" s="832" t="s">
        <v>615</v>
      </c>
      <c r="D139" s="832" t="s">
        <v>4828</v>
      </c>
      <c r="E139" s="832" t="s">
        <v>5008</v>
      </c>
      <c r="F139" s="832" t="s">
        <v>1108</v>
      </c>
      <c r="G139" s="849"/>
      <c r="H139" s="849"/>
      <c r="I139" s="832"/>
      <c r="J139" s="832"/>
      <c r="K139" s="849"/>
      <c r="L139" s="849"/>
      <c r="M139" s="832"/>
      <c r="N139" s="832"/>
      <c r="O139" s="849">
        <v>6</v>
      </c>
      <c r="P139" s="849">
        <v>20292.66</v>
      </c>
      <c r="Q139" s="837"/>
      <c r="R139" s="850">
        <v>3382.11</v>
      </c>
    </row>
    <row r="140" spans="1:18" ht="14.4" customHeight="1" x14ac:dyDescent="0.3">
      <c r="A140" s="831" t="s">
        <v>4826</v>
      </c>
      <c r="B140" s="832" t="s">
        <v>4827</v>
      </c>
      <c r="C140" s="832" t="s">
        <v>615</v>
      </c>
      <c r="D140" s="832" t="s">
        <v>4828</v>
      </c>
      <c r="E140" s="832" t="s">
        <v>5009</v>
      </c>
      <c r="F140" s="832" t="s">
        <v>1163</v>
      </c>
      <c r="G140" s="849"/>
      <c r="H140" s="849"/>
      <c r="I140" s="832"/>
      <c r="J140" s="832"/>
      <c r="K140" s="849"/>
      <c r="L140" s="849"/>
      <c r="M140" s="832"/>
      <c r="N140" s="832"/>
      <c r="O140" s="849">
        <v>15.45</v>
      </c>
      <c r="P140" s="849">
        <v>80633.23000000001</v>
      </c>
      <c r="Q140" s="837"/>
      <c r="R140" s="850">
        <v>5218.979288025891</v>
      </c>
    </row>
    <row r="141" spans="1:18" ht="14.4" customHeight="1" x14ac:dyDescent="0.3">
      <c r="A141" s="831" t="s">
        <v>4826</v>
      </c>
      <c r="B141" s="832" t="s">
        <v>4827</v>
      </c>
      <c r="C141" s="832" t="s">
        <v>615</v>
      </c>
      <c r="D141" s="832" t="s">
        <v>4828</v>
      </c>
      <c r="E141" s="832" t="s">
        <v>5010</v>
      </c>
      <c r="F141" s="832" t="s">
        <v>1163</v>
      </c>
      <c r="G141" s="849"/>
      <c r="H141" s="849"/>
      <c r="I141" s="832"/>
      <c r="J141" s="832"/>
      <c r="K141" s="849"/>
      <c r="L141" s="849"/>
      <c r="M141" s="832"/>
      <c r="N141" s="832"/>
      <c r="O141" s="849">
        <v>20</v>
      </c>
      <c r="P141" s="849">
        <v>306612.18</v>
      </c>
      <c r="Q141" s="837"/>
      <c r="R141" s="850">
        <v>15330.609</v>
      </c>
    </row>
    <row r="142" spans="1:18" ht="14.4" customHeight="1" x14ac:dyDescent="0.3">
      <c r="A142" s="831" t="s">
        <v>4826</v>
      </c>
      <c r="B142" s="832" t="s">
        <v>4827</v>
      </c>
      <c r="C142" s="832" t="s">
        <v>615</v>
      </c>
      <c r="D142" s="832" t="s">
        <v>4828</v>
      </c>
      <c r="E142" s="832" t="s">
        <v>5011</v>
      </c>
      <c r="F142" s="832" t="s">
        <v>1243</v>
      </c>
      <c r="G142" s="849"/>
      <c r="H142" s="849"/>
      <c r="I142" s="832"/>
      <c r="J142" s="832"/>
      <c r="K142" s="849"/>
      <c r="L142" s="849"/>
      <c r="M142" s="832"/>
      <c r="N142" s="832"/>
      <c r="O142" s="849">
        <v>20</v>
      </c>
      <c r="P142" s="849">
        <v>103071.2</v>
      </c>
      <c r="Q142" s="837"/>
      <c r="R142" s="850">
        <v>5153.5599999999995</v>
      </c>
    </row>
    <row r="143" spans="1:18" ht="14.4" customHeight="1" x14ac:dyDescent="0.3">
      <c r="A143" s="831" t="s">
        <v>4826</v>
      </c>
      <c r="B143" s="832" t="s">
        <v>4827</v>
      </c>
      <c r="C143" s="832" t="s">
        <v>615</v>
      </c>
      <c r="D143" s="832" t="s">
        <v>4828</v>
      </c>
      <c r="E143" s="832" t="s">
        <v>5012</v>
      </c>
      <c r="F143" s="832" t="s">
        <v>1113</v>
      </c>
      <c r="G143" s="849"/>
      <c r="H143" s="849"/>
      <c r="I143" s="832"/>
      <c r="J143" s="832"/>
      <c r="K143" s="849"/>
      <c r="L143" s="849"/>
      <c r="M143" s="832"/>
      <c r="N143" s="832"/>
      <c r="O143" s="849">
        <v>1</v>
      </c>
      <c r="P143" s="849">
        <v>1627.63</v>
      </c>
      <c r="Q143" s="837"/>
      <c r="R143" s="850">
        <v>1627.63</v>
      </c>
    </row>
    <row r="144" spans="1:18" ht="14.4" customHeight="1" x14ac:dyDescent="0.3">
      <c r="A144" s="831" t="s">
        <v>4826</v>
      </c>
      <c r="B144" s="832" t="s">
        <v>4827</v>
      </c>
      <c r="C144" s="832" t="s">
        <v>615</v>
      </c>
      <c r="D144" s="832" t="s">
        <v>4828</v>
      </c>
      <c r="E144" s="832" t="s">
        <v>5013</v>
      </c>
      <c r="F144" s="832" t="s">
        <v>1103</v>
      </c>
      <c r="G144" s="849"/>
      <c r="H144" s="849"/>
      <c r="I144" s="832"/>
      <c r="J144" s="832"/>
      <c r="K144" s="849"/>
      <c r="L144" s="849"/>
      <c r="M144" s="832"/>
      <c r="N144" s="832"/>
      <c r="O144" s="849">
        <v>1</v>
      </c>
      <c r="P144" s="849">
        <v>1627.63</v>
      </c>
      <c r="Q144" s="837"/>
      <c r="R144" s="850">
        <v>1627.63</v>
      </c>
    </row>
    <row r="145" spans="1:18" ht="14.4" customHeight="1" x14ac:dyDescent="0.3">
      <c r="A145" s="831" t="s">
        <v>4826</v>
      </c>
      <c r="B145" s="832" t="s">
        <v>4827</v>
      </c>
      <c r="C145" s="832" t="s">
        <v>615</v>
      </c>
      <c r="D145" s="832" t="s">
        <v>5014</v>
      </c>
      <c r="E145" s="832" t="s">
        <v>5015</v>
      </c>
      <c r="F145" s="832" t="s">
        <v>5016</v>
      </c>
      <c r="G145" s="849">
        <v>15</v>
      </c>
      <c r="H145" s="849">
        <v>30709.89</v>
      </c>
      <c r="I145" s="832">
        <v>1</v>
      </c>
      <c r="J145" s="832">
        <v>2047.326</v>
      </c>
      <c r="K145" s="849">
        <v>57</v>
      </c>
      <c r="L145" s="849">
        <v>123095.49000000003</v>
      </c>
      <c r="M145" s="832">
        <v>4.0083337973532318</v>
      </c>
      <c r="N145" s="832">
        <v>2159.5700000000006</v>
      </c>
      <c r="O145" s="849">
        <v>4</v>
      </c>
      <c r="P145" s="849">
        <v>8711.2000000000007</v>
      </c>
      <c r="Q145" s="837">
        <v>0.28366106163193683</v>
      </c>
      <c r="R145" s="850">
        <v>2177.8000000000002</v>
      </c>
    </row>
    <row r="146" spans="1:18" ht="14.4" customHeight="1" x14ac:dyDescent="0.3">
      <c r="A146" s="831" t="s">
        <v>4826</v>
      </c>
      <c r="B146" s="832" t="s">
        <v>4827</v>
      </c>
      <c r="C146" s="832" t="s">
        <v>615</v>
      </c>
      <c r="D146" s="832" t="s">
        <v>5014</v>
      </c>
      <c r="E146" s="832" t="s">
        <v>5017</v>
      </c>
      <c r="F146" s="832" t="s">
        <v>5018</v>
      </c>
      <c r="G146" s="849">
        <v>202</v>
      </c>
      <c r="H146" s="849">
        <v>514775.60000000003</v>
      </c>
      <c r="I146" s="832">
        <v>1</v>
      </c>
      <c r="J146" s="832">
        <v>2548.3940594059409</v>
      </c>
      <c r="K146" s="849">
        <v>192</v>
      </c>
      <c r="L146" s="849">
        <v>507100.80000000016</v>
      </c>
      <c r="M146" s="832">
        <v>0.98509097944813262</v>
      </c>
      <c r="N146" s="832">
        <v>2641.150000000001</v>
      </c>
      <c r="O146" s="849">
        <v>226</v>
      </c>
      <c r="P146" s="849">
        <v>601172.80000000005</v>
      </c>
      <c r="Q146" s="837">
        <v>1.1678346836951867</v>
      </c>
      <c r="R146" s="850">
        <v>2660.0566371681416</v>
      </c>
    </row>
    <row r="147" spans="1:18" ht="14.4" customHeight="1" x14ac:dyDescent="0.3">
      <c r="A147" s="831" t="s">
        <v>4826</v>
      </c>
      <c r="B147" s="832" t="s">
        <v>4827</v>
      </c>
      <c r="C147" s="832" t="s">
        <v>615</v>
      </c>
      <c r="D147" s="832" t="s">
        <v>5014</v>
      </c>
      <c r="E147" s="832" t="s">
        <v>5019</v>
      </c>
      <c r="F147" s="832" t="s">
        <v>5020</v>
      </c>
      <c r="G147" s="849"/>
      <c r="H147" s="849"/>
      <c r="I147" s="832"/>
      <c r="J147" s="832"/>
      <c r="K147" s="849"/>
      <c r="L147" s="849"/>
      <c r="M147" s="832"/>
      <c r="N147" s="832"/>
      <c r="O147" s="849">
        <v>1</v>
      </c>
      <c r="P147" s="849">
        <v>2177.8000000000002</v>
      </c>
      <c r="Q147" s="837"/>
      <c r="R147" s="850">
        <v>2177.8000000000002</v>
      </c>
    </row>
    <row r="148" spans="1:18" ht="14.4" customHeight="1" x14ac:dyDescent="0.3">
      <c r="A148" s="831" t="s">
        <v>4826</v>
      </c>
      <c r="B148" s="832" t="s">
        <v>4827</v>
      </c>
      <c r="C148" s="832" t="s">
        <v>615</v>
      </c>
      <c r="D148" s="832" t="s">
        <v>5014</v>
      </c>
      <c r="E148" s="832" t="s">
        <v>5021</v>
      </c>
      <c r="F148" s="832" t="s">
        <v>5022</v>
      </c>
      <c r="G148" s="849">
        <v>20</v>
      </c>
      <c r="H148" s="849">
        <v>170160.99000000002</v>
      </c>
      <c r="I148" s="832">
        <v>1</v>
      </c>
      <c r="J148" s="832">
        <v>8508.049500000001</v>
      </c>
      <c r="K148" s="849">
        <v>23</v>
      </c>
      <c r="L148" s="849">
        <v>199069.37</v>
      </c>
      <c r="M148" s="832">
        <v>1.1698884097935724</v>
      </c>
      <c r="N148" s="832">
        <v>8655.19</v>
      </c>
      <c r="O148" s="849">
        <v>3</v>
      </c>
      <c r="P148" s="849">
        <v>26074.199999999997</v>
      </c>
      <c r="Q148" s="837">
        <v>0.15323253584737603</v>
      </c>
      <c r="R148" s="850">
        <v>8691.4</v>
      </c>
    </row>
    <row r="149" spans="1:18" ht="14.4" customHeight="1" x14ac:dyDescent="0.3">
      <c r="A149" s="831" t="s">
        <v>4826</v>
      </c>
      <c r="B149" s="832" t="s">
        <v>4827</v>
      </c>
      <c r="C149" s="832" t="s">
        <v>615</v>
      </c>
      <c r="D149" s="832" t="s">
        <v>5014</v>
      </c>
      <c r="E149" s="832" t="s">
        <v>5023</v>
      </c>
      <c r="F149" s="832" t="s">
        <v>5024</v>
      </c>
      <c r="G149" s="849"/>
      <c r="H149" s="849"/>
      <c r="I149" s="832"/>
      <c r="J149" s="832"/>
      <c r="K149" s="849"/>
      <c r="L149" s="849"/>
      <c r="M149" s="832"/>
      <c r="N149" s="832"/>
      <c r="O149" s="849">
        <v>6</v>
      </c>
      <c r="P149" s="849">
        <v>53774.400000000001</v>
      </c>
      <c r="Q149" s="837"/>
      <c r="R149" s="850">
        <v>8962.4</v>
      </c>
    </row>
    <row r="150" spans="1:18" ht="14.4" customHeight="1" x14ac:dyDescent="0.3">
      <c r="A150" s="831" t="s">
        <v>4826</v>
      </c>
      <c r="B150" s="832" t="s">
        <v>4827</v>
      </c>
      <c r="C150" s="832" t="s">
        <v>615</v>
      </c>
      <c r="D150" s="832" t="s">
        <v>5014</v>
      </c>
      <c r="E150" s="832" t="s">
        <v>5025</v>
      </c>
      <c r="F150" s="832" t="s">
        <v>5026</v>
      </c>
      <c r="G150" s="849">
        <v>39</v>
      </c>
      <c r="H150" s="849">
        <v>394498.27000000008</v>
      </c>
      <c r="I150" s="832">
        <v>1</v>
      </c>
      <c r="J150" s="832">
        <v>10115.340256410258</v>
      </c>
      <c r="K150" s="849">
        <v>30</v>
      </c>
      <c r="L150" s="849">
        <v>309274.5</v>
      </c>
      <c r="M150" s="832">
        <v>0.7839692174062004</v>
      </c>
      <c r="N150" s="832">
        <v>10309.15</v>
      </c>
      <c r="O150" s="849">
        <v>21</v>
      </c>
      <c r="P150" s="849">
        <v>217237.64999999997</v>
      </c>
      <c r="Q150" s="837">
        <v>0.55066819431172642</v>
      </c>
      <c r="R150" s="850">
        <v>10344.649999999998</v>
      </c>
    </row>
    <row r="151" spans="1:18" ht="14.4" customHeight="1" x14ac:dyDescent="0.3">
      <c r="A151" s="831" t="s">
        <v>4826</v>
      </c>
      <c r="B151" s="832" t="s">
        <v>4827</v>
      </c>
      <c r="C151" s="832" t="s">
        <v>615</v>
      </c>
      <c r="D151" s="832" t="s">
        <v>5014</v>
      </c>
      <c r="E151" s="832" t="s">
        <v>5027</v>
      </c>
      <c r="F151" s="832" t="s">
        <v>5028</v>
      </c>
      <c r="G151" s="849">
        <v>152</v>
      </c>
      <c r="H151" s="849">
        <v>36986.920000000006</v>
      </c>
      <c r="I151" s="832">
        <v>1</v>
      </c>
      <c r="J151" s="832">
        <v>243.33500000000004</v>
      </c>
      <c r="K151" s="849">
        <v>53</v>
      </c>
      <c r="L151" s="849">
        <v>13017.330000000002</v>
      </c>
      <c r="M151" s="832">
        <v>0.35194414674160485</v>
      </c>
      <c r="N151" s="832">
        <v>245.61000000000004</v>
      </c>
      <c r="O151" s="849">
        <v>37</v>
      </c>
      <c r="P151" s="849">
        <v>9248.52</v>
      </c>
      <c r="Q151" s="837">
        <v>0.25004839548683694</v>
      </c>
      <c r="R151" s="850">
        <v>249.96</v>
      </c>
    </row>
    <row r="152" spans="1:18" ht="14.4" customHeight="1" x14ac:dyDescent="0.3">
      <c r="A152" s="831" t="s">
        <v>4826</v>
      </c>
      <c r="B152" s="832" t="s">
        <v>4827</v>
      </c>
      <c r="C152" s="832" t="s">
        <v>615</v>
      </c>
      <c r="D152" s="832" t="s">
        <v>5014</v>
      </c>
      <c r="E152" s="832" t="s">
        <v>5029</v>
      </c>
      <c r="F152" s="832" t="s">
        <v>5030</v>
      </c>
      <c r="G152" s="849"/>
      <c r="H152" s="849"/>
      <c r="I152" s="832"/>
      <c r="J152" s="832"/>
      <c r="K152" s="849"/>
      <c r="L152" s="849"/>
      <c r="M152" s="832"/>
      <c r="N152" s="832"/>
      <c r="O152" s="849">
        <v>6</v>
      </c>
      <c r="P152" s="849">
        <v>7370.94</v>
      </c>
      <c r="Q152" s="837"/>
      <c r="R152" s="850">
        <v>1228.49</v>
      </c>
    </row>
    <row r="153" spans="1:18" ht="14.4" customHeight="1" x14ac:dyDescent="0.3">
      <c r="A153" s="831" t="s">
        <v>4826</v>
      </c>
      <c r="B153" s="832" t="s">
        <v>4827</v>
      </c>
      <c r="C153" s="832" t="s">
        <v>615</v>
      </c>
      <c r="D153" s="832" t="s">
        <v>5031</v>
      </c>
      <c r="E153" s="832" t="s">
        <v>5032</v>
      </c>
      <c r="F153" s="832" t="s">
        <v>5033</v>
      </c>
      <c r="G153" s="849">
        <v>88</v>
      </c>
      <c r="H153" s="849">
        <v>49728.800000000003</v>
      </c>
      <c r="I153" s="832">
        <v>1</v>
      </c>
      <c r="J153" s="832">
        <v>565.1</v>
      </c>
      <c r="K153" s="849">
        <v>75</v>
      </c>
      <c r="L153" s="849">
        <v>42382.5</v>
      </c>
      <c r="M153" s="832">
        <v>0.85227272727272718</v>
      </c>
      <c r="N153" s="832">
        <v>565.1</v>
      </c>
      <c r="O153" s="849">
        <v>82</v>
      </c>
      <c r="P153" s="849">
        <v>46338.200000000004</v>
      </c>
      <c r="Q153" s="837">
        <v>0.93181818181818188</v>
      </c>
      <c r="R153" s="850">
        <v>565.1</v>
      </c>
    </row>
    <row r="154" spans="1:18" ht="14.4" customHeight="1" x14ac:dyDescent="0.3">
      <c r="A154" s="831" t="s">
        <v>4826</v>
      </c>
      <c r="B154" s="832" t="s">
        <v>4827</v>
      </c>
      <c r="C154" s="832" t="s">
        <v>615</v>
      </c>
      <c r="D154" s="832" t="s">
        <v>5031</v>
      </c>
      <c r="E154" s="832" t="s">
        <v>5034</v>
      </c>
      <c r="F154" s="832" t="s">
        <v>5035</v>
      </c>
      <c r="G154" s="849">
        <v>39</v>
      </c>
      <c r="H154" s="849">
        <v>40911</v>
      </c>
      <c r="I154" s="832">
        <v>1</v>
      </c>
      <c r="J154" s="832">
        <v>1049</v>
      </c>
      <c r="K154" s="849">
        <v>47</v>
      </c>
      <c r="L154" s="849">
        <v>49303</v>
      </c>
      <c r="M154" s="832">
        <v>1.2051282051282051</v>
      </c>
      <c r="N154" s="832">
        <v>1049</v>
      </c>
      <c r="O154" s="849">
        <v>43</v>
      </c>
      <c r="P154" s="849">
        <v>45107</v>
      </c>
      <c r="Q154" s="837">
        <v>1.1025641025641026</v>
      </c>
      <c r="R154" s="850">
        <v>1049</v>
      </c>
    </row>
    <row r="155" spans="1:18" ht="14.4" customHeight="1" x14ac:dyDescent="0.3">
      <c r="A155" s="831" t="s">
        <v>4826</v>
      </c>
      <c r="B155" s="832" t="s">
        <v>4827</v>
      </c>
      <c r="C155" s="832" t="s">
        <v>615</v>
      </c>
      <c r="D155" s="832" t="s">
        <v>5036</v>
      </c>
      <c r="E155" s="832" t="s">
        <v>5037</v>
      </c>
      <c r="F155" s="832" t="s">
        <v>5038</v>
      </c>
      <c r="G155" s="849">
        <v>340</v>
      </c>
      <c r="H155" s="849">
        <v>49980</v>
      </c>
      <c r="I155" s="832">
        <v>1</v>
      </c>
      <c r="J155" s="832">
        <v>147</v>
      </c>
      <c r="K155" s="849">
        <v>357</v>
      </c>
      <c r="L155" s="849">
        <v>52479</v>
      </c>
      <c r="M155" s="832">
        <v>1.05</v>
      </c>
      <c r="N155" s="832">
        <v>147</v>
      </c>
      <c r="O155" s="849">
        <v>272</v>
      </c>
      <c r="P155" s="849">
        <v>41072</v>
      </c>
      <c r="Q155" s="837">
        <v>0.82176870748299324</v>
      </c>
      <c r="R155" s="850">
        <v>151</v>
      </c>
    </row>
    <row r="156" spans="1:18" ht="14.4" customHeight="1" x14ac:dyDescent="0.3">
      <c r="A156" s="831" t="s">
        <v>4826</v>
      </c>
      <c r="B156" s="832" t="s">
        <v>4827</v>
      </c>
      <c r="C156" s="832" t="s">
        <v>615</v>
      </c>
      <c r="D156" s="832" t="s">
        <v>5036</v>
      </c>
      <c r="E156" s="832" t="s">
        <v>5039</v>
      </c>
      <c r="F156" s="832" t="s">
        <v>5040</v>
      </c>
      <c r="G156" s="849">
        <v>199</v>
      </c>
      <c r="H156" s="849">
        <v>39004</v>
      </c>
      <c r="I156" s="832">
        <v>1</v>
      </c>
      <c r="J156" s="832">
        <v>196</v>
      </c>
      <c r="K156" s="849">
        <v>209</v>
      </c>
      <c r="L156" s="849">
        <v>40964</v>
      </c>
      <c r="M156" s="832">
        <v>1.050251256281407</v>
      </c>
      <c r="N156" s="832">
        <v>196</v>
      </c>
      <c r="O156" s="849">
        <v>216</v>
      </c>
      <c r="P156" s="849">
        <v>42984</v>
      </c>
      <c r="Q156" s="837">
        <v>1.1020408163265305</v>
      </c>
      <c r="R156" s="850">
        <v>199</v>
      </c>
    </row>
    <row r="157" spans="1:18" ht="14.4" customHeight="1" x14ac:dyDescent="0.3">
      <c r="A157" s="831" t="s">
        <v>4826</v>
      </c>
      <c r="B157" s="832" t="s">
        <v>4827</v>
      </c>
      <c r="C157" s="832" t="s">
        <v>615</v>
      </c>
      <c r="D157" s="832" t="s">
        <v>5036</v>
      </c>
      <c r="E157" s="832" t="s">
        <v>5041</v>
      </c>
      <c r="F157" s="832" t="s">
        <v>5042</v>
      </c>
      <c r="G157" s="849">
        <v>433</v>
      </c>
      <c r="H157" s="849">
        <v>16021</v>
      </c>
      <c r="I157" s="832">
        <v>1</v>
      </c>
      <c r="J157" s="832">
        <v>37</v>
      </c>
      <c r="K157" s="849">
        <v>499</v>
      </c>
      <c r="L157" s="849">
        <v>18463</v>
      </c>
      <c r="M157" s="832">
        <v>1.1524249422632795</v>
      </c>
      <c r="N157" s="832">
        <v>37</v>
      </c>
      <c r="O157" s="849">
        <v>493</v>
      </c>
      <c r="P157" s="849">
        <v>18734</v>
      </c>
      <c r="Q157" s="837">
        <v>1.1693402409337743</v>
      </c>
      <c r="R157" s="850">
        <v>38</v>
      </c>
    </row>
    <row r="158" spans="1:18" ht="14.4" customHeight="1" x14ac:dyDescent="0.3">
      <c r="A158" s="831" t="s">
        <v>4826</v>
      </c>
      <c r="B158" s="832" t="s">
        <v>4827</v>
      </c>
      <c r="C158" s="832" t="s">
        <v>615</v>
      </c>
      <c r="D158" s="832" t="s">
        <v>5036</v>
      </c>
      <c r="E158" s="832" t="s">
        <v>5043</v>
      </c>
      <c r="F158" s="832" t="s">
        <v>5044</v>
      </c>
      <c r="G158" s="849"/>
      <c r="H158" s="849"/>
      <c r="I158" s="832"/>
      <c r="J158" s="832"/>
      <c r="K158" s="849">
        <v>50</v>
      </c>
      <c r="L158" s="849">
        <v>4150</v>
      </c>
      <c r="M158" s="832"/>
      <c r="N158" s="832">
        <v>83</v>
      </c>
      <c r="O158" s="849">
        <v>188</v>
      </c>
      <c r="P158" s="849">
        <v>15980</v>
      </c>
      <c r="Q158" s="837"/>
      <c r="R158" s="850">
        <v>85</v>
      </c>
    </row>
    <row r="159" spans="1:18" ht="14.4" customHeight="1" x14ac:dyDescent="0.3">
      <c r="A159" s="831" t="s">
        <v>4826</v>
      </c>
      <c r="B159" s="832" t="s">
        <v>4827</v>
      </c>
      <c r="C159" s="832" t="s">
        <v>615</v>
      </c>
      <c r="D159" s="832" t="s">
        <v>5036</v>
      </c>
      <c r="E159" s="832" t="s">
        <v>5045</v>
      </c>
      <c r="F159" s="832" t="s">
        <v>5046</v>
      </c>
      <c r="G159" s="849">
        <v>51</v>
      </c>
      <c r="H159" s="849">
        <v>7395</v>
      </c>
      <c r="I159" s="832">
        <v>1</v>
      </c>
      <c r="J159" s="832">
        <v>145</v>
      </c>
      <c r="K159" s="849">
        <v>50</v>
      </c>
      <c r="L159" s="849">
        <v>7300</v>
      </c>
      <c r="M159" s="832">
        <v>0.98715348208248821</v>
      </c>
      <c r="N159" s="832">
        <v>146</v>
      </c>
      <c r="O159" s="849">
        <v>66</v>
      </c>
      <c r="P159" s="849">
        <v>15378</v>
      </c>
      <c r="Q159" s="837">
        <v>2.0795131845841786</v>
      </c>
      <c r="R159" s="850">
        <v>233</v>
      </c>
    </row>
    <row r="160" spans="1:18" ht="14.4" customHeight="1" x14ac:dyDescent="0.3">
      <c r="A160" s="831" t="s">
        <v>4826</v>
      </c>
      <c r="B160" s="832" t="s">
        <v>4827</v>
      </c>
      <c r="C160" s="832" t="s">
        <v>615</v>
      </c>
      <c r="D160" s="832" t="s">
        <v>5036</v>
      </c>
      <c r="E160" s="832" t="s">
        <v>5047</v>
      </c>
      <c r="F160" s="832" t="s">
        <v>5048</v>
      </c>
      <c r="G160" s="849">
        <v>89</v>
      </c>
      <c r="H160" s="849">
        <v>15753</v>
      </c>
      <c r="I160" s="832">
        <v>1</v>
      </c>
      <c r="J160" s="832">
        <v>177</v>
      </c>
      <c r="K160" s="849">
        <v>76</v>
      </c>
      <c r="L160" s="849">
        <v>13528</v>
      </c>
      <c r="M160" s="832">
        <v>0.85875706214689262</v>
      </c>
      <c r="N160" s="832">
        <v>178</v>
      </c>
      <c r="O160" s="849">
        <v>82</v>
      </c>
      <c r="P160" s="849">
        <v>14678</v>
      </c>
      <c r="Q160" s="837">
        <v>0.93175903002602678</v>
      </c>
      <c r="R160" s="850">
        <v>179</v>
      </c>
    </row>
    <row r="161" spans="1:18" ht="14.4" customHeight="1" x14ac:dyDescent="0.3">
      <c r="A161" s="831" t="s">
        <v>4826</v>
      </c>
      <c r="B161" s="832" t="s">
        <v>4827</v>
      </c>
      <c r="C161" s="832" t="s">
        <v>615</v>
      </c>
      <c r="D161" s="832" t="s">
        <v>5036</v>
      </c>
      <c r="E161" s="832" t="s">
        <v>5049</v>
      </c>
      <c r="F161" s="832" t="s">
        <v>5050</v>
      </c>
      <c r="G161" s="849">
        <v>89</v>
      </c>
      <c r="H161" s="849">
        <v>4361</v>
      </c>
      <c r="I161" s="832">
        <v>1</v>
      </c>
      <c r="J161" s="832">
        <v>49</v>
      </c>
      <c r="K161" s="849">
        <v>76</v>
      </c>
      <c r="L161" s="849">
        <v>3724</v>
      </c>
      <c r="M161" s="832">
        <v>0.8539325842696629</v>
      </c>
      <c r="N161" s="832">
        <v>49</v>
      </c>
      <c r="O161" s="849">
        <v>82</v>
      </c>
      <c r="P161" s="849">
        <v>4100</v>
      </c>
      <c r="Q161" s="837">
        <v>0.94015134143545054</v>
      </c>
      <c r="R161" s="850">
        <v>50</v>
      </c>
    </row>
    <row r="162" spans="1:18" ht="14.4" customHeight="1" x14ac:dyDescent="0.3">
      <c r="A162" s="831" t="s">
        <v>4826</v>
      </c>
      <c r="B162" s="832" t="s">
        <v>4827</v>
      </c>
      <c r="C162" s="832" t="s">
        <v>615</v>
      </c>
      <c r="D162" s="832" t="s">
        <v>5036</v>
      </c>
      <c r="E162" s="832" t="s">
        <v>5051</v>
      </c>
      <c r="F162" s="832" t="s">
        <v>5052</v>
      </c>
      <c r="G162" s="849">
        <v>10</v>
      </c>
      <c r="H162" s="849">
        <v>0</v>
      </c>
      <c r="I162" s="832"/>
      <c r="J162" s="832">
        <v>0</v>
      </c>
      <c r="K162" s="849">
        <v>17</v>
      </c>
      <c r="L162" s="849">
        <v>0</v>
      </c>
      <c r="M162" s="832"/>
      <c r="N162" s="832">
        <v>0</v>
      </c>
      <c r="O162" s="849">
        <v>24</v>
      </c>
      <c r="P162" s="849">
        <v>0</v>
      </c>
      <c r="Q162" s="837"/>
      <c r="R162" s="850">
        <v>0</v>
      </c>
    </row>
    <row r="163" spans="1:18" ht="14.4" customHeight="1" x14ac:dyDescent="0.3">
      <c r="A163" s="831" t="s">
        <v>4826</v>
      </c>
      <c r="B163" s="832" t="s">
        <v>4827</v>
      </c>
      <c r="C163" s="832" t="s">
        <v>615</v>
      </c>
      <c r="D163" s="832" t="s">
        <v>5036</v>
      </c>
      <c r="E163" s="832" t="s">
        <v>5053</v>
      </c>
      <c r="F163" s="832" t="s">
        <v>5054</v>
      </c>
      <c r="G163" s="849">
        <v>350</v>
      </c>
      <c r="H163" s="849">
        <v>0</v>
      </c>
      <c r="I163" s="832"/>
      <c r="J163" s="832">
        <v>0</v>
      </c>
      <c r="K163" s="849">
        <v>387</v>
      </c>
      <c r="L163" s="849">
        <v>0</v>
      </c>
      <c r="M163" s="832"/>
      <c r="N163" s="832">
        <v>0</v>
      </c>
      <c r="O163" s="849">
        <v>462</v>
      </c>
      <c r="P163" s="849">
        <v>0</v>
      </c>
      <c r="Q163" s="837"/>
      <c r="R163" s="850">
        <v>0</v>
      </c>
    </row>
    <row r="164" spans="1:18" ht="14.4" customHeight="1" x14ac:dyDescent="0.3">
      <c r="A164" s="831" t="s">
        <v>4826</v>
      </c>
      <c r="B164" s="832" t="s">
        <v>4827</v>
      </c>
      <c r="C164" s="832" t="s">
        <v>615</v>
      </c>
      <c r="D164" s="832" t="s">
        <v>5036</v>
      </c>
      <c r="E164" s="832" t="s">
        <v>5055</v>
      </c>
      <c r="F164" s="832" t="s">
        <v>5056</v>
      </c>
      <c r="G164" s="849">
        <v>151</v>
      </c>
      <c r="H164" s="849">
        <v>0</v>
      </c>
      <c r="I164" s="832"/>
      <c r="J164" s="832">
        <v>0</v>
      </c>
      <c r="K164" s="849">
        <v>172</v>
      </c>
      <c r="L164" s="849">
        <v>0</v>
      </c>
      <c r="M164" s="832"/>
      <c r="N164" s="832">
        <v>0</v>
      </c>
      <c r="O164" s="849">
        <v>160</v>
      </c>
      <c r="P164" s="849">
        <v>0</v>
      </c>
      <c r="Q164" s="837"/>
      <c r="R164" s="850">
        <v>0</v>
      </c>
    </row>
    <row r="165" spans="1:18" ht="14.4" customHeight="1" x14ac:dyDescent="0.3">
      <c r="A165" s="831" t="s">
        <v>4826</v>
      </c>
      <c r="B165" s="832" t="s">
        <v>4827</v>
      </c>
      <c r="C165" s="832" t="s">
        <v>615</v>
      </c>
      <c r="D165" s="832" t="s">
        <v>5036</v>
      </c>
      <c r="E165" s="832" t="s">
        <v>5057</v>
      </c>
      <c r="F165" s="832" t="s">
        <v>5058</v>
      </c>
      <c r="G165" s="849">
        <v>3235</v>
      </c>
      <c r="H165" s="849">
        <v>107833.20000000006</v>
      </c>
      <c r="I165" s="832">
        <v>1</v>
      </c>
      <c r="J165" s="832">
        <v>33.333292117465241</v>
      </c>
      <c r="K165" s="849">
        <v>3153</v>
      </c>
      <c r="L165" s="849">
        <v>105099.85000000006</v>
      </c>
      <c r="M165" s="832">
        <v>0.97465205521119669</v>
      </c>
      <c r="N165" s="832">
        <v>33.333285759594055</v>
      </c>
      <c r="O165" s="849">
        <v>3146</v>
      </c>
      <c r="P165" s="849">
        <v>104866.57000000005</v>
      </c>
      <c r="Q165" s="837">
        <v>0.97248871405096016</v>
      </c>
      <c r="R165" s="850">
        <v>33.333302606484438</v>
      </c>
    </row>
    <row r="166" spans="1:18" ht="14.4" customHeight="1" x14ac:dyDescent="0.3">
      <c r="A166" s="831" t="s">
        <v>4826</v>
      </c>
      <c r="B166" s="832" t="s">
        <v>4827</v>
      </c>
      <c r="C166" s="832" t="s">
        <v>615</v>
      </c>
      <c r="D166" s="832" t="s">
        <v>5036</v>
      </c>
      <c r="E166" s="832" t="s">
        <v>5059</v>
      </c>
      <c r="F166" s="832" t="s">
        <v>5060</v>
      </c>
      <c r="G166" s="849">
        <v>3237</v>
      </c>
      <c r="H166" s="849">
        <v>119769</v>
      </c>
      <c r="I166" s="832">
        <v>1</v>
      </c>
      <c r="J166" s="832">
        <v>37</v>
      </c>
      <c r="K166" s="849">
        <v>3151</v>
      </c>
      <c r="L166" s="849">
        <v>116587</v>
      </c>
      <c r="M166" s="832">
        <v>0.97343219029966022</v>
      </c>
      <c r="N166" s="832">
        <v>37</v>
      </c>
      <c r="O166" s="849">
        <v>3133</v>
      </c>
      <c r="P166" s="849">
        <v>119054</v>
      </c>
      <c r="Q166" s="837">
        <v>0.99403017475306632</v>
      </c>
      <c r="R166" s="850">
        <v>38</v>
      </c>
    </row>
    <row r="167" spans="1:18" ht="14.4" customHeight="1" x14ac:dyDescent="0.3">
      <c r="A167" s="831" t="s">
        <v>4826</v>
      </c>
      <c r="B167" s="832" t="s">
        <v>4827</v>
      </c>
      <c r="C167" s="832" t="s">
        <v>615</v>
      </c>
      <c r="D167" s="832" t="s">
        <v>5036</v>
      </c>
      <c r="E167" s="832" t="s">
        <v>5061</v>
      </c>
      <c r="F167" s="832" t="s">
        <v>5062</v>
      </c>
      <c r="G167" s="849">
        <v>98</v>
      </c>
      <c r="H167" s="849">
        <v>8428</v>
      </c>
      <c r="I167" s="832">
        <v>1</v>
      </c>
      <c r="J167" s="832">
        <v>86</v>
      </c>
      <c r="K167" s="849">
        <v>100</v>
      </c>
      <c r="L167" s="849">
        <v>8600</v>
      </c>
      <c r="M167" s="832">
        <v>1.0204081632653061</v>
      </c>
      <c r="N167" s="832">
        <v>86</v>
      </c>
      <c r="O167" s="849">
        <v>113</v>
      </c>
      <c r="P167" s="849">
        <v>9831</v>
      </c>
      <c r="Q167" s="837">
        <v>1.1664689131466539</v>
      </c>
      <c r="R167" s="850">
        <v>87</v>
      </c>
    </row>
    <row r="168" spans="1:18" ht="14.4" customHeight="1" x14ac:dyDescent="0.3">
      <c r="A168" s="831" t="s">
        <v>4826</v>
      </c>
      <c r="B168" s="832" t="s">
        <v>4827</v>
      </c>
      <c r="C168" s="832" t="s">
        <v>615</v>
      </c>
      <c r="D168" s="832" t="s">
        <v>5036</v>
      </c>
      <c r="E168" s="832" t="s">
        <v>5063</v>
      </c>
      <c r="F168" s="832" t="s">
        <v>5064</v>
      </c>
      <c r="G168" s="849">
        <v>534</v>
      </c>
      <c r="H168" s="849">
        <v>17088</v>
      </c>
      <c r="I168" s="832">
        <v>1</v>
      </c>
      <c r="J168" s="832">
        <v>32</v>
      </c>
      <c r="K168" s="849">
        <v>539</v>
      </c>
      <c r="L168" s="849">
        <v>17248</v>
      </c>
      <c r="M168" s="832">
        <v>1.0093632958801497</v>
      </c>
      <c r="N168" s="832">
        <v>32</v>
      </c>
      <c r="O168" s="849">
        <v>492</v>
      </c>
      <c r="P168" s="849">
        <v>16236</v>
      </c>
      <c r="Q168" s="837">
        <v>0.95014044943820219</v>
      </c>
      <c r="R168" s="850">
        <v>33</v>
      </c>
    </row>
    <row r="169" spans="1:18" ht="14.4" customHeight="1" x14ac:dyDescent="0.3">
      <c r="A169" s="831" t="s">
        <v>4826</v>
      </c>
      <c r="B169" s="832" t="s">
        <v>4827</v>
      </c>
      <c r="C169" s="832" t="s">
        <v>615</v>
      </c>
      <c r="D169" s="832" t="s">
        <v>5036</v>
      </c>
      <c r="E169" s="832" t="s">
        <v>5065</v>
      </c>
      <c r="F169" s="832" t="s">
        <v>5066</v>
      </c>
      <c r="G169" s="849">
        <v>1</v>
      </c>
      <c r="H169" s="849">
        <v>0</v>
      </c>
      <c r="I169" s="832"/>
      <c r="J169" s="832">
        <v>0</v>
      </c>
      <c r="K169" s="849"/>
      <c r="L169" s="849"/>
      <c r="M169" s="832"/>
      <c r="N169" s="832"/>
      <c r="O169" s="849">
        <v>4</v>
      </c>
      <c r="P169" s="849">
        <v>0</v>
      </c>
      <c r="Q169" s="837"/>
      <c r="R169" s="850">
        <v>0</v>
      </c>
    </row>
    <row r="170" spans="1:18" ht="14.4" customHeight="1" x14ac:dyDescent="0.3">
      <c r="A170" s="831" t="s">
        <v>4826</v>
      </c>
      <c r="B170" s="832" t="s">
        <v>4827</v>
      </c>
      <c r="C170" s="832" t="s">
        <v>615</v>
      </c>
      <c r="D170" s="832" t="s">
        <v>5036</v>
      </c>
      <c r="E170" s="832" t="s">
        <v>5067</v>
      </c>
      <c r="F170" s="832" t="s">
        <v>5068</v>
      </c>
      <c r="G170" s="849">
        <v>3</v>
      </c>
      <c r="H170" s="849">
        <v>396</v>
      </c>
      <c r="I170" s="832">
        <v>1</v>
      </c>
      <c r="J170" s="832">
        <v>132</v>
      </c>
      <c r="K170" s="849"/>
      <c r="L170" s="849"/>
      <c r="M170" s="832"/>
      <c r="N170" s="832"/>
      <c r="O170" s="849"/>
      <c r="P170" s="849"/>
      <c r="Q170" s="837"/>
      <c r="R170" s="850"/>
    </row>
    <row r="171" spans="1:18" ht="14.4" customHeight="1" x14ac:dyDescent="0.3">
      <c r="A171" s="831" t="s">
        <v>4826</v>
      </c>
      <c r="B171" s="832" t="s">
        <v>4827</v>
      </c>
      <c r="C171" s="832" t="s">
        <v>615</v>
      </c>
      <c r="D171" s="832" t="s">
        <v>5036</v>
      </c>
      <c r="E171" s="832" t="s">
        <v>5069</v>
      </c>
      <c r="F171" s="832" t="s">
        <v>5070</v>
      </c>
      <c r="G171" s="849">
        <v>1210</v>
      </c>
      <c r="H171" s="849">
        <v>429550</v>
      </c>
      <c r="I171" s="832">
        <v>1</v>
      </c>
      <c r="J171" s="832">
        <v>355</v>
      </c>
      <c r="K171" s="849">
        <v>958</v>
      </c>
      <c r="L171" s="849">
        <v>340090</v>
      </c>
      <c r="M171" s="832">
        <v>0.79173553719008261</v>
      </c>
      <c r="N171" s="832">
        <v>355</v>
      </c>
      <c r="O171" s="849">
        <v>1157</v>
      </c>
      <c r="P171" s="849">
        <v>414206</v>
      </c>
      <c r="Q171" s="837">
        <v>0.96427889651961352</v>
      </c>
      <c r="R171" s="850">
        <v>358</v>
      </c>
    </row>
    <row r="172" spans="1:18" ht="14.4" customHeight="1" x14ac:dyDescent="0.3">
      <c r="A172" s="831" t="s">
        <v>4826</v>
      </c>
      <c r="B172" s="832" t="s">
        <v>4827</v>
      </c>
      <c r="C172" s="832" t="s">
        <v>615</v>
      </c>
      <c r="D172" s="832" t="s">
        <v>5036</v>
      </c>
      <c r="E172" s="832" t="s">
        <v>5071</v>
      </c>
      <c r="F172" s="832" t="s">
        <v>5072</v>
      </c>
      <c r="G172" s="849"/>
      <c r="H172" s="849"/>
      <c r="I172" s="832"/>
      <c r="J172" s="832"/>
      <c r="K172" s="849"/>
      <c r="L172" s="849"/>
      <c r="M172" s="832"/>
      <c r="N172" s="832"/>
      <c r="O172" s="849">
        <v>3</v>
      </c>
      <c r="P172" s="849">
        <v>678</v>
      </c>
      <c r="Q172" s="837"/>
      <c r="R172" s="850">
        <v>226</v>
      </c>
    </row>
    <row r="173" spans="1:18" ht="14.4" customHeight="1" x14ac:dyDescent="0.3">
      <c r="A173" s="831" t="s">
        <v>4826</v>
      </c>
      <c r="B173" s="832" t="s">
        <v>4827</v>
      </c>
      <c r="C173" s="832" t="s">
        <v>615</v>
      </c>
      <c r="D173" s="832" t="s">
        <v>5036</v>
      </c>
      <c r="E173" s="832" t="s">
        <v>5073</v>
      </c>
      <c r="F173" s="832" t="s">
        <v>5074</v>
      </c>
      <c r="G173" s="849">
        <v>39</v>
      </c>
      <c r="H173" s="849">
        <v>18525</v>
      </c>
      <c r="I173" s="832">
        <v>1</v>
      </c>
      <c r="J173" s="832">
        <v>475</v>
      </c>
      <c r="K173" s="849">
        <v>47</v>
      </c>
      <c r="L173" s="849">
        <v>22372</v>
      </c>
      <c r="M173" s="832">
        <v>1.2076653171390013</v>
      </c>
      <c r="N173" s="832">
        <v>476</v>
      </c>
      <c r="O173" s="849">
        <v>43</v>
      </c>
      <c r="P173" s="849">
        <v>20597</v>
      </c>
      <c r="Q173" s="837">
        <v>1.1118488529014845</v>
      </c>
      <c r="R173" s="850">
        <v>479</v>
      </c>
    </row>
    <row r="174" spans="1:18" ht="14.4" customHeight="1" x14ac:dyDescent="0.3">
      <c r="A174" s="831" t="s">
        <v>4826</v>
      </c>
      <c r="B174" s="832" t="s">
        <v>4827</v>
      </c>
      <c r="C174" s="832" t="s">
        <v>615</v>
      </c>
      <c r="D174" s="832" t="s">
        <v>5036</v>
      </c>
      <c r="E174" s="832" t="s">
        <v>5075</v>
      </c>
      <c r="F174" s="832" t="s">
        <v>5076</v>
      </c>
      <c r="G174" s="849">
        <v>49</v>
      </c>
      <c r="H174" s="849">
        <v>8477</v>
      </c>
      <c r="I174" s="832">
        <v>1</v>
      </c>
      <c r="J174" s="832">
        <v>173</v>
      </c>
      <c r="K174" s="849">
        <v>43</v>
      </c>
      <c r="L174" s="849">
        <v>7482</v>
      </c>
      <c r="M174" s="832">
        <v>0.88262356965907751</v>
      </c>
      <c r="N174" s="832">
        <v>174</v>
      </c>
      <c r="O174" s="849">
        <v>41</v>
      </c>
      <c r="P174" s="849">
        <v>7175</v>
      </c>
      <c r="Q174" s="837">
        <v>0.84640792733278281</v>
      </c>
      <c r="R174" s="850">
        <v>175</v>
      </c>
    </row>
    <row r="175" spans="1:18" ht="14.4" customHeight="1" x14ac:dyDescent="0.3">
      <c r="A175" s="831" t="s">
        <v>4826</v>
      </c>
      <c r="B175" s="832" t="s">
        <v>4827</v>
      </c>
      <c r="C175" s="832" t="s">
        <v>615</v>
      </c>
      <c r="D175" s="832" t="s">
        <v>5036</v>
      </c>
      <c r="E175" s="832" t="s">
        <v>5077</v>
      </c>
      <c r="F175" s="832" t="s">
        <v>5078</v>
      </c>
      <c r="G175" s="849">
        <v>4</v>
      </c>
      <c r="H175" s="849">
        <v>236</v>
      </c>
      <c r="I175" s="832">
        <v>1</v>
      </c>
      <c r="J175" s="832">
        <v>59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4826</v>
      </c>
      <c r="B176" s="832" t="s">
        <v>4827</v>
      </c>
      <c r="C176" s="832" t="s">
        <v>615</v>
      </c>
      <c r="D176" s="832" t="s">
        <v>5036</v>
      </c>
      <c r="E176" s="832" t="s">
        <v>5079</v>
      </c>
      <c r="F176" s="832" t="s">
        <v>5080</v>
      </c>
      <c r="G176" s="849">
        <v>271</v>
      </c>
      <c r="H176" s="849">
        <v>7588</v>
      </c>
      <c r="I176" s="832">
        <v>1</v>
      </c>
      <c r="J176" s="832">
        <v>28</v>
      </c>
      <c r="K176" s="849">
        <v>226</v>
      </c>
      <c r="L176" s="849">
        <v>6328</v>
      </c>
      <c r="M176" s="832">
        <v>0.83394833948339486</v>
      </c>
      <c r="N176" s="832">
        <v>28</v>
      </c>
      <c r="O176" s="849">
        <v>188</v>
      </c>
      <c r="P176" s="849">
        <v>5452</v>
      </c>
      <c r="Q176" s="837">
        <v>0.71850289931470745</v>
      </c>
      <c r="R176" s="850">
        <v>29</v>
      </c>
    </row>
    <row r="177" spans="1:18" ht="14.4" customHeight="1" x14ac:dyDescent="0.3">
      <c r="A177" s="831" t="s">
        <v>4826</v>
      </c>
      <c r="B177" s="832" t="s">
        <v>4827</v>
      </c>
      <c r="C177" s="832" t="s">
        <v>615</v>
      </c>
      <c r="D177" s="832" t="s">
        <v>5036</v>
      </c>
      <c r="E177" s="832" t="s">
        <v>5081</v>
      </c>
      <c r="F177" s="832" t="s">
        <v>5082</v>
      </c>
      <c r="G177" s="849">
        <v>1877</v>
      </c>
      <c r="H177" s="849">
        <v>332229</v>
      </c>
      <c r="I177" s="832">
        <v>1</v>
      </c>
      <c r="J177" s="832">
        <v>177</v>
      </c>
      <c r="K177" s="849">
        <v>2073</v>
      </c>
      <c r="L177" s="849">
        <v>368994</v>
      </c>
      <c r="M177" s="832">
        <v>1.1106616219535321</v>
      </c>
      <c r="N177" s="832">
        <v>178</v>
      </c>
      <c r="O177" s="849">
        <v>1875</v>
      </c>
      <c r="P177" s="849">
        <v>335625</v>
      </c>
      <c r="Q177" s="837">
        <v>1.0102218650388737</v>
      </c>
      <c r="R177" s="850">
        <v>179</v>
      </c>
    </row>
    <row r="178" spans="1:18" ht="14.4" customHeight="1" x14ac:dyDescent="0.3">
      <c r="A178" s="831" t="s">
        <v>4826</v>
      </c>
      <c r="B178" s="832" t="s">
        <v>4827</v>
      </c>
      <c r="C178" s="832" t="s">
        <v>615</v>
      </c>
      <c r="D178" s="832" t="s">
        <v>5036</v>
      </c>
      <c r="E178" s="832" t="s">
        <v>5083</v>
      </c>
      <c r="F178" s="832" t="s">
        <v>5084</v>
      </c>
      <c r="G178" s="849"/>
      <c r="H178" s="849"/>
      <c r="I178" s="832"/>
      <c r="J178" s="832"/>
      <c r="K178" s="849"/>
      <c r="L178" s="849"/>
      <c r="M178" s="832"/>
      <c r="N178" s="832"/>
      <c r="O178" s="849">
        <v>1</v>
      </c>
      <c r="P178" s="849">
        <v>61</v>
      </c>
      <c r="Q178" s="837"/>
      <c r="R178" s="850">
        <v>61</v>
      </c>
    </row>
    <row r="179" spans="1:18" ht="14.4" customHeight="1" x14ac:dyDescent="0.3">
      <c r="A179" s="831" t="s">
        <v>4826</v>
      </c>
      <c r="B179" s="832" t="s">
        <v>4827</v>
      </c>
      <c r="C179" s="832" t="s">
        <v>615</v>
      </c>
      <c r="D179" s="832" t="s">
        <v>5036</v>
      </c>
      <c r="E179" s="832" t="s">
        <v>5085</v>
      </c>
      <c r="F179" s="832" t="s">
        <v>5086</v>
      </c>
      <c r="G179" s="849">
        <v>164</v>
      </c>
      <c r="H179" s="849">
        <v>114964</v>
      </c>
      <c r="I179" s="832">
        <v>1</v>
      </c>
      <c r="J179" s="832">
        <v>701</v>
      </c>
      <c r="K179" s="849">
        <v>133</v>
      </c>
      <c r="L179" s="849">
        <v>93366</v>
      </c>
      <c r="M179" s="832">
        <v>0.81213249365018614</v>
      </c>
      <c r="N179" s="832">
        <v>702</v>
      </c>
      <c r="O179" s="849">
        <v>118</v>
      </c>
      <c r="P179" s="849">
        <v>83426</v>
      </c>
      <c r="Q179" s="837">
        <v>0.72567064472356568</v>
      </c>
      <c r="R179" s="850">
        <v>707</v>
      </c>
    </row>
    <row r="180" spans="1:18" ht="14.4" customHeight="1" x14ac:dyDescent="0.3">
      <c r="A180" s="831" t="s">
        <v>4826</v>
      </c>
      <c r="B180" s="832" t="s">
        <v>4827</v>
      </c>
      <c r="C180" s="832" t="s">
        <v>642</v>
      </c>
      <c r="D180" s="832" t="s">
        <v>4828</v>
      </c>
      <c r="E180" s="832" t="s">
        <v>4910</v>
      </c>
      <c r="F180" s="832" t="s">
        <v>4909</v>
      </c>
      <c r="G180" s="849">
        <v>6</v>
      </c>
      <c r="H180" s="849">
        <v>285020</v>
      </c>
      <c r="I180" s="832">
        <v>1</v>
      </c>
      <c r="J180" s="832">
        <v>47503.333333333336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4826</v>
      </c>
      <c r="B181" s="832" t="s">
        <v>4827</v>
      </c>
      <c r="C181" s="832" t="s">
        <v>642</v>
      </c>
      <c r="D181" s="832" t="s">
        <v>4828</v>
      </c>
      <c r="E181" s="832" t="s">
        <v>4952</v>
      </c>
      <c r="F181" s="832" t="s">
        <v>4953</v>
      </c>
      <c r="G181" s="849"/>
      <c r="H181" s="849"/>
      <c r="I181" s="832"/>
      <c r="J181" s="832"/>
      <c r="K181" s="849">
        <v>3</v>
      </c>
      <c r="L181" s="849">
        <v>128504.66</v>
      </c>
      <c r="M181" s="832"/>
      <c r="N181" s="832">
        <v>42834.886666666665</v>
      </c>
      <c r="O181" s="849"/>
      <c r="P181" s="849"/>
      <c r="Q181" s="837"/>
      <c r="R181" s="850"/>
    </row>
    <row r="182" spans="1:18" ht="14.4" customHeight="1" x14ac:dyDescent="0.3">
      <c r="A182" s="831" t="s">
        <v>4826</v>
      </c>
      <c r="B182" s="832" t="s">
        <v>4827</v>
      </c>
      <c r="C182" s="832" t="s">
        <v>642</v>
      </c>
      <c r="D182" s="832" t="s">
        <v>5036</v>
      </c>
      <c r="E182" s="832" t="s">
        <v>5053</v>
      </c>
      <c r="F182" s="832" t="s">
        <v>5054</v>
      </c>
      <c r="G182" s="849">
        <v>2</v>
      </c>
      <c r="H182" s="849">
        <v>0</v>
      </c>
      <c r="I182" s="832"/>
      <c r="J182" s="832">
        <v>0</v>
      </c>
      <c r="K182" s="849">
        <v>1</v>
      </c>
      <c r="L182" s="849">
        <v>0</v>
      </c>
      <c r="M182" s="832"/>
      <c r="N182" s="832">
        <v>0</v>
      </c>
      <c r="O182" s="849"/>
      <c r="P182" s="849"/>
      <c r="Q182" s="837"/>
      <c r="R182" s="850"/>
    </row>
    <row r="183" spans="1:18" ht="14.4" customHeight="1" x14ac:dyDescent="0.3">
      <c r="A183" s="831" t="s">
        <v>4826</v>
      </c>
      <c r="B183" s="832" t="s">
        <v>4827</v>
      </c>
      <c r="C183" s="832" t="s">
        <v>5087</v>
      </c>
      <c r="D183" s="832" t="s">
        <v>4828</v>
      </c>
      <c r="E183" s="832" t="s">
        <v>4840</v>
      </c>
      <c r="F183" s="832" t="s">
        <v>5088</v>
      </c>
      <c r="G183" s="849">
        <v>-7.1054273576010019E-15</v>
      </c>
      <c r="H183" s="849">
        <v>0</v>
      </c>
      <c r="I183" s="832"/>
      <c r="J183" s="832">
        <v>0</v>
      </c>
      <c r="K183" s="849">
        <v>-3.5527136788005009E-15</v>
      </c>
      <c r="L183" s="849">
        <v>1.1641532182693481E-10</v>
      </c>
      <c r="M183" s="832"/>
      <c r="N183" s="832">
        <v>-32768</v>
      </c>
      <c r="O183" s="849">
        <v>0</v>
      </c>
      <c r="P183" s="849">
        <v>-1.4551915228366852E-11</v>
      </c>
      <c r="Q183" s="837"/>
      <c r="R183" s="850"/>
    </row>
    <row r="184" spans="1:18" ht="14.4" customHeight="1" x14ac:dyDescent="0.3">
      <c r="A184" s="831" t="s">
        <v>4826</v>
      </c>
      <c r="B184" s="832" t="s">
        <v>4827</v>
      </c>
      <c r="C184" s="832" t="s">
        <v>5087</v>
      </c>
      <c r="D184" s="832" t="s">
        <v>4828</v>
      </c>
      <c r="E184" s="832" t="s">
        <v>4841</v>
      </c>
      <c r="F184" s="832" t="s">
        <v>5088</v>
      </c>
      <c r="G184" s="849">
        <v>0</v>
      </c>
      <c r="H184" s="849">
        <v>0</v>
      </c>
      <c r="I184" s="832"/>
      <c r="J184" s="832"/>
      <c r="K184" s="849">
        <v>3.5527136788005009E-15</v>
      </c>
      <c r="L184" s="849">
        <v>1.1641532182693481E-10</v>
      </c>
      <c r="M184" s="832"/>
      <c r="N184" s="832">
        <v>32768</v>
      </c>
      <c r="O184" s="849">
        <v>0</v>
      </c>
      <c r="P184" s="849">
        <v>-8.7311491370201111E-11</v>
      </c>
      <c r="Q184" s="837"/>
      <c r="R184" s="850"/>
    </row>
    <row r="185" spans="1:18" ht="14.4" customHeight="1" x14ac:dyDescent="0.3">
      <c r="A185" s="831" t="s">
        <v>4826</v>
      </c>
      <c r="B185" s="832" t="s">
        <v>4827</v>
      </c>
      <c r="C185" s="832" t="s">
        <v>5087</v>
      </c>
      <c r="D185" s="832" t="s">
        <v>4828</v>
      </c>
      <c r="E185" s="832" t="s">
        <v>4842</v>
      </c>
      <c r="F185" s="832" t="s">
        <v>3729</v>
      </c>
      <c r="G185" s="849">
        <v>0</v>
      </c>
      <c r="H185" s="849">
        <v>1.4551915228366852E-11</v>
      </c>
      <c r="I185" s="832">
        <v>1</v>
      </c>
      <c r="J185" s="832"/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4826</v>
      </c>
      <c r="B186" s="832" t="s">
        <v>4827</v>
      </c>
      <c r="C186" s="832" t="s">
        <v>5087</v>
      </c>
      <c r="D186" s="832" t="s">
        <v>4828</v>
      </c>
      <c r="E186" s="832" t="s">
        <v>4843</v>
      </c>
      <c r="F186" s="832" t="s">
        <v>5089</v>
      </c>
      <c r="G186" s="849">
        <v>0</v>
      </c>
      <c r="H186" s="849">
        <v>0</v>
      </c>
      <c r="I186" s="832"/>
      <c r="J186" s="832"/>
      <c r="K186" s="849">
        <v>0</v>
      </c>
      <c r="L186" s="849">
        <v>0</v>
      </c>
      <c r="M186" s="832"/>
      <c r="N186" s="832"/>
      <c r="O186" s="849">
        <v>0</v>
      </c>
      <c r="P186" s="849">
        <v>0</v>
      </c>
      <c r="Q186" s="837"/>
      <c r="R186" s="850"/>
    </row>
    <row r="187" spans="1:18" ht="14.4" customHeight="1" x14ac:dyDescent="0.3">
      <c r="A187" s="831" t="s">
        <v>4826</v>
      </c>
      <c r="B187" s="832" t="s">
        <v>4827</v>
      </c>
      <c r="C187" s="832" t="s">
        <v>5087</v>
      </c>
      <c r="D187" s="832" t="s">
        <v>4828</v>
      </c>
      <c r="E187" s="832" t="s">
        <v>4844</v>
      </c>
      <c r="F187" s="832" t="s">
        <v>4845</v>
      </c>
      <c r="G187" s="849">
        <v>0</v>
      </c>
      <c r="H187" s="849">
        <v>0</v>
      </c>
      <c r="I187" s="832"/>
      <c r="J187" s="832"/>
      <c r="K187" s="849">
        <v>0</v>
      </c>
      <c r="L187" s="849">
        <v>0</v>
      </c>
      <c r="M187" s="832"/>
      <c r="N187" s="832"/>
      <c r="O187" s="849">
        <v>0</v>
      </c>
      <c r="P187" s="849">
        <v>0</v>
      </c>
      <c r="Q187" s="837"/>
      <c r="R187" s="850"/>
    </row>
    <row r="188" spans="1:18" ht="14.4" customHeight="1" x14ac:dyDescent="0.3">
      <c r="A188" s="831" t="s">
        <v>4826</v>
      </c>
      <c r="B188" s="832" t="s">
        <v>4827</v>
      </c>
      <c r="C188" s="832" t="s">
        <v>5087</v>
      </c>
      <c r="D188" s="832" t="s">
        <v>4828</v>
      </c>
      <c r="E188" s="832" t="s">
        <v>4846</v>
      </c>
      <c r="F188" s="832" t="s">
        <v>4845</v>
      </c>
      <c r="G188" s="849">
        <v>0</v>
      </c>
      <c r="H188" s="849">
        <v>4.6566128730773926E-10</v>
      </c>
      <c r="I188" s="832">
        <v>1</v>
      </c>
      <c r="J188" s="832"/>
      <c r="K188" s="849"/>
      <c r="L188" s="849"/>
      <c r="M188" s="832"/>
      <c r="N188" s="832"/>
      <c r="O188" s="849"/>
      <c r="P188" s="849"/>
      <c r="Q188" s="837"/>
      <c r="R188" s="850"/>
    </row>
    <row r="189" spans="1:18" ht="14.4" customHeight="1" x14ac:dyDescent="0.3">
      <c r="A189" s="831" t="s">
        <v>4826</v>
      </c>
      <c r="B189" s="832" t="s">
        <v>4827</v>
      </c>
      <c r="C189" s="832" t="s">
        <v>5087</v>
      </c>
      <c r="D189" s="832" t="s">
        <v>4828</v>
      </c>
      <c r="E189" s="832" t="s">
        <v>4848</v>
      </c>
      <c r="F189" s="832" t="s">
        <v>5090</v>
      </c>
      <c r="G189" s="849">
        <v>0</v>
      </c>
      <c r="H189" s="849">
        <v>0</v>
      </c>
      <c r="I189" s="832"/>
      <c r="J189" s="832"/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4826</v>
      </c>
      <c r="B190" s="832" t="s">
        <v>4827</v>
      </c>
      <c r="C190" s="832" t="s">
        <v>5087</v>
      </c>
      <c r="D190" s="832" t="s">
        <v>4828</v>
      </c>
      <c r="E190" s="832" t="s">
        <v>4854</v>
      </c>
      <c r="F190" s="832" t="s">
        <v>5091</v>
      </c>
      <c r="G190" s="849">
        <v>0</v>
      </c>
      <c r="H190" s="849">
        <v>5.8207660913467407E-11</v>
      </c>
      <c r="I190" s="832">
        <v>1</v>
      </c>
      <c r="J190" s="832"/>
      <c r="K190" s="849">
        <v>0</v>
      </c>
      <c r="L190" s="849">
        <v>5.8207660913467407E-11</v>
      </c>
      <c r="M190" s="832">
        <v>1</v>
      </c>
      <c r="N190" s="832"/>
      <c r="O190" s="849">
        <v>0</v>
      </c>
      <c r="P190" s="849">
        <v>1.4551915228366852E-11</v>
      </c>
      <c r="Q190" s="837">
        <v>0.25</v>
      </c>
      <c r="R190" s="850"/>
    </row>
    <row r="191" spans="1:18" ht="14.4" customHeight="1" x14ac:dyDescent="0.3">
      <c r="A191" s="831" t="s">
        <v>4826</v>
      </c>
      <c r="B191" s="832" t="s">
        <v>4827</v>
      </c>
      <c r="C191" s="832" t="s">
        <v>5087</v>
      </c>
      <c r="D191" s="832" t="s">
        <v>4828</v>
      </c>
      <c r="E191" s="832" t="s">
        <v>4855</v>
      </c>
      <c r="F191" s="832" t="s">
        <v>5091</v>
      </c>
      <c r="G191" s="849">
        <v>0</v>
      </c>
      <c r="H191" s="849">
        <v>5.8207660913467407E-11</v>
      </c>
      <c r="I191" s="832">
        <v>1</v>
      </c>
      <c r="J191" s="832"/>
      <c r="K191" s="849">
        <v>0</v>
      </c>
      <c r="L191" s="849">
        <v>2.3283064365386963E-10</v>
      </c>
      <c r="M191" s="832">
        <v>4</v>
      </c>
      <c r="N191" s="832"/>
      <c r="O191" s="849">
        <v>0</v>
      </c>
      <c r="P191" s="849">
        <v>0</v>
      </c>
      <c r="Q191" s="837">
        <v>0</v>
      </c>
      <c r="R191" s="850"/>
    </row>
    <row r="192" spans="1:18" ht="14.4" customHeight="1" x14ac:dyDescent="0.3">
      <c r="A192" s="831" t="s">
        <v>4826</v>
      </c>
      <c r="B192" s="832" t="s">
        <v>4827</v>
      </c>
      <c r="C192" s="832" t="s">
        <v>5087</v>
      </c>
      <c r="D192" s="832" t="s">
        <v>4828</v>
      </c>
      <c r="E192" s="832" t="s">
        <v>4856</v>
      </c>
      <c r="F192" s="832" t="s">
        <v>5091</v>
      </c>
      <c r="G192" s="849">
        <v>0</v>
      </c>
      <c r="H192" s="849">
        <v>-2.3283064365386963E-10</v>
      </c>
      <c r="I192" s="832">
        <v>1</v>
      </c>
      <c r="J192" s="832"/>
      <c r="K192" s="849">
        <v>0</v>
      </c>
      <c r="L192" s="849">
        <v>-4.0745362639427185E-10</v>
      </c>
      <c r="M192" s="832">
        <v>1.75</v>
      </c>
      <c r="N192" s="832"/>
      <c r="O192" s="849">
        <v>0</v>
      </c>
      <c r="P192" s="849">
        <v>0</v>
      </c>
      <c r="Q192" s="837">
        <v>0</v>
      </c>
      <c r="R192" s="850"/>
    </row>
    <row r="193" spans="1:18" ht="14.4" customHeight="1" x14ac:dyDescent="0.3">
      <c r="A193" s="831" t="s">
        <v>4826</v>
      </c>
      <c r="B193" s="832" t="s">
        <v>4827</v>
      </c>
      <c r="C193" s="832" t="s">
        <v>5087</v>
      </c>
      <c r="D193" s="832" t="s">
        <v>4828</v>
      </c>
      <c r="E193" s="832" t="s">
        <v>4857</v>
      </c>
      <c r="F193" s="832" t="s">
        <v>5092</v>
      </c>
      <c r="G193" s="849">
        <v>0</v>
      </c>
      <c r="H193" s="849">
        <v>0</v>
      </c>
      <c r="I193" s="832"/>
      <c r="J193" s="832"/>
      <c r="K193" s="849"/>
      <c r="L193" s="849"/>
      <c r="M193" s="832"/>
      <c r="N193" s="832"/>
      <c r="O193" s="849"/>
      <c r="P193" s="849"/>
      <c r="Q193" s="837"/>
      <c r="R193" s="850"/>
    </row>
    <row r="194" spans="1:18" ht="14.4" customHeight="1" x14ac:dyDescent="0.3">
      <c r="A194" s="831" t="s">
        <v>4826</v>
      </c>
      <c r="B194" s="832" t="s">
        <v>4827</v>
      </c>
      <c r="C194" s="832" t="s">
        <v>5087</v>
      </c>
      <c r="D194" s="832" t="s">
        <v>4828</v>
      </c>
      <c r="E194" s="832" t="s">
        <v>4901</v>
      </c>
      <c r="F194" s="832" t="s">
        <v>5092</v>
      </c>
      <c r="G194" s="849">
        <v>0</v>
      </c>
      <c r="H194" s="849">
        <v>1.1641532182693481E-10</v>
      </c>
      <c r="I194" s="832">
        <v>1</v>
      </c>
      <c r="J194" s="832"/>
      <c r="K194" s="849">
        <v>0</v>
      </c>
      <c r="L194" s="849">
        <v>0</v>
      </c>
      <c r="M194" s="832">
        <v>0</v>
      </c>
      <c r="N194" s="832"/>
      <c r="O194" s="849">
        <v>0</v>
      </c>
      <c r="P194" s="849">
        <v>0</v>
      </c>
      <c r="Q194" s="837">
        <v>0</v>
      </c>
      <c r="R194" s="850"/>
    </row>
    <row r="195" spans="1:18" ht="14.4" customHeight="1" x14ac:dyDescent="0.3">
      <c r="A195" s="831" t="s">
        <v>4826</v>
      </c>
      <c r="B195" s="832" t="s">
        <v>4827</v>
      </c>
      <c r="C195" s="832" t="s">
        <v>5087</v>
      </c>
      <c r="D195" s="832" t="s">
        <v>4828</v>
      </c>
      <c r="E195" s="832" t="s">
        <v>4906</v>
      </c>
      <c r="F195" s="832" t="s">
        <v>4907</v>
      </c>
      <c r="G195" s="849">
        <v>-1.4210854715202004E-14</v>
      </c>
      <c r="H195" s="849">
        <v>0</v>
      </c>
      <c r="I195" s="832"/>
      <c r="J195" s="832">
        <v>0</v>
      </c>
      <c r="K195" s="849">
        <v>4.2632564145606011E-14</v>
      </c>
      <c r="L195" s="849">
        <v>1.1641532182693481E-10</v>
      </c>
      <c r="M195" s="832"/>
      <c r="N195" s="832">
        <v>2730.6666666666665</v>
      </c>
      <c r="O195" s="849">
        <v>5.3290705182007514E-15</v>
      </c>
      <c r="P195" s="849">
        <v>-2.0372681319713593E-10</v>
      </c>
      <c r="Q195" s="837"/>
      <c r="R195" s="850">
        <v>-38229.333333333336</v>
      </c>
    </row>
    <row r="196" spans="1:18" ht="14.4" customHeight="1" x14ac:dyDescent="0.3">
      <c r="A196" s="831" t="s">
        <v>4826</v>
      </c>
      <c r="B196" s="832" t="s">
        <v>4827</v>
      </c>
      <c r="C196" s="832" t="s">
        <v>5087</v>
      </c>
      <c r="D196" s="832" t="s">
        <v>4828</v>
      </c>
      <c r="E196" s="832" t="s">
        <v>4911</v>
      </c>
      <c r="F196" s="832" t="s">
        <v>5093</v>
      </c>
      <c r="G196" s="849"/>
      <c r="H196" s="849"/>
      <c r="I196" s="832"/>
      <c r="J196" s="832"/>
      <c r="K196" s="849">
        <v>0</v>
      </c>
      <c r="L196" s="849">
        <v>0</v>
      </c>
      <c r="M196" s="832"/>
      <c r="N196" s="832"/>
      <c r="O196" s="849"/>
      <c r="P196" s="849"/>
      <c r="Q196" s="837"/>
      <c r="R196" s="850"/>
    </row>
    <row r="197" spans="1:18" ht="14.4" customHeight="1" x14ac:dyDescent="0.3">
      <c r="A197" s="831" t="s">
        <v>4826</v>
      </c>
      <c r="B197" s="832" t="s">
        <v>4827</v>
      </c>
      <c r="C197" s="832" t="s">
        <v>5087</v>
      </c>
      <c r="D197" s="832" t="s">
        <v>4828</v>
      </c>
      <c r="E197" s="832" t="s">
        <v>4913</v>
      </c>
      <c r="F197" s="832" t="s">
        <v>4914</v>
      </c>
      <c r="G197" s="849">
        <v>1.1102230246251565E-16</v>
      </c>
      <c r="H197" s="849">
        <v>9.0949470177292824E-12</v>
      </c>
      <c r="I197" s="832">
        <v>1</v>
      </c>
      <c r="J197" s="832">
        <v>81920</v>
      </c>
      <c r="K197" s="849">
        <v>0</v>
      </c>
      <c r="L197" s="849">
        <v>0</v>
      </c>
      <c r="M197" s="832">
        <v>0</v>
      </c>
      <c r="N197" s="832"/>
      <c r="O197" s="849"/>
      <c r="P197" s="849"/>
      <c r="Q197" s="837"/>
      <c r="R197" s="850"/>
    </row>
    <row r="198" spans="1:18" ht="14.4" customHeight="1" x14ac:dyDescent="0.3">
      <c r="A198" s="831" t="s">
        <v>4826</v>
      </c>
      <c r="B198" s="832" t="s">
        <v>4827</v>
      </c>
      <c r="C198" s="832" t="s">
        <v>5087</v>
      </c>
      <c r="D198" s="832" t="s">
        <v>4828</v>
      </c>
      <c r="E198" s="832" t="s">
        <v>4915</v>
      </c>
      <c r="F198" s="832" t="s">
        <v>5089</v>
      </c>
      <c r="G198" s="849">
        <v>0</v>
      </c>
      <c r="H198" s="849">
        <v>-2.3283064365386963E-10</v>
      </c>
      <c r="I198" s="832">
        <v>1</v>
      </c>
      <c r="J198" s="832"/>
      <c r="K198" s="849">
        <v>0</v>
      </c>
      <c r="L198" s="849">
        <v>1.3824319466948509E-10</v>
      </c>
      <c r="M198" s="832">
        <v>-0.59375</v>
      </c>
      <c r="N198" s="832"/>
      <c r="O198" s="849">
        <v>0</v>
      </c>
      <c r="P198" s="849">
        <v>4.6566128730773926E-10</v>
      </c>
      <c r="Q198" s="837">
        <v>-2</v>
      </c>
      <c r="R198" s="850"/>
    </row>
    <row r="199" spans="1:18" ht="14.4" customHeight="1" x14ac:dyDescent="0.3">
      <c r="A199" s="831" t="s">
        <v>4826</v>
      </c>
      <c r="B199" s="832" t="s">
        <v>4827</v>
      </c>
      <c r="C199" s="832" t="s">
        <v>5087</v>
      </c>
      <c r="D199" s="832" t="s">
        <v>4828</v>
      </c>
      <c r="E199" s="832" t="s">
        <v>4918</v>
      </c>
      <c r="F199" s="832" t="s">
        <v>4919</v>
      </c>
      <c r="G199" s="849">
        <v>0</v>
      </c>
      <c r="H199" s="849">
        <v>0</v>
      </c>
      <c r="I199" s="832"/>
      <c r="J199" s="832"/>
      <c r="K199" s="849">
        <v>0</v>
      </c>
      <c r="L199" s="849">
        <v>-3.637978807091713E-12</v>
      </c>
      <c r="M199" s="832"/>
      <c r="N199" s="832"/>
      <c r="O199" s="849">
        <v>0</v>
      </c>
      <c r="P199" s="849">
        <v>0</v>
      </c>
      <c r="Q199" s="837"/>
      <c r="R199" s="850"/>
    </row>
    <row r="200" spans="1:18" ht="14.4" customHeight="1" x14ac:dyDescent="0.3">
      <c r="A200" s="831" t="s">
        <v>4826</v>
      </c>
      <c r="B200" s="832" t="s">
        <v>4827</v>
      </c>
      <c r="C200" s="832" t="s">
        <v>5087</v>
      </c>
      <c r="D200" s="832" t="s">
        <v>4828</v>
      </c>
      <c r="E200" s="832" t="s">
        <v>4924</v>
      </c>
      <c r="F200" s="832" t="s">
        <v>5094</v>
      </c>
      <c r="G200" s="849"/>
      <c r="H200" s="849"/>
      <c r="I200" s="832"/>
      <c r="J200" s="832"/>
      <c r="K200" s="849">
        <v>0</v>
      </c>
      <c r="L200" s="849">
        <v>0</v>
      </c>
      <c r="M200" s="832"/>
      <c r="N200" s="832"/>
      <c r="O200" s="849">
        <v>0</v>
      </c>
      <c r="P200" s="849">
        <v>0</v>
      </c>
      <c r="Q200" s="837"/>
      <c r="R200" s="850"/>
    </row>
    <row r="201" spans="1:18" ht="14.4" customHeight="1" x14ac:dyDescent="0.3">
      <c r="A201" s="831" t="s">
        <v>4826</v>
      </c>
      <c r="B201" s="832" t="s">
        <v>4827</v>
      </c>
      <c r="C201" s="832" t="s">
        <v>5087</v>
      </c>
      <c r="D201" s="832" t="s">
        <v>4828</v>
      </c>
      <c r="E201" s="832" t="s">
        <v>4941</v>
      </c>
      <c r="F201" s="832" t="s">
        <v>5095</v>
      </c>
      <c r="G201" s="849"/>
      <c r="H201" s="849"/>
      <c r="I201" s="832"/>
      <c r="J201" s="832"/>
      <c r="K201" s="849"/>
      <c r="L201" s="849"/>
      <c r="M201" s="832"/>
      <c r="N201" s="832"/>
      <c r="O201" s="849">
        <v>0</v>
      </c>
      <c r="P201" s="849">
        <v>9.3132257461547852E-10</v>
      </c>
      <c r="Q201" s="837"/>
      <c r="R201" s="850"/>
    </row>
    <row r="202" spans="1:18" ht="14.4" customHeight="1" x14ac:dyDescent="0.3">
      <c r="A202" s="831" t="s">
        <v>4826</v>
      </c>
      <c r="B202" s="832" t="s">
        <v>4827</v>
      </c>
      <c r="C202" s="832" t="s">
        <v>5087</v>
      </c>
      <c r="D202" s="832" t="s">
        <v>4828</v>
      </c>
      <c r="E202" s="832" t="s">
        <v>4943</v>
      </c>
      <c r="F202" s="832" t="s">
        <v>5096</v>
      </c>
      <c r="G202" s="849"/>
      <c r="H202" s="849"/>
      <c r="I202" s="832"/>
      <c r="J202" s="832"/>
      <c r="K202" s="849"/>
      <c r="L202" s="849"/>
      <c r="M202" s="832"/>
      <c r="N202" s="832"/>
      <c r="O202" s="849">
        <v>0</v>
      </c>
      <c r="P202" s="849">
        <v>-2.3283064365386963E-10</v>
      </c>
      <c r="Q202" s="837"/>
      <c r="R202" s="850"/>
    </row>
    <row r="203" spans="1:18" ht="14.4" customHeight="1" x14ac:dyDescent="0.3">
      <c r="A203" s="831" t="s">
        <v>4826</v>
      </c>
      <c r="B203" s="832" t="s">
        <v>4827</v>
      </c>
      <c r="C203" s="832" t="s">
        <v>5087</v>
      </c>
      <c r="D203" s="832" t="s">
        <v>4828</v>
      </c>
      <c r="E203" s="832" t="s">
        <v>4945</v>
      </c>
      <c r="F203" s="832" t="s">
        <v>5097</v>
      </c>
      <c r="G203" s="849">
        <v>0</v>
      </c>
      <c r="H203" s="849">
        <v>0</v>
      </c>
      <c r="I203" s="832"/>
      <c r="J203" s="832"/>
      <c r="K203" s="849">
        <v>0</v>
      </c>
      <c r="L203" s="849">
        <v>1.1641532182693481E-10</v>
      </c>
      <c r="M203" s="832"/>
      <c r="N203" s="832"/>
      <c r="O203" s="849"/>
      <c r="P203" s="849"/>
      <c r="Q203" s="837"/>
      <c r="R203" s="850"/>
    </row>
    <row r="204" spans="1:18" ht="14.4" customHeight="1" x14ac:dyDescent="0.3">
      <c r="A204" s="831" t="s">
        <v>4826</v>
      </c>
      <c r="B204" s="832" t="s">
        <v>4827</v>
      </c>
      <c r="C204" s="832" t="s">
        <v>5087</v>
      </c>
      <c r="D204" s="832" t="s">
        <v>4828</v>
      </c>
      <c r="E204" s="832" t="s">
        <v>4947</v>
      </c>
      <c r="F204" s="832" t="s">
        <v>5098</v>
      </c>
      <c r="G204" s="849">
        <v>0</v>
      </c>
      <c r="H204" s="849">
        <v>2.9103830456733704E-11</v>
      </c>
      <c r="I204" s="832">
        <v>1</v>
      </c>
      <c r="J204" s="832"/>
      <c r="K204" s="849"/>
      <c r="L204" s="849"/>
      <c r="M204" s="832"/>
      <c r="N204" s="832"/>
      <c r="O204" s="849"/>
      <c r="P204" s="849"/>
      <c r="Q204" s="837"/>
      <c r="R204" s="850"/>
    </row>
    <row r="205" spans="1:18" ht="14.4" customHeight="1" x14ac:dyDescent="0.3">
      <c r="A205" s="831" t="s">
        <v>4826</v>
      </c>
      <c r="B205" s="832" t="s">
        <v>4827</v>
      </c>
      <c r="C205" s="832" t="s">
        <v>5087</v>
      </c>
      <c r="D205" s="832" t="s">
        <v>4828</v>
      </c>
      <c r="E205" s="832" t="s">
        <v>4950</v>
      </c>
      <c r="F205" s="832" t="s">
        <v>5099</v>
      </c>
      <c r="G205" s="849">
        <v>0</v>
      </c>
      <c r="H205" s="849">
        <v>0</v>
      </c>
      <c r="I205" s="832"/>
      <c r="J205" s="832"/>
      <c r="K205" s="849">
        <v>0</v>
      </c>
      <c r="L205" s="849">
        <v>2.9103830456733704E-11</v>
      </c>
      <c r="M205" s="832"/>
      <c r="N205" s="832"/>
      <c r="O205" s="849">
        <v>0</v>
      </c>
      <c r="P205" s="849">
        <v>0</v>
      </c>
      <c r="Q205" s="837"/>
      <c r="R205" s="850"/>
    </row>
    <row r="206" spans="1:18" ht="14.4" customHeight="1" x14ac:dyDescent="0.3">
      <c r="A206" s="831" t="s">
        <v>4826</v>
      </c>
      <c r="B206" s="832" t="s">
        <v>4827</v>
      </c>
      <c r="C206" s="832" t="s">
        <v>5087</v>
      </c>
      <c r="D206" s="832" t="s">
        <v>4828</v>
      </c>
      <c r="E206" s="832" t="s">
        <v>4956</v>
      </c>
      <c r="F206" s="832" t="s">
        <v>5100</v>
      </c>
      <c r="G206" s="849">
        <v>0</v>
      </c>
      <c r="H206" s="849">
        <v>0</v>
      </c>
      <c r="I206" s="832"/>
      <c r="J206" s="832"/>
      <c r="K206" s="849">
        <v>0</v>
      </c>
      <c r="L206" s="849">
        <v>0</v>
      </c>
      <c r="M206" s="832"/>
      <c r="N206" s="832"/>
      <c r="O206" s="849">
        <v>0</v>
      </c>
      <c r="P206" s="849">
        <v>-4.5474735088646412E-13</v>
      </c>
      <c r="Q206" s="837"/>
      <c r="R206" s="850"/>
    </row>
    <row r="207" spans="1:18" ht="14.4" customHeight="1" x14ac:dyDescent="0.3">
      <c r="A207" s="831" t="s">
        <v>4826</v>
      </c>
      <c r="B207" s="832" t="s">
        <v>4827</v>
      </c>
      <c r="C207" s="832" t="s">
        <v>5087</v>
      </c>
      <c r="D207" s="832" t="s">
        <v>4828</v>
      </c>
      <c r="E207" s="832" t="s">
        <v>4957</v>
      </c>
      <c r="F207" s="832" t="s">
        <v>5101</v>
      </c>
      <c r="G207" s="849">
        <v>0</v>
      </c>
      <c r="H207" s="849">
        <v>0</v>
      </c>
      <c r="I207" s="832"/>
      <c r="J207" s="832"/>
      <c r="K207" s="849">
        <v>0</v>
      </c>
      <c r="L207" s="849">
        <v>0</v>
      </c>
      <c r="M207" s="832"/>
      <c r="N207" s="832"/>
      <c r="O207" s="849"/>
      <c r="P207" s="849"/>
      <c r="Q207" s="837"/>
      <c r="R207" s="850"/>
    </row>
    <row r="208" spans="1:18" ht="14.4" customHeight="1" x14ac:dyDescent="0.3">
      <c r="A208" s="831" t="s">
        <v>4826</v>
      </c>
      <c r="B208" s="832" t="s">
        <v>4827</v>
      </c>
      <c r="C208" s="832" t="s">
        <v>5087</v>
      </c>
      <c r="D208" s="832" t="s">
        <v>4828</v>
      </c>
      <c r="E208" s="832" t="s">
        <v>4960</v>
      </c>
      <c r="F208" s="832" t="s">
        <v>5102</v>
      </c>
      <c r="G208" s="849">
        <v>0</v>
      </c>
      <c r="H208" s="849">
        <v>0</v>
      </c>
      <c r="I208" s="832"/>
      <c r="J208" s="832"/>
      <c r="K208" s="849">
        <v>0</v>
      </c>
      <c r="L208" s="849">
        <v>0</v>
      </c>
      <c r="M208" s="832"/>
      <c r="N208" s="832"/>
      <c r="O208" s="849"/>
      <c r="P208" s="849"/>
      <c r="Q208" s="837"/>
      <c r="R208" s="850"/>
    </row>
    <row r="209" spans="1:18" ht="14.4" customHeight="1" x14ac:dyDescent="0.3">
      <c r="A209" s="831" t="s">
        <v>4826</v>
      </c>
      <c r="B209" s="832" t="s">
        <v>4827</v>
      </c>
      <c r="C209" s="832" t="s">
        <v>5087</v>
      </c>
      <c r="D209" s="832" t="s">
        <v>4828</v>
      </c>
      <c r="E209" s="832" t="s">
        <v>4964</v>
      </c>
      <c r="F209" s="832" t="s">
        <v>5103</v>
      </c>
      <c r="G209" s="849"/>
      <c r="H209" s="849"/>
      <c r="I209" s="832"/>
      <c r="J209" s="832"/>
      <c r="K209" s="849"/>
      <c r="L209" s="849"/>
      <c r="M209" s="832"/>
      <c r="N209" s="832"/>
      <c r="O209" s="849">
        <v>0</v>
      </c>
      <c r="P209" s="849">
        <v>0</v>
      </c>
      <c r="Q209" s="837"/>
      <c r="R209" s="850"/>
    </row>
    <row r="210" spans="1:18" ht="14.4" customHeight="1" x14ac:dyDescent="0.3">
      <c r="A210" s="831" t="s">
        <v>4826</v>
      </c>
      <c r="B210" s="832" t="s">
        <v>4827</v>
      </c>
      <c r="C210" s="832" t="s">
        <v>5087</v>
      </c>
      <c r="D210" s="832" t="s">
        <v>4828</v>
      </c>
      <c r="E210" s="832" t="s">
        <v>4966</v>
      </c>
      <c r="F210" s="832" t="s">
        <v>5098</v>
      </c>
      <c r="G210" s="849">
        <v>1.4210854715202004E-14</v>
      </c>
      <c r="H210" s="849">
        <v>0</v>
      </c>
      <c r="I210" s="832"/>
      <c r="J210" s="832">
        <v>0</v>
      </c>
      <c r="K210" s="849">
        <v>7.1054273576010019E-15</v>
      </c>
      <c r="L210" s="849">
        <v>7.2759576141834259E-12</v>
      </c>
      <c r="M210" s="832"/>
      <c r="N210" s="832">
        <v>1024</v>
      </c>
      <c r="O210" s="849">
        <v>7.1054273576010019E-15</v>
      </c>
      <c r="P210" s="849">
        <v>0</v>
      </c>
      <c r="Q210" s="837"/>
      <c r="R210" s="850">
        <v>0</v>
      </c>
    </row>
    <row r="211" spans="1:18" ht="14.4" customHeight="1" x14ac:dyDescent="0.3">
      <c r="A211" s="831" t="s">
        <v>4826</v>
      </c>
      <c r="B211" s="832" t="s">
        <v>4827</v>
      </c>
      <c r="C211" s="832" t="s">
        <v>5087</v>
      </c>
      <c r="D211" s="832" t="s">
        <v>4828</v>
      </c>
      <c r="E211" s="832" t="s">
        <v>4967</v>
      </c>
      <c r="F211" s="832" t="s">
        <v>5092</v>
      </c>
      <c r="G211" s="849">
        <v>0</v>
      </c>
      <c r="H211" s="849">
        <v>0</v>
      </c>
      <c r="I211" s="832"/>
      <c r="J211" s="832"/>
      <c r="K211" s="849">
        <v>0</v>
      </c>
      <c r="L211" s="849">
        <v>0</v>
      </c>
      <c r="M211" s="832"/>
      <c r="N211" s="832"/>
      <c r="O211" s="849">
        <v>0</v>
      </c>
      <c r="P211" s="849">
        <v>0</v>
      </c>
      <c r="Q211" s="837"/>
      <c r="R211" s="850"/>
    </row>
    <row r="212" spans="1:18" ht="14.4" customHeight="1" x14ac:dyDescent="0.3">
      <c r="A212" s="831" t="s">
        <v>4826</v>
      </c>
      <c r="B212" s="832" t="s">
        <v>4827</v>
      </c>
      <c r="C212" s="832" t="s">
        <v>5087</v>
      </c>
      <c r="D212" s="832" t="s">
        <v>4828</v>
      </c>
      <c r="E212" s="832" t="s">
        <v>4968</v>
      </c>
      <c r="F212" s="832" t="s">
        <v>5104</v>
      </c>
      <c r="G212" s="849"/>
      <c r="H212" s="849"/>
      <c r="I212" s="832"/>
      <c r="J212" s="832"/>
      <c r="K212" s="849">
        <v>1.7763568394002505E-15</v>
      </c>
      <c r="L212" s="849">
        <v>0</v>
      </c>
      <c r="M212" s="832"/>
      <c r="N212" s="832">
        <v>0</v>
      </c>
      <c r="O212" s="849">
        <v>0</v>
      </c>
      <c r="P212" s="849">
        <v>0</v>
      </c>
      <c r="Q212" s="837"/>
      <c r="R212" s="850"/>
    </row>
    <row r="213" spans="1:18" ht="14.4" customHeight="1" x14ac:dyDescent="0.3">
      <c r="A213" s="831" t="s">
        <v>4826</v>
      </c>
      <c r="B213" s="832" t="s">
        <v>4827</v>
      </c>
      <c r="C213" s="832" t="s">
        <v>5087</v>
      </c>
      <c r="D213" s="832" t="s">
        <v>4828</v>
      </c>
      <c r="E213" s="832" t="s">
        <v>4975</v>
      </c>
      <c r="F213" s="832" t="s">
        <v>5088</v>
      </c>
      <c r="G213" s="849"/>
      <c r="H213" s="849"/>
      <c r="I213" s="832"/>
      <c r="J213" s="832"/>
      <c r="K213" s="849">
        <v>0</v>
      </c>
      <c r="L213" s="849">
        <v>-4.6566128730773926E-10</v>
      </c>
      <c r="M213" s="832"/>
      <c r="N213" s="832"/>
      <c r="O213" s="849">
        <v>0</v>
      </c>
      <c r="P213" s="849">
        <v>2.3283064365386963E-10</v>
      </c>
      <c r="Q213" s="837"/>
      <c r="R213" s="850"/>
    </row>
    <row r="214" spans="1:18" ht="14.4" customHeight="1" x14ac:dyDescent="0.3">
      <c r="A214" s="831" t="s">
        <v>4826</v>
      </c>
      <c r="B214" s="832" t="s">
        <v>4827</v>
      </c>
      <c r="C214" s="832" t="s">
        <v>5087</v>
      </c>
      <c r="D214" s="832" t="s">
        <v>4828</v>
      </c>
      <c r="E214" s="832" t="s">
        <v>4980</v>
      </c>
      <c r="F214" s="832" t="s">
        <v>5105</v>
      </c>
      <c r="G214" s="849"/>
      <c r="H214" s="849"/>
      <c r="I214" s="832"/>
      <c r="J214" s="832"/>
      <c r="K214" s="849">
        <v>0</v>
      </c>
      <c r="L214" s="849">
        <v>-4.3655745685100555E-11</v>
      </c>
      <c r="M214" s="832"/>
      <c r="N214" s="832"/>
      <c r="O214" s="849">
        <v>0</v>
      </c>
      <c r="P214" s="849">
        <v>2.9103830456733704E-11</v>
      </c>
      <c r="Q214" s="837"/>
      <c r="R214" s="850"/>
    </row>
    <row r="215" spans="1:18" ht="14.4" customHeight="1" x14ac:dyDescent="0.3">
      <c r="A215" s="831" t="s">
        <v>4826</v>
      </c>
      <c r="B215" s="832" t="s">
        <v>4827</v>
      </c>
      <c r="C215" s="832" t="s">
        <v>5087</v>
      </c>
      <c r="D215" s="832" t="s">
        <v>4828</v>
      </c>
      <c r="E215" s="832" t="s">
        <v>4981</v>
      </c>
      <c r="F215" s="832" t="s">
        <v>5105</v>
      </c>
      <c r="G215" s="849"/>
      <c r="H215" s="849"/>
      <c r="I215" s="832"/>
      <c r="J215" s="832"/>
      <c r="K215" s="849">
        <v>0</v>
      </c>
      <c r="L215" s="849">
        <v>0</v>
      </c>
      <c r="M215" s="832"/>
      <c r="N215" s="832"/>
      <c r="O215" s="849">
        <v>0</v>
      </c>
      <c r="P215" s="849">
        <v>6.5483618527650833E-11</v>
      </c>
      <c r="Q215" s="837"/>
      <c r="R215" s="850"/>
    </row>
    <row r="216" spans="1:18" ht="14.4" customHeight="1" x14ac:dyDescent="0.3">
      <c r="A216" s="831" t="s">
        <v>4826</v>
      </c>
      <c r="B216" s="832" t="s">
        <v>4827</v>
      </c>
      <c r="C216" s="832" t="s">
        <v>5087</v>
      </c>
      <c r="D216" s="832" t="s">
        <v>4828</v>
      </c>
      <c r="E216" s="832" t="s">
        <v>4984</v>
      </c>
      <c r="F216" s="832" t="s">
        <v>5105</v>
      </c>
      <c r="G216" s="849"/>
      <c r="H216" s="849"/>
      <c r="I216" s="832"/>
      <c r="J216" s="832"/>
      <c r="K216" s="849"/>
      <c r="L216" s="849"/>
      <c r="M216" s="832"/>
      <c r="N216" s="832"/>
      <c r="O216" s="849">
        <v>0</v>
      </c>
      <c r="P216" s="849">
        <v>2.9103830456733704E-11</v>
      </c>
      <c r="Q216" s="837"/>
      <c r="R216" s="850"/>
    </row>
    <row r="217" spans="1:18" ht="14.4" customHeight="1" x14ac:dyDescent="0.3">
      <c r="A217" s="831" t="s">
        <v>4826</v>
      </c>
      <c r="B217" s="832" t="s">
        <v>4827</v>
      </c>
      <c r="C217" s="832" t="s">
        <v>5087</v>
      </c>
      <c r="D217" s="832" t="s">
        <v>4828</v>
      </c>
      <c r="E217" s="832" t="s">
        <v>4989</v>
      </c>
      <c r="F217" s="832" t="s">
        <v>3729</v>
      </c>
      <c r="G217" s="849"/>
      <c r="H217" s="849"/>
      <c r="I217" s="832"/>
      <c r="J217" s="832"/>
      <c r="K217" s="849">
        <v>0</v>
      </c>
      <c r="L217" s="849">
        <v>0</v>
      </c>
      <c r="M217" s="832"/>
      <c r="N217" s="832"/>
      <c r="O217" s="849">
        <v>0</v>
      </c>
      <c r="P217" s="849">
        <v>0</v>
      </c>
      <c r="Q217" s="837"/>
      <c r="R217" s="850"/>
    </row>
    <row r="218" spans="1:18" ht="14.4" customHeight="1" x14ac:dyDescent="0.3">
      <c r="A218" s="831" t="s">
        <v>4826</v>
      </c>
      <c r="B218" s="832" t="s">
        <v>4827</v>
      </c>
      <c r="C218" s="832" t="s">
        <v>5087</v>
      </c>
      <c r="D218" s="832" t="s">
        <v>4828</v>
      </c>
      <c r="E218" s="832" t="s">
        <v>4992</v>
      </c>
      <c r="F218" s="832" t="s">
        <v>5104</v>
      </c>
      <c r="G218" s="849"/>
      <c r="H218" s="849"/>
      <c r="I218" s="832"/>
      <c r="J218" s="832"/>
      <c r="K218" s="849">
        <v>0</v>
      </c>
      <c r="L218" s="849">
        <v>-1.0913936421275139E-11</v>
      </c>
      <c r="M218" s="832"/>
      <c r="N218" s="832"/>
      <c r="O218" s="849">
        <v>0</v>
      </c>
      <c r="P218" s="849">
        <v>0</v>
      </c>
      <c r="Q218" s="837"/>
      <c r="R218" s="850"/>
    </row>
    <row r="219" spans="1:18" ht="14.4" customHeight="1" x14ac:dyDescent="0.3">
      <c r="A219" s="831" t="s">
        <v>4826</v>
      </c>
      <c r="B219" s="832" t="s">
        <v>4827</v>
      </c>
      <c r="C219" s="832" t="s">
        <v>5087</v>
      </c>
      <c r="D219" s="832" t="s">
        <v>4828</v>
      </c>
      <c r="E219" s="832" t="s">
        <v>4993</v>
      </c>
      <c r="F219" s="832" t="s">
        <v>5102</v>
      </c>
      <c r="G219" s="849"/>
      <c r="H219" s="849"/>
      <c r="I219" s="832"/>
      <c r="J219" s="832"/>
      <c r="K219" s="849">
        <v>4.4408920985006262E-16</v>
      </c>
      <c r="L219" s="849">
        <v>-4.5474735088646412E-13</v>
      </c>
      <c r="M219" s="832"/>
      <c r="N219" s="832">
        <v>-1024</v>
      </c>
      <c r="O219" s="849"/>
      <c r="P219" s="849"/>
      <c r="Q219" s="837"/>
      <c r="R219" s="850"/>
    </row>
    <row r="220" spans="1:18" ht="14.4" customHeight="1" x14ac:dyDescent="0.3">
      <c r="A220" s="831" t="s">
        <v>4826</v>
      </c>
      <c r="B220" s="832" t="s">
        <v>4827</v>
      </c>
      <c r="C220" s="832" t="s">
        <v>5087</v>
      </c>
      <c r="D220" s="832" t="s">
        <v>4828</v>
      </c>
      <c r="E220" s="832" t="s">
        <v>4995</v>
      </c>
      <c r="F220" s="832" t="s">
        <v>5104</v>
      </c>
      <c r="G220" s="849"/>
      <c r="H220" s="849"/>
      <c r="I220" s="832"/>
      <c r="J220" s="832"/>
      <c r="K220" s="849">
        <v>0</v>
      </c>
      <c r="L220" s="849">
        <v>1.4551915228366852E-11</v>
      </c>
      <c r="M220" s="832"/>
      <c r="N220" s="832"/>
      <c r="O220" s="849">
        <v>0</v>
      </c>
      <c r="P220" s="849">
        <v>0</v>
      </c>
      <c r="Q220" s="837"/>
      <c r="R220" s="850"/>
    </row>
    <row r="221" spans="1:18" ht="14.4" customHeight="1" x14ac:dyDescent="0.3">
      <c r="A221" s="831" t="s">
        <v>4826</v>
      </c>
      <c r="B221" s="832" t="s">
        <v>4827</v>
      </c>
      <c r="C221" s="832" t="s">
        <v>5087</v>
      </c>
      <c r="D221" s="832" t="s">
        <v>4828</v>
      </c>
      <c r="E221" s="832" t="s">
        <v>5005</v>
      </c>
      <c r="F221" s="832" t="s">
        <v>5096</v>
      </c>
      <c r="G221" s="849"/>
      <c r="H221" s="849"/>
      <c r="I221" s="832"/>
      <c r="J221" s="832"/>
      <c r="K221" s="849"/>
      <c r="L221" s="849"/>
      <c r="M221" s="832"/>
      <c r="N221" s="832"/>
      <c r="O221" s="849">
        <v>0</v>
      </c>
      <c r="P221" s="849">
        <v>0</v>
      </c>
      <c r="Q221" s="837"/>
      <c r="R221" s="850"/>
    </row>
    <row r="222" spans="1:18" ht="14.4" customHeight="1" x14ac:dyDescent="0.3">
      <c r="A222" s="831" t="s">
        <v>4826</v>
      </c>
      <c r="B222" s="832" t="s">
        <v>4827</v>
      </c>
      <c r="C222" s="832" t="s">
        <v>5087</v>
      </c>
      <c r="D222" s="832" t="s">
        <v>4828</v>
      </c>
      <c r="E222" s="832" t="s">
        <v>5006</v>
      </c>
      <c r="F222" s="832" t="s">
        <v>5102</v>
      </c>
      <c r="G222" s="849"/>
      <c r="H222" s="849"/>
      <c r="I222" s="832"/>
      <c r="J222" s="832"/>
      <c r="K222" s="849"/>
      <c r="L222" s="849"/>
      <c r="M222" s="832"/>
      <c r="N222" s="832"/>
      <c r="O222" s="849">
        <v>0</v>
      </c>
      <c r="P222" s="849">
        <v>0</v>
      </c>
      <c r="Q222" s="837"/>
      <c r="R222" s="850"/>
    </row>
    <row r="223" spans="1:18" ht="14.4" customHeight="1" x14ac:dyDescent="0.3">
      <c r="A223" s="831" t="s">
        <v>4826</v>
      </c>
      <c r="B223" s="832" t="s">
        <v>4827</v>
      </c>
      <c r="C223" s="832" t="s">
        <v>5087</v>
      </c>
      <c r="D223" s="832" t="s">
        <v>4828</v>
      </c>
      <c r="E223" s="832" t="s">
        <v>5007</v>
      </c>
      <c r="F223" s="832" t="s">
        <v>5105</v>
      </c>
      <c r="G223" s="849"/>
      <c r="H223" s="849"/>
      <c r="I223" s="832"/>
      <c r="J223" s="832"/>
      <c r="K223" s="849"/>
      <c r="L223" s="849"/>
      <c r="M223" s="832"/>
      <c r="N223" s="832"/>
      <c r="O223" s="849">
        <v>0</v>
      </c>
      <c r="P223" s="849">
        <v>0</v>
      </c>
      <c r="Q223" s="837"/>
      <c r="R223" s="850"/>
    </row>
    <row r="224" spans="1:18" ht="14.4" customHeight="1" x14ac:dyDescent="0.3">
      <c r="A224" s="831" t="s">
        <v>4826</v>
      </c>
      <c r="B224" s="832" t="s">
        <v>4827</v>
      </c>
      <c r="C224" s="832" t="s">
        <v>5087</v>
      </c>
      <c r="D224" s="832" t="s">
        <v>4828</v>
      </c>
      <c r="E224" s="832" t="s">
        <v>5009</v>
      </c>
      <c r="F224" s="832" t="s">
        <v>5106</v>
      </c>
      <c r="G224" s="849"/>
      <c r="H224" s="849"/>
      <c r="I224" s="832"/>
      <c r="J224" s="832"/>
      <c r="K224" s="849"/>
      <c r="L224" s="849"/>
      <c r="M224" s="832"/>
      <c r="N224" s="832"/>
      <c r="O224" s="849">
        <v>-8.8817841970012523E-16</v>
      </c>
      <c r="P224" s="849">
        <v>0</v>
      </c>
      <c r="Q224" s="837"/>
      <c r="R224" s="850">
        <v>0</v>
      </c>
    </row>
    <row r="225" spans="1:18" ht="14.4" customHeight="1" x14ac:dyDescent="0.3">
      <c r="A225" s="831" t="s">
        <v>4826</v>
      </c>
      <c r="B225" s="832" t="s">
        <v>4827</v>
      </c>
      <c r="C225" s="832" t="s">
        <v>5087</v>
      </c>
      <c r="D225" s="832" t="s">
        <v>4828</v>
      </c>
      <c r="E225" s="832" t="s">
        <v>5010</v>
      </c>
      <c r="F225" s="832" t="s">
        <v>5106</v>
      </c>
      <c r="G225" s="849"/>
      <c r="H225" s="849"/>
      <c r="I225" s="832"/>
      <c r="J225" s="832"/>
      <c r="K225" s="849"/>
      <c r="L225" s="849"/>
      <c r="M225" s="832"/>
      <c r="N225" s="832"/>
      <c r="O225" s="849">
        <v>0</v>
      </c>
      <c r="P225" s="849">
        <v>0</v>
      </c>
      <c r="Q225" s="837"/>
      <c r="R225" s="850"/>
    </row>
    <row r="226" spans="1:18" ht="14.4" customHeight="1" x14ac:dyDescent="0.3">
      <c r="A226" s="831" t="s">
        <v>5107</v>
      </c>
      <c r="B226" s="832" t="s">
        <v>5108</v>
      </c>
      <c r="C226" s="832" t="s">
        <v>624</v>
      </c>
      <c r="D226" s="832" t="s">
        <v>5036</v>
      </c>
      <c r="E226" s="832" t="s">
        <v>5109</v>
      </c>
      <c r="F226" s="832" t="s">
        <v>5110</v>
      </c>
      <c r="G226" s="849">
        <v>236</v>
      </c>
      <c r="H226" s="849">
        <v>220188</v>
      </c>
      <c r="I226" s="832">
        <v>1</v>
      </c>
      <c r="J226" s="832">
        <v>933</v>
      </c>
      <c r="K226" s="849"/>
      <c r="L226" s="849"/>
      <c r="M226" s="832"/>
      <c r="N226" s="832"/>
      <c r="O226" s="849"/>
      <c r="P226" s="849"/>
      <c r="Q226" s="837"/>
      <c r="R226" s="850"/>
    </row>
    <row r="227" spans="1:18" ht="14.4" customHeight="1" x14ac:dyDescent="0.3">
      <c r="A227" s="831" t="s">
        <v>5107</v>
      </c>
      <c r="B227" s="832" t="s">
        <v>5108</v>
      </c>
      <c r="C227" s="832" t="s">
        <v>624</v>
      </c>
      <c r="D227" s="832" t="s">
        <v>5036</v>
      </c>
      <c r="E227" s="832" t="s">
        <v>5111</v>
      </c>
      <c r="F227" s="832" t="s">
        <v>5112</v>
      </c>
      <c r="G227" s="849">
        <v>15</v>
      </c>
      <c r="H227" s="849">
        <v>161085</v>
      </c>
      <c r="I227" s="832">
        <v>1</v>
      </c>
      <c r="J227" s="832">
        <v>10739</v>
      </c>
      <c r="K227" s="849">
        <v>24</v>
      </c>
      <c r="L227" s="849">
        <v>281664</v>
      </c>
      <c r="M227" s="832">
        <v>1.7485426948505447</v>
      </c>
      <c r="N227" s="832">
        <v>11736</v>
      </c>
      <c r="O227" s="849">
        <v>10</v>
      </c>
      <c r="P227" s="849">
        <v>118110</v>
      </c>
      <c r="Q227" s="837">
        <v>0.73321538318279167</v>
      </c>
      <c r="R227" s="850">
        <v>11811</v>
      </c>
    </row>
    <row r="228" spans="1:18" ht="14.4" customHeight="1" x14ac:dyDescent="0.3">
      <c r="A228" s="831" t="s">
        <v>5107</v>
      </c>
      <c r="B228" s="832" t="s">
        <v>5108</v>
      </c>
      <c r="C228" s="832" t="s">
        <v>624</v>
      </c>
      <c r="D228" s="832" t="s">
        <v>5036</v>
      </c>
      <c r="E228" s="832" t="s">
        <v>5113</v>
      </c>
      <c r="F228" s="832" t="s">
        <v>5114</v>
      </c>
      <c r="G228" s="849">
        <v>25</v>
      </c>
      <c r="H228" s="849">
        <v>7875</v>
      </c>
      <c r="I228" s="832">
        <v>1</v>
      </c>
      <c r="J228" s="832">
        <v>315</v>
      </c>
      <c r="K228" s="849">
        <v>23</v>
      </c>
      <c r="L228" s="849">
        <v>6877</v>
      </c>
      <c r="M228" s="832">
        <v>0.87326984126984131</v>
      </c>
      <c r="N228" s="832">
        <v>299</v>
      </c>
      <c r="O228" s="849">
        <v>13</v>
      </c>
      <c r="P228" s="849">
        <v>3926</v>
      </c>
      <c r="Q228" s="837">
        <v>0.49853968253968256</v>
      </c>
      <c r="R228" s="850">
        <v>302</v>
      </c>
    </row>
    <row r="229" spans="1:18" ht="14.4" customHeight="1" x14ac:dyDescent="0.3">
      <c r="A229" s="831" t="s">
        <v>5107</v>
      </c>
      <c r="B229" s="832" t="s">
        <v>5108</v>
      </c>
      <c r="C229" s="832" t="s">
        <v>624</v>
      </c>
      <c r="D229" s="832" t="s">
        <v>5036</v>
      </c>
      <c r="E229" s="832" t="s">
        <v>5115</v>
      </c>
      <c r="F229" s="832" t="s">
        <v>5116</v>
      </c>
      <c r="G229" s="849">
        <v>145</v>
      </c>
      <c r="H229" s="849">
        <v>3335</v>
      </c>
      <c r="I229" s="832">
        <v>1</v>
      </c>
      <c r="J229" s="832">
        <v>23</v>
      </c>
      <c r="K229" s="849"/>
      <c r="L229" s="849"/>
      <c r="M229" s="832"/>
      <c r="N229" s="832"/>
      <c r="O229" s="849"/>
      <c r="P229" s="849"/>
      <c r="Q229" s="837"/>
      <c r="R229" s="850"/>
    </row>
    <row r="230" spans="1:18" ht="14.4" customHeight="1" x14ac:dyDescent="0.3">
      <c r="A230" s="831" t="s">
        <v>5107</v>
      </c>
      <c r="B230" s="832" t="s">
        <v>5108</v>
      </c>
      <c r="C230" s="832" t="s">
        <v>624</v>
      </c>
      <c r="D230" s="832" t="s">
        <v>5036</v>
      </c>
      <c r="E230" s="832" t="s">
        <v>5117</v>
      </c>
      <c r="F230" s="832" t="s">
        <v>5118</v>
      </c>
      <c r="G230" s="849">
        <v>4</v>
      </c>
      <c r="H230" s="849">
        <v>51176</v>
      </c>
      <c r="I230" s="832">
        <v>1</v>
      </c>
      <c r="J230" s="832">
        <v>12794</v>
      </c>
      <c r="K230" s="849">
        <v>6</v>
      </c>
      <c r="L230" s="849">
        <v>76776</v>
      </c>
      <c r="M230" s="832">
        <v>1.5002344849148037</v>
      </c>
      <c r="N230" s="832">
        <v>12796</v>
      </c>
      <c r="O230" s="849">
        <v>2</v>
      </c>
      <c r="P230" s="849">
        <v>25608</v>
      </c>
      <c r="Q230" s="837">
        <v>0.50039080819133974</v>
      </c>
      <c r="R230" s="850">
        <v>12804</v>
      </c>
    </row>
    <row r="231" spans="1:18" ht="14.4" customHeight="1" x14ac:dyDescent="0.3">
      <c r="A231" s="831" t="s">
        <v>5107</v>
      </c>
      <c r="B231" s="832" t="s">
        <v>5108</v>
      </c>
      <c r="C231" s="832" t="s">
        <v>624</v>
      </c>
      <c r="D231" s="832" t="s">
        <v>5036</v>
      </c>
      <c r="E231" s="832" t="s">
        <v>5119</v>
      </c>
      <c r="F231" s="832"/>
      <c r="G231" s="849">
        <v>530</v>
      </c>
      <c r="H231" s="849">
        <v>681050</v>
      </c>
      <c r="I231" s="832">
        <v>1</v>
      </c>
      <c r="J231" s="832">
        <v>1285</v>
      </c>
      <c r="K231" s="849"/>
      <c r="L231" s="849"/>
      <c r="M231" s="832"/>
      <c r="N231" s="832"/>
      <c r="O231" s="849"/>
      <c r="P231" s="849"/>
      <c r="Q231" s="837"/>
      <c r="R231" s="850"/>
    </row>
    <row r="232" spans="1:18" ht="14.4" customHeight="1" x14ac:dyDescent="0.3">
      <c r="A232" s="831" t="s">
        <v>5107</v>
      </c>
      <c r="B232" s="832" t="s">
        <v>5108</v>
      </c>
      <c r="C232" s="832" t="s">
        <v>624</v>
      </c>
      <c r="D232" s="832" t="s">
        <v>5036</v>
      </c>
      <c r="E232" s="832" t="s">
        <v>5120</v>
      </c>
      <c r="F232" s="832" t="s">
        <v>5121</v>
      </c>
      <c r="G232" s="849">
        <v>306</v>
      </c>
      <c r="H232" s="849">
        <v>2987172</v>
      </c>
      <c r="I232" s="832">
        <v>1</v>
      </c>
      <c r="J232" s="832">
        <v>9762</v>
      </c>
      <c r="K232" s="849">
        <v>270</v>
      </c>
      <c r="L232" s="849">
        <v>2826090</v>
      </c>
      <c r="M232" s="832">
        <v>0.94607541848946097</v>
      </c>
      <c r="N232" s="832">
        <v>10467</v>
      </c>
      <c r="O232" s="849">
        <v>142</v>
      </c>
      <c r="P232" s="849">
        <v>1491000</v>
      </c>
      <c r="Q232" s="837">
        <v>0.49913429825935701</v>
      </c>
      <c r="R232" s="850">
        <v>10500</v>
      </c>
    </row>
    <row r="233" spans="1:18" ht="14.4" customHeight="1" x14ac:dyDescent="0.3">
      <c r="A233" s="831" t="s">
        <v>5107</v>
      </c>
      <c r="B233" s="832" t="s">
        <v>5108</v>
      </c>
      <c r="C233" s="832" t="s">
        <v>624</v>
      </c>
      <c r="D233" s="832" t="s">
        <v>5036</v>
      </c>
      <c r="E233" s="832" t="s">
        <v>5122</v>
      </c>
      <c r="F233" s="832" t="s">
        <v>5123</v>
      </c>
      <c r="G233" s="849">
        <v>48</v>
      </c>
      <c r="H233" s="849">
        <v>498288</v>
      </c>
      <c r="I233" s="832">
        <v>1</v>
      </c>
      <c r="J233" s="832">
        <v>10381</v>
      </c>
      <c r="K233" s="849">
        <v>34</v>
      </c>
      <c r="L233" s="849">
        <v>387464</v>
      </c>
      <c r="M233" s="832">
        <v>0.77759046976848734</v>
      </c>
      <c r="N233" s="832">
        <v>11396</v>
      </c>
      <c r="O233" s="849">
        <v>19</v>
      </c>
      <c r="P233" s="849">
        <v>217892</v>
      </c>
      <c r="Q233" s="837">
        <v>0.43728125100343579</v>
      </c>
      <c r="R233" s="850">
        <v>11468</v>
      </c>
    </row>
    <row r="234" spans="1:18" ht="14.4" customHeight="1" x14ac:dyDescent="0.3">
      <c r="A234" s="831" t="s">
        <v>5107</v>
      </c>
      <c r="B234" s="832" t="s">
        <v>5108</v>
      </c>
      <c r="C234" s="832" t="s">
        <v>624</v>
      </c>
      <c r="D234" s="832" t="s">
        <v>5036</v>
      </c>
      <c r="E234" s="832" t="s">
        <v>5124</v>
      </c>
      <c r="F234" s="832" t="s">
        <v>5125</v>
      </c>
      <c r="G234" s="849">
        <v>86</v>
      </c>
      <c r="H234" s="849">
        <v>37410</v>
      </c>
      <c r="I234" s="832">
        <v>1</v>
      </c>
      <c r="J234" s="832">
        <v>435</v>
      </c>
      <c r="K234" s="849"/>
      <c r="L234" s="849"/>
      <c r="M234" s="832"/>
      <c r="N234" s="832"/>
      <c r="O234" s="849"/>
      <c r="P234" s="849"/>
      <c r="Q234" s="837"/>
      <c r="R234" s="850"/>
    </row>
    <row r="235" spans="1:18" ht="14.4" customHeight="1" x14ac:dyDescent="0.3">
      <c r="A235" s="831" t="s">
        <v>5107</v>
      </c>
      <c r="B235" s="832" t="s">
        <v>5108</v>
      </c>
      <c r="C235" s="832" t="s">
        <v>624</v>
      </c>
      <c r="D235" s="832" t="s">
        <v>5036</v>
      </c>
      <c r="E235" s="832" t="s">
        <v>5126</v>
      </c>
      <c r="F235" s="832" t="s">
        <v>5127</v>
      </c>
      <c r="G235" s="849">
        <v>18</v>
      </c>
      <c r="H235" s="849">
        <v>10422</v>
      </c>
      <c r="I235" s="832">
        <v>1</v>
      </c>
      <c r="J235" s="832">
        <v>579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5107</v>
      </c>
      <c r="B236" s="832" t="s">
        <v>5108</v>
      </c>
      <c r="C236" s="832" t="s">
        <v>624</v>
      </c>
      <c r="D236" s="832" t="s">
        <v>5036</v>
      </c>
      <c r="E236" s="832" t="s">
        <v>5128</v>
      </c>
      <c r="F236" s="832"/>
      <c r="G236" s="849">
        <v>1288</v>
      </c>
      <c r="H236" s="849">
        <v>1303456</v>
      </c>
      <c r="I236" s="832">
        <v>1</v>
      </c>
      <c r="J236" s="832">
        <v>1012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5107</v>
      </c>
      <c r="B237" s="832" t="s">
        <v>5108</v>
      </c>
      <c r="C237" s="832" t="s">
        <v>624</v>
      </c>
      <c r="D237" s="832" t="s">
        <v>5036</v>
      </c>
      <c r="E237" s="832" t="s">
        <v>5129</v>
      </c>
      <c r="F237" s="832"/>
      <c r="G237" s="849">
        <v>516</v>
      </c>
      <c r="H237" s="849">
        <v>1185252</v>
      </c>
      <c r="I237" s="832">
        <v>1</v>
      </c>
      <c r="J237" s="832">
        <v>2297</v>
      </c>
      <c r="K237" s="849"/>
      <c r="L237" s="849"/>
      <c r="M237" s="832"/>
      <c r="N237" s="832"/>
      <c r="O237" s="849"/>
      <c r="P237" s="849"/>
      <c r="Q237" s="837"/>
      <c r="R237" s="850"/>
    </row>
    <row r="238" spans="1:18" ht="14.4" customHeight="1" x14ac:dyDescent="0.3">
      <c r="A238" s="831" t="s">
        <v>5107</v>
      </c>
      <c r="B238" s="832" t="s">
        <v>5108</v>
      </c>
      <c r="C238" s="832" t="s">
        <v>624</v>
      </c>
      <c r="D238" s="832" t="s">
        <v>5036</v>
      </c>
      <c r="E238" s="832" t="s">
        <v>5130</v>
      </c>
      <c r="F238" s="832" t="s">
        <v>5131</v>
      </c>
      <c r="G238" s="849">
        <v>213</v>
      </c>
      <c r="H238" s="849">
        <v>79662</v>
      </c>
      <c r="I238" s="832">
        <v>1</v>
      </c>
      <c r="J238" s="832">
        <v>374</v>
      </c>
      <c r="K238" s="849">
        <v>190</v>
      </c>
      <c r="L238" s="849">
        <v>68210</v>
      </c>
      <c r="M238" s="832">
        <v>0.85624262509100957</v>
      </c>
      <c r="N238" s="832">
        <v>359</v>
      </c>
      <c r="O238" s="849">
        <v>126</v>
      </c>
      <c r="P238" s="849">
        <v>45612</v>
      </c>
      <c r="Q238" s="837">
        <v>0.57256910446637044</v>
      </c>
      <c r="R238" s="850">
        <v>362</v>
      </c>
    </row>
    <row r="239" spans="1:18" ht="14.4" customHeight="1" x14ac:dyDescent="0.3">
      <c r="A239" s="831" t="s">
        <v>5107</v>
      </c>
      <c r="B239" s="832" t="s">
        <v>5108</v>
      </c>
      <c r="C239" s="832" t="s">
        <v>624</v>
      </c>
      <c r="D239" s="832" t="s">
        <v>5036</v>
      </c>
      <c r="E239" s="832" t="s">
        <v>5132</v>
      </c>
      <c r="F239" s="832" t="s">
        <v>5133</v>
      </c>
      <c r="G239" s="849">
        <v>85</v>
      </c>
      <c r="H239" s="849">
        <v>642260</v>
      </c>
      <c r="I239" s="832">
        <v>1</v>
      </c>
      <c r="J239" s="832">
        <v>7556</v>
      </c>
      <c r="K239" s="849"/>
      <c r="L239" s="849"/>
      <c r="M239" s="832"/>
      <c r="N239" s="832"/>
      <c r="O239" s="849"/>
      <c r="P239" s="849"/>
      <c r="Q239" s="837"/>
      <c r="R239" s="850"/>
    </row>
    <row r="240" spans="1:18" ht="14.4" customHeight="1" x14ac:dyDescent="0.3">
      <c r="A240" s="831" t="s">
        <v>5107</v>
      </c>
      <c r="B240" s="832" t="s">
        <v>5108</v>
      </c>
      <c r="C240" s="832" t="s">
        <v>624</v>
      </c>
      <c r="D240" s="832" t="s">
        <v>5036</v>
      </c>
      <c r="E240" s="832" t="s">
        <v>5134</v>
      </c>
      <c r="F240" s="832" t="s">
        <v>5135</v>
      </c>
      <c r="G240" s="849"/>
      <c r="H240" s="849"/>
      <c r="I240" s="832"/>
      <c r="J240" s="832"/>
      <c r="K240" s="849"/>
      <c r="L240" s="849"/>
      <c r="M240" s="832"/>
      <c r="N240" s="832"/>
      <c r="O240" s="849">
        <v>1</v>
      </c>
      <c r="P240" s="849">
        <v>12517</v>
      </c>
      <c r="Q240" s="837"/>
      <c r="R240" s="850">
        <v>12517</v>
      </c>
    </row>
    <row r="241" spans="1:18" ht="14.4" customHeight="1" x14ac:dyDescent="0.3">
      <c r="A241" s="831" t="s">
        <v>5107</v>
      </c>
      <c r="B241" s="832" t="s">
        <v>5108</v>
      </c>
      <c r="C241" s="832" t="s">
        <v>624</v>
      </c>
      <c r="D241" s="832" t="s">
        <v>5036</v>
      </c>
      <c r="E241" s="832" t="s">
        <v>5136</v>
      </c>
      <c r="F241" s="832" t="s">
        <v>5137</v>
      </c>
      <c r="G241" s="849">
        <v>7</v>
      </c>
      <c r="H241" s="849">
        <v>2744</v>
      </c>
      <c r="I241" s="832">
        <v>1</v>
      </c>
      <c r="J241" s="832">
        <v>392</v>
      </c>
      <c r="K241" s="849"/>
      <c r="L241" s="849"/>
      <c r="M241" s="832"/>
      <c r="N241" s="832"/>
      <c r="O241" s="849"/>
      <c r="P241" s="849"/>
      <c r="Q241" s="837"/>
      <c r="R241" s="850"/>
    </row>
    <row r="242" spans="1:18" ht="14.4" customHeight="1" x14ac:dyDescent="0.3">
      <c r="A242" s="831" t="s">
        <v>5107</v>
      </c>
      <c r="B242" s="832" t="s">
        <v>5108</v>
      </c>
      <c r="C242" s="832" t="s">
        <v>624</v>
      </c>
      <c r="D242" s="832" t="s">
        <v>5036</v>
      </c>
      <c r="E242" s="832" t="s">
        <v>5138</v>
      </c>
      <c r="F242" s="832" t="s">
        <v>5139</v>
      </c>
      <c r="G242" s="849">
        <v>14</v>
      </c>
      <c r="H242" s="849">
        <v>13776</v>
      </c>
      <c r="I242" s="832">
        <v>1</v>
      </c>
      <c r="J242" s="832">
        <v>984</v>
      </c>
      <c r="K242" s="849"/>
      <c r="L242" s="849"/>
      <c r="M242" s="832"/>
      <c r="N242" s="832"/>
      <c r="O242" s="849"/>
      <c r="P242" s="849"/>
      <c r="Q242" s="837"/>
      <c r="R242" s="850"/>
    </row>
    <row r="243" spans="1:18" ht="14.4" customHeight="1" x14ac:dyDescent="0.3">
      <c r="A243" s="831" t="s">
        <v>5107</v>
      </c>
      <c r="B243" s="832" t="s">
        <v>5108</v>
      </c>
      <c r="C243" s="832" t="s">
        <v>624</v>
      </c>
      <c r="D243" s="832" t="s">
        <v>5036</v>
      </c>
      <c r="E243" s="832" t="s">
        <v>5140</v>
      </c>
      <c r="F243" s="832" t="s">
        <v>5141</v>
      </c>
      <c r="G243" s="849"/>
      <c r="H243" s="849"/>
      <c r="I243" s="832"/>
      <c r="J243" s="832"/>
      <c r="K243" s="849">
        <v>403</v>
      </c>
      <c r="L243" s="849">
        <v>446121</v>
      </c>
      <c r="M243" s="832"/>
      <c r="N243" s="832">
        <v>1107</v>
      </c>
      <c r="O243" s="849">
        <v>236</v>
      </c>
      <c r="P243" s="849">
        <v>261960</v>
      </c>
      <c r="Q243" s="837"/>
      <c r="R243" s="850">
        <v>1110</v>
      </c>
    </row>
    <row r="244" spans="1:18" ht="14.4" customHeight="1" x14ac:dyDescent="0.3">
      <c r="A244" s="831" t="s">
        <v>5107</v>
      </c>
      <c r="B244" s="832" t="s">
        <v>5108</v>
      </c>
      <c r="C244" s="832" t="s">
        <v>624</v>
      </c>
      <c r="D244" s="832" t="s">
        <v>5036</v>
      </c>
      <c r="E244" s="832" t="s">
        <v>5142</v>
      </c>
      <c r="F244" s="832" t="s">
        <v>5143</v>
      </c>
      <c r="G244" s="849"/>
      <c r="H244" s="849"/>
      <c r="I244" s="832"/>
      <c r="J244" s="832"/>
      <c r="K244" s="849"/>
      <c r="L244" s="849"/>
      <c r="M244" s="832"/>
      <c r="N244" s="832"/>
      <c r="O244" s="849">
        <v>4</v>
      </c>
      <c r="P244" s="849">
        <v>29788</v>
      </c>
      <c r="Q244" s="837"/>
      <c r="R244" s="850">
        <v>7447</v>
      </c>
    </row>
    <row r="245" spans="1:18" ht="14.4" customHeight="1" x14ac:dyDescent="0.3">
      <c r="A245" s="831" t="s">
        <v>5107</v>
      </c>
      <c r="B245" s="832" t="s">
        <v>5108</v>
      </c>
      <c r="C245" s="832" t="s">
        <v>624</v>
      </c>
      <c r="D245" s="832" t="s">
        <v>5036</v>
      </c>
      <c r="E245" s="832" t="s">
        <v>5144</v>
      </c>
      <c r="F245" s="832" t="s">
        <v>5145</v>
      </c>
      <c r="G245" s="849"/>
      <c r="H245" s="849"/>
      <c r="I245" s="832"/>
      <c r="J245" s="832"/>
      <c r="K245" s="849">
        <v>2</v>
      </c>
      <c r="L245" s="849">
        <v>4790</v>
      </c>
      <c r="M245" s="832"/>
      <c r="N245" s="832">
        <v>2395</v>
      </c>
      <c r="O245" s="849">
        <v>2</v>
      </c>
      <c r="P245" s="849">
        <v>4798</v>
      </c>
      <c r="Q245" s="837"/>
      <c r="R245" s="850">
        <v>2399</v>
      </c>
    </row>
    <row r="246" spans="1:18" ht="14.4" customHeight="1" x14ac:dyDescent="0.3">
      <c r="A246" s="831" t="s">
        <v>5107</v>
      </c>
      <c r="B246" s="832" t="s">
        <v>5108</v>
      </c>
      <c r="C246" s="832" t="s">
        <v>624</v>
      </c>
      <c r="D246" s="832" t="s">
        <v>5036</v>
      </c>
      <c r="E246" s="832" t="s">
        <v>5146</v>
      </c>
      <c r="F246" s="832" t="s">
        <v>5147</v>
      </c>
      <c r="G246" s="849"/>
      <c r="H246" s="849"/>
      <c r="I246" s="832"/>
      <c r="J246" s="832"/>
      <c r="K246" s="849">
        <v>85</v>
      </c>
      <c r="L246" s="849">
        <v>748510</v>
      </c>
      <c r="M246" s="832"/>
      <c r="N246" s="832">
        <v>8806</v>
      </c>
      <c r="O246" s="849">
        <v>64</v>
      </c>
      <c r="P246" s="849">
        <v>564032</v>
      </c>
      <c r="Q246" s="837"/>
      <c r="R246" s="850">
        <v>8813</v>
      </c>
    </row>
    <row r="247" spans="1:18" ht="14.4" customHeight="1" x14ac:dyDescent="0.3">
      <c r="A247" s="831" t="s">
        <v>5107</v>
      </c>
      <c r="B247" s="832" t="s">
        <v>5108</v>
      </c>
      <c r="C247" s="832" t="s">
        <v>624</v>
      </c>
      <c r="D247" s="832" t="s">
        <v>5036</v>
      </c>
      <c r="E247" s="832" t="s">
        <v>5148</v>
      </c>
      <c r="F247" s="832" t="s">
        <v>5149</v>
      </c>
      <c r="G247" s="849"/>
      <c r="H247" s="849"/>
      <c r="I247" s="832"/>
      <c r="J247" s="832"/>
      <c r="K247" s="849">
        <v>15</v>
      </c>
      <c r="L247" s="849">
        <v>24150</v>
      </c>
      <c r="M247" s="832"/>
      <c r="N247" s="832">
        <v>1610</v>
      </c>
      <c r="O247" s="849">
        <v>62</v>
      </c>
      <c r="P247" s="849">
        <v>99820</v>
      </c>
      <c r="Q247" s="837"/>
      <c r="R247" s="850">
        <v>1610</v>
      </c>
    </row>
    <row r="248" spans="1:18" ht="14.4" customHeight="1" x14ac:dyDescent="0.3">
      <c r="A248" s="831" t="s">
        <v>5107</v>
      </c>
      <c r="B248" s="832" t="s">
        <v>5108</v>
      </c>
      <c r="C248" s="832" t="s">
        <v>624</v>
      </c>
      <c r="D248" s="832" t="s">
        <v>5036</v>
      </c>
      <c r="E248" s="832" t="s">
        <v>5150</v>
      </c>
      <c r="F248" s="832" t="s">
        <v>5151</v>
      </c>
      <c r="G248" s="849"/>
      <c r="H248" s="849"/>
      <c r="I248" s="832"/>
      <c r="J248" s="832"/>
      <c r="K248" s="849">
        <v>386</v>
      </c>
      <c r="L248" s="849">
        <v>628794</v>
      </c>
      <c r="M248" s="832"/>
      <c r="N248" s="832">
        <v>1629</v>
      </c>
      <c r="O248" s="849">
        <v>191</v>
      </c>
      <c r="P248" s="849">
        <v>311712</v>
      </c>
      <c r="Q248" s="837"/>
      <c r="R248" s="850">
        <v>1632</v>
      </c>
    </row>
    <row r="249" spans="1:18" ht="14.4" customHeight="1" x14ac:dyDescent="0.3">
      <c r="A249" s="831" t="s">
        <v>5107</v>
      </c>
      <c r="B249" s="832" t="s">
        <v>5108</v>
      </c>
      <c r="C249" s="832" t="s">
        <v>624</v>
      </c>
      <c r="D249" s="832" t="s">
        <v>5036</v>
      </c>
      <c r="E249" s="832" t="s">
        <v>5152</v>
      </c>
      <c r="F249" s="832" t="s">
        <v>5153</v>
      </c>
      <c r="G249" s="849"/>
      <c r="H249" s="849"/>
      <c r="I249" s="832"/>
      <c r="J249" s="832"/>
      <c r="K249" s="849">
        <v>71</v>
      </c>
      <c r="L249" s="849">
        <v>272285</v>
      </c>
      <c r="M249" s="832"/>
      <c r="N249" s="832">
        <v>3835</v>
      </c>
      <c r="O249" s="849">
        <v>42</v>
      </c>
      <c r="P249" s="849">
        <v>161238</v>
      </c>
      <c r="Q249" s="837"/>
      <c r="R249" s="850">
        <v>3839</v>
      </c>
    </row>
    <row r="250" spans="1:18" ht="14.4" customHeight="1" x14ac:dyDescent="0.3">
      <c r="A250" s="831" t="s">
        <v>5107</v>
      </c>
      <c r="B250" s="832" t="s">
        <v>5108</v>
      </c>
      <c r="C250" s="832" t="s">
        <v>624</v>
      </c>
      <c r="D250" s="832" t="s">
        <v>5036</v>
      </c>
      <c r="E250" s="832" t="s">
        <v>5154</v>
      </c>
      <c r="F250" s="832" t="s">
        <v>5155</v>
      </c>
      <c r="G250" s="849"/>
      <c r="H250" s="849"/>
      <c r="I250" s="832"/>
      <c r="J250" s="832"/>
      <c r="K250" s="849">
        <v>15</v>
      </c>
      <c r="L250" s="849">
        <v>24150</v>
      </c>
      <c r="M250" s="832"/>
      <c r="N250" s="832">
        <v>1610</v>
      </c>
      <c r="O250" s="849">
        <v>62</v>
      </c>
      <c r="P250" s="849">
        <v>99820</v>
      </c>
      <c r="Q250" s="837"/>
      <c r="R250" s="850">
        <v>1610</v>
      </c>
    </row>
    <row r="251" spans="1:18" ht="14.4" customHeight="1" x14ac:dyDescent="0.3">
      <c r="A251" s="831" t="s">
        <v>5107</v>
      </c>
      <c r="B251" s="832" t="s">
        <v>5108</v>
      </c>
      <c r="C251" s="832" t="s">
        <v>624</v>
      </c>
      <c r="D251" s="832" t="s">
        <v>5036</v>
      </c>
      <c r="E251" s="832" t="s">
        <v>5156</v>
      </c>
      <c r="F251" s="832" t="s">
        <v>5157</v>
      </c>
      <c r="G251" s="849"/>
      <c r="H251" s="849"/>
      <c r="I251" s="832"/>
      <c r="J251" s="832"/>
      <c r="K251" s="849">
        <v>18</v>
      </c>
      <c r="L251" s="849">
        <v>715068</v>
      </c>
      <c r="M251" s="832"/>
      <c r="N251" s="832">
        <v>39726</v>
      </c>
      <c r="O251" s="849">
        <v>6</v>
      </c>
      <c r="P251" s="849">
        <v>238782</v>
      </c>
      <c r="Q251" s="837"/>
      <c r="R251" s="850">
        <v>39797</v>
      </c>
    </row>
    <row r="252" spans="1:18" ht="14.4" customHeight="1" x14ac:dyDescent="0.3">
      <c r="A252" s="831" t="s">
        <v>5107</v>
      </c>
      <c r="B252" s="832" t="s">
        <v>5108</v>
      </c>
      <c r="C252" s="832" t="s">
        <v>624</v>
      </c>
      <c r="D252" s="832" t="s">
        <v>5036</v>
      </c>
      <c r="E252" s="832" t="s">
        <v>5158</v>
      </c>
      <c r="F252" s="832" t="s">
        <v>5159</v>
      </c>
      <c r="G252" s="849"/>
      <c r="H252" s="849"/>
      <c r="I252" s="832"/>
      <c r="J252" s="832"/>
      <c r="K252" s="849">
        <v>19</v>
      </c>
      <c r="L252" s="849">
        <v>45505</v>
      </c>
      <c r="M252" s="832"/>
      <c r="N252" s="832">
        <v>2395</v>
      </c>
      <c r="O252" s="849">
        <v>8</v>
      </c>
      <c r="P252" s="849">
        <v>19192</v>
      </c>
      <c r="Q252" s="837"/>
      <c r="R252" s="850">
        <v>2399</v>
      </c>
    </row>
    <row r="253" spans="1:18" ht="14.4" customHeight="1" x14ac:dyDescent="0.3">
      <c r="A253" s="831" t="s">
        <v>5107</v>
      </c>
      <c r="B253" s="832" t="s">
        <v>5108</v>
      </c>
      <c r="C253" s="832" t="s">
        <v>624</v>
      </c>
      <c r="D253" s="832" t="s">
        <v>5036</v>
      </c>
      <c r="E253" s="832" t="s">
        <v>5160</v>
      </c>
      <c r="F253" s="832" t="s">
        <v>5161</v>
      </c>
      <c r="G253" s="849"/>
      <c r="H253" s="849"/>
      <c r="I253" s="832"/>
      <c r="J253" s="832"/>
      <c r="K253" s="849">
        <v>1</v>
      </c>
      <c r="L253" s="849">
        <v>1084.44</v>
      </c>
      <c r="M253" s="832"/>
      <c r="N253" s="832">
        <v>1084.44</v>
      </c>
      <c r="O253" s="849">
        <v>3</v>
      </c>
      <c r="P253" s="849">
        <v>3253.33</v>
      </c>
      <c r="Q253" s="837"/>
      <c r="R253" s="850">
        <v>1084.4433333333334</v>
      </c>
    </row>
    <row r="254" spans="1:18" ht="14.4" customHeight="1" x14ac:dyDescent="0.3">
      <c r="A254" s="831" t="s">
        <v>5107</v>
      </c>
      <c r="B254" s="832" t="s">
        <v>5162</v>
      </c>
      <c r="C254" s="832" t="s">
        <v>624</v>
      </c>
      <c r="D254" s="832" t="s">
        <v>5036</v>
      </c>
      <c r="E254" s="832" t="s">
        <v>5163</v>
      </c>
      <c r="F254" s="832" t="s">
        <v>5164</v>
      </c>
      <c r="G254" s="849">
        <v>11</v>
      </c>
      <c r="H254" s="849">
        <v>2431</v>
      </c>
      <c r="I254" s="832">
        <v>1</v>
      </c>
      <c r="J254" s="832">
        <v>221</v>
      </c>
      <c r="K254" s="849">
        <v>30</v>
      </c>
      <c r="L254" s="849">
        <v>6660</v>
      </c>
      <c r="M254" s="832">
        <v>2.7396133278486219</v>
      </c>
      <c r="N254" s="832">
        <v>222</v>
      </c>
      <c r="O254" s="849">
        <v>35</v>
      </c>
      <c r="P254" s="849">
        <v>7805</v>
      </c>
      <c r="Q254" s="837">
        <v>3.2106129164952693</v>
      </c>
      <c r="R254" s="850">
        <v>223</v>
      </c>
    </row>
    <row r="255" spans="1:18" ht="14.4" customHeight="1" x14ac:dyDescent="0.3">
      <c r="A255" s="831" t="s">
        <v>5107</v>
      </c>
      <c r="B255" s="832" t="s">
        <v>5162</v>
      </c>
      <c r="C255" s="832" t="s">
        <v>624</v>
      </c>
      <c r="D255" s="832" t="s">
        <v>5036</v>
      </c>
      <c r="E255" s="832" t="s">
        <v>5165</v>
      </c>
      <c r="F255" s="832" t="s">
        <v>5166</v>
      </c>
      <c r="G255" s="849">
        <v>73</v>
      </c>
      <c r="H255" s="849">
        <v>37084</v>
      </c>
      <c r="I255" s="832">
        <v>1</v>
      </c>
      <c r="J255" s="832">
        <v>508</v>
      </c>
      <c r="K255" s="849">
        <v>30</v>
      </c>
      <c r="L255" s="849">
        <v>15270</v>
      </c>
      <c r="M255" s="832">
        <v>0.41176787833027723</v>
      </c>
      <c r="N255" s="832">
        <v>509</v>
      </c>
      <c r="O255" s="849">
        <v>35</v>
      </c>
      <c r="P255" s="849">
        <v>17955</v>
      </c>
      <c r="Q255" s="837">
        <v>0.48417107108186819</v>
      </c>
      <c r="R255" s="850">
        <v>513</v>
      </c>
    </row>
    <row r="256" spans="1:18" ht="14.4" customHeight="1" x14ac:dyDescent="0.3">
      <c r="A256" s="831" t="s">
        <v>5107</v>
      </c>
      <c r="B256" s="832" t="s">
        <v>5162</v>
      </c>
      <c r="C256" s="832" t="s">
        <v>624</v>
      </c>
      <c r="D256" s="832" t="s">
        <v>5036</v>
      </c>
      <c r="E256" s="832" t="s">
        <v>5167</v>
      </c>
      <c r="F256" s="832" t="s">
        <v>5168</v>
      </c>
      <c r="G256" s="849">
        <v>41</v>
      </c>
      <c r="H256" s="849">
        <v>14514</v>
      </c>
      <c r="I256" s="832">
        <v>1</v>
      </c>
      <c r="J256" s="832">
        <v>354</v>
      </c>
      <c r="K256" s="849">
        <v>31</v>
      </c>
      <c r="L256" s="849">
        <v>10974</v>
      </c>
      <c r="M256" s="832">
        <v>0.75609756097560976</v>
      </c>
      <c r="N256" s="832">
        <v>354</v>
      </c>
      <c r="O256" s="849">
        <v>61</v>
      </c>
      <c r="P256" s="849">
        <v>21655</v>
      </c>
      <c r="Q256" s="837">
        <v>1.4920077166873364</v>
      </c>
      <c r="R256" s="850">
        <v>355</v>
      </c>
    </row>
    <row r="257" spans="1:18" ht="14.4" customHeight="1" x14ac:dyDescent="0.3">
      <c r="A257" s="831" t="s">
        <v>5107</v>
      </c>
      <c r="B257" s="832" t="s">
        <v>5162</v>
      </c>
      <c r="C257" s="832" t="s">
        <v>624</v>
      </c>
      <c r="D257" s="832" t="s">
        <v>5036</v>
      </c>
      <c r="E257" s="832" t="s">
        <v>5169</v>
      </c>
      <c r="F257" s="832" t="s">
        <v>5170</v>
      </c>
      <c r="G257" s="849">
        <v>1</v>
      </c>
      <c r="H257" s="849">
        <v>32</v>
      </c>
      <c r="I257" s="832">
        <v>1</v>
      </c>
      <c r="J257" s="832">
        <v>32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5107</v>
      </c>
      <c r="B258" s="832" t="s">
        <v>5162</v>
      </c>
      <c r="C258" s="832" t="s">
        <v>624</v>
      </c>
      <c r="D258" s="832" t="s">
        <v>5036</v>
      </c>
      <c r="E258" s="832" t="s">
        <v>5171</v>
      </c>
      <c r="F258" s="832" t="s">
        <v>5172</v>
      </c>
      <c r="G258" s="849">
        <v>16630</v>
      </c>
      <c r="H258" s="849">
        <v>1080950</v>
      </c>
      <c r="I258" s="832">
        <v>1</v>
      </c>
      <c r="J258" s="832">
        <v>65</v>
      </c>
      <c r="K258" s="849">
        <v>17379</v>
      </c>
      <c r="L258" s="849">
        <v>1129635</v>
      </c>
      <c r="M258" s="832">
        <v>1.0450390859891763</v>
      </c>
      <c r="N258" s="832">
        <v>65</v>
      </c>
      <c r="O258" s="849">
        <v>17908</v>
      </c>
      <c r="P258" s="849">
        <v>1164020</v>
      </c>
      <c r="Q258" s="837">
        <v>1.0768490679494889</v>
      </c>
      <c r="R258" s="850">
        <v>65</v>
      </c>
    </row>
    <row r="259" spans="1:18" ht="14.4" customHeight="1" x14ac:dyDescent="0.3">
      <c r="A259" s="831" t="s">
        <v>5107</v>
      </c>
      <c r="B259" s="832" t="s">
        <v>5162</v>
      </c>
      <c r="C259" s="832" t="s">
        <v>624</v>
      </c>
      <c r="D259" s="832" t="s">
        <v>5036</v>
      </c>
      <c r="E259" s="832" t="s">
        <v>5173</v>
      </c>
      <c r="F259" s="832" t="s">
        <v>5174</v>
      </c>
      <c r="G259" s="849">
        <v>3</v>
      </c>
      <c r="H259" s="849">
        <v>1635</v>
      </c>
      <c r="I259" s="832">
        <v>1</v>
      </c>
      <c r="J259" s="832">
        <v>545</v>
      </c>
      <c r="K259" s="849">
        <v>4</v>
      </c>
      <c r="L259" s="849">
        <v>2180</v>
      </c>
      <c r="M259" s="832">
        <v>1.3333333333333333</v>
      </c>
      <c r="N259" s="832">
        <v>545</v>
      </c>
      <c r="O259" s="849">
        <v>3</v>
      </c>
      <c r="P259" s="849">
        <v>1638</v>
      </c>
      <c r="Q259" s="837">
        <v>1.001834862385321</v>
      </c>
      <c r="R259" s="850">
        <v>546</v>
      </c>
    </row>
    <row r="260" spans="1:18" ht="14.4" customHeight="1" x14ac:dyDescent="0.3">
      <c r="A260" s="831" t="s">
        <v>5107</v>
      </c>
      <c r="B260" s="832" t="s">
        <v>5162</v>
      </c>
      <c r="C260" s="832" t="s">
        <v>624</v>
      </c>
      <c r="D260" s="832" t="s">
        <v>5036</v>
      </c>
      <c r="E260" s="832" t="s">
        <v>5175</v>
      </c>
      <c r="F260" s="832" t="s">
        <v>5176</v>
      </c>
      <c r="G260" s="849">
        <v>154</v>
      </c>
      <c r="H260" s="849">
        <v>91168</v>
      </c>
      <c r="I260" s="832">
        <v>1</v>
      </c>
      <c r="J260" s="832">
        <v>592</v>
      </c>
      <c r="K260" s="849">
        <v>111</v>
      </c>
      <c r="L260" s="849">
        <v>65712</v>
      </c>
      <c r="M260" s="832">
        <v>0.72077922077922074</v>
      </c>
      <c r="N260" s="832">
        <v>592</v>
      </c>
      <c r="O260" s="849">
        <v>107</v>
      </c>
      <c r="P260" s="849">
        <v>63558</v>
      </c>
      <c r="Q260" s="837">
        <v>0.69715250965250963</v>
      </c>
      <c r="R260" s="850">
        <v>594</v>
      </c>
    </row>
    <row r="261" spans="1:18" ht="14.4" customHeight="1" x14ac:dyDescent="0.3">
      <c r="A261" s="831" t="s">
        <v>5107</v>
      </c>
      <c r="B261" s="832" t="s">
        <v>5162</v>
      </c>
      <c r="C261" s="832" t="s">
        <v>624</v>
      </c>
      <c r="D261" s="832" t="s">
        <v>5036</v>
      </c>
      <c r="E261" s="832" t="s">
        <v>5177</v>
      </c>
      <c r="F261" s="832" t="s">
        <v>5178</v>
      </c>
      <c r="G261" s="849">
        <v>128</v>
      </c>
      <c r="H261" s="849">
        <v>78976</v>
      </c>
      <c r="I261" s="832">
        <v>1</v>
      </c>
      <c r="J261" s="832">
        <v>617</v>
      </c>
      <c r="K261" s="849">
        <v>92</v>
      </c>
      <c r="L261" s="849">
        <v>56764</v>
      </c>
      <c r="M261" s="832">
        <v>0.71875</v>
      </c>
      <c r="N261" s="832">
        <v>617</v>
      </c>
      <c r="O261" s="849">
        <v>88</v>
      </c>
      <c r="P261" s="849">
        <v>54384</v>
      </c>
      <c r="Q261" s="837">
        <v>0.68861426256077796</v>
      </c>
      <c r="R261" s="850">
        <v>618</v>
      </c>
    </row>
    <row r="262" spans="1:18" ht="14.4" customHeight="1" x14ac:dyDescent="0.3">
      <c r="A262" s="831" t="s">
        <v>5107</v>
      </c>
      <c r="B262" s="832" t="s">
        <v>5162</v>
      </c>
      <c r="C262" s="832" t="s">
        <v>624</v>
      </c>
      <c r="D262" s="832" t="s">
        <v>5036</v>
      </c>
      <c r="E262" s="832" t="s">
        <v>5179</v>
      </c>
      <c r="F262" s="832" t="s">
        <v>5180</v>
      </c>
      <c r="G262" s="849">
        <v>28</v>
      </c>
      <c r="H262" s="849">
        <v>4284</v>
      </c>
      <c r="I262" s="832">
        <v>1</v>
      </c>
      <c r="J262" s="832">
        <v>153</v>
      </c>
      <c r="K262" s="849">
        <v>68</v>
      </c>
      <c r="L262" s="849">
        <v>10404</v>
      </c>
      <c r="M262" s="832">
        <v>2.4285714285714284</v>
      </c>
      <c r="N262" s="832">
        <v>153</v>
      </c>
      <c r="O262" s="849">
        <v>37</v>
      </c>
      <c r="P262" s="849">
        <v>5698</v>
      </c>
      <c r="Q262" s="837">
        <v>1.3300653594771241</v>
      </c>
      <c r="R262" s="850">
        <v>154</v>
      </c>
    </row>
    <row r="263" spans="1:18" ht="14.4" customHeight="1" x14ac:dyDescent="0.3">
      <c r="A263" s="831" t="s">
        <v>5107</v>
      </c>
      <c r="B263" s="832" t="s">
        <v>5162</v>
      </c>
      <c r="C263" s="832" t="s">
        <v>624</v>
      </c>
      <c r="D263" s="832" t="s">
        <v>5036</v>
      </c>
      <c r="E263" s="832" t="s">
        <v>5181</v>
      </c>
      <c r="F263" s="832" t="s">
        <v>5182</v>
      </c>
      <c r="G263" s="849">
        <v>1</v>
      </c>
      <c r="H263" s="849">
        <v>679</v>
      </c>
      <c r="I263" s="832">
        <v>1</v>
      </c>
      <c r="J263" s="832">
        <v>679</v>
      </c>
      <c r="K263" s="849">
        <v>1</v>
      </c>
      <c r="L263" s="849">
        <v>679</v>
      </c>
      <c r="M263" s="832">
        <v>1</v>
      </c>
      <c r="N263" s="832">
        <v>679</v>
      </c>
      <c r="O263" s="849"/>
      <c r="P263" s="849"/>
      <c r="Q263" s="837"/>
      <c r="R263" s="850"/>
    </row>
    <row r="264" spans="1:18" ht="14.4" customHeight="1" x14ac:dyDescent="0.3">
      <c r="A264" s="831" t="s">
        <v>5107</v>
      </c>
      <c r="B264" s="832" t="s">
        <v>5162</v>
      </c>
      <c r="C264" s="832" t="s">
        <v>624</v>
      </c>
      <c r="D264" s="832" t="s">
        <v>5036</v>
      </c>
      <c r="E264" s="832" t="s">
        <v>5183</v>
      </c>
      <c r="F264" s="832" t="s">
        <v>5184</v>
      </c>
      <c r="G264" s="849">
        <v>109</v>
      </c>
      <c r="H264" s="849">
        <v>2616</v>
      </c>
      <c r="I264" s="832">
        <v>1</v>
      </c>
      <c r="J264" s="832">
        <v>24</v>
      </c>
      <c r="K264" s="849">
        <v>99</v>
      </c>
      <c r="L264" s="849">
        <v>2376</v>
      </c>
      <c r="M264" s="832">
        <v>0.90825688073394495</v>
      </c>
      <c r="N264" s="832">
        <v>24</v>
      </c>
      <c r="O264" s="849">
        <v>145</v>
      </c>
      <c r="P264" s="849">
        <v>3770</v>
      </c>
      <c r="Q264" s="837">
        <v>1.441131498470948</v>
      </c>
      <c r="R264" s="850">
        <v>26</v>
      </c>
    </row>
    <row r="265" spans="1:18" ht="14.4" customHeight="1" x14ac:dyDescent="0.3">
      <c r="A265" s="831" t="s">
        <v>5107</v>
      </c>
      <c r="B265" s="832" t="s">
        <v>5162</v>
      </c>
      <c r="C265" s="832" t="s">
        <v>624</v>
      </c>
      <c r="D265" s="832" t="s">
        <v>5036</v>
      </c>
      <c r="E265" s="832" t="s">
        <v>5185</v>
      </c>
      <c r="F265" s="832" t="s">
        <v>5186</v>
      </c>
      <c r="G265" s="849">
        <v>14</v>
      </c>
      <c r="H265" s="849">
        <v>2324</v>
      </c>
      <c r="I265" s="832">
        <v>1</v>
      </c>
      <c r="J265" s="832">
        <v>166</v>
      </c>
      <c r="K265" s="849">
        <v>2</v>
      </c>
      <c r="L265" s="849">
        <v>334</v>
      </c>
      <c r="M265" s="832">
        <v>0.14371772805507746</v>
      </c>
      <c r="N265" s="832">
        <v>167</v>
      </c>
      <c r="O265" s="849">
        <v>2</v>
      </c>
      <c r="P265" s="849">
        <v>336</v>
      </c>
      <c r="Q265" s="837">
        <v>0.14457831325301204</v>
      </c>
      <c r="R265" s="850">
        <v>168</v>
      </c>
    </row>
    <row r="266" spans="1:18" ht="14.4" customHeight="1" x14ac:dyDescent="0.3">
      <c r="A266" s="831" t="s">
        <v>5107</v>
      </c>
      <c r="B266" s="832" t="s">
        <v>5162</v>
      </c>
      <c r="C266" s="832" t="s">
        <v>624</v>
      </c>
      <c r="D266" s="832" t="s">
        <v>5036</v>
      </c>
      <c r="E266" s="832" t="s">
        <v>5187</v>
      </c>
      <c r="F266" s="832" t="s">
        <v>5188</v>
      </c>
      <c r="G266" s="849">
        <v>625</v>
      </c>
      <c r="H266" s="849">
        <v>34375</v>
      </c>
      <c r="I266" s="832">
        <v>1</v>
      </c>
      <c r="J266" s="832">
        <v>55</v>
      </c>
      <c r="K266" s="849">
        <v>601</v>
      </c>
      <c r="L266" s="849">
        <v>33055</v>
      </c>
      <c r="M266" s="832">
        <v>0.96160000000000001</v>
      </c>
      <c r="N266" s="832">
        <v>55</v>
      </c>
      <c r="O266" s="849">
        <v>648</v>
      </c>
      <c r="P266" s="849">
        <v>35640</v>
      </c>
      <c r="Q266" s="837">
        <v>1.0367999999999999</v>
      </c>
      <c r="R266" s="850">
        <v>55</v>
      </c>
    </row>
    <row r="267" spans="1:18" ht="14.4" customHeight="1" x14ac:dyDescent="0.3">
      <c r="A267" s="831" t="s">
        <v>5107</v>
      </c>
      <c r="B267" s="832" t="s">
        <v>5162</v>
      </c>
      <c r="C267" s="832" t="s">
        <v>624</v>
      </c>
      <c r="D267" s="832" t="s">
        <v>5036</v>
      </c>
      <c r="E267" s="832" t="s">
        <v>5189</v>
      </c>
      <c r="F267" s="832" t="s">
        <v>5190</v>
      </c>
      <c r="G267" s="849">
        <v>4258</v>
      </c>
      <c r="H267" s="849">
        <v>327866</v>
      </c>
      <c r="I267" s="832">
        <v>1</v>
      </c>
      <c r="J267" s="832">
        <v>77</v>
      </c>
      <c r="K267" s="849">
        <v>4847</v>
      </c>
      <c r="L267" s="849">
        <v>373219</v>
      </c>
      <c r="M267" s="832">
        <v>1.1383278534523251</v>
      </c>
      <c r="N267" s="832">
        <v>77</v>
      </c>
      <c r="O267" s="849">
        <v>4646</v>
      </c>
      <c r="P267" s="849">
        <v>362388</v>
      </c>
      <c r="Q267" s="837">
        <v>1.1052930160492396</v>
      </c>
      <c r="R267" s="850">
        <v>78</v>
      </c>
    </row>
    <row r="268" spans="1:18" ht="14.4" customHeight="1" x14ac:dyDescent="0.3">
      <c r="A268" s="831" t="s">
        <v>5107</v>
      </c>
      <c r="B268" s="832" t="s">
        <v>5162</v>
      </c>
      <c r="C268" s="832" t="s">
        <v>624</v>
      </c>
      <c r="D268" s="832" t="s">
        <v>5036</v>
      </c>
      <c r="E268" s="832" t="s">
        <v>5191</v>
      </c>
      <c r="F268" s="832" t="s">
        <v>5192</v>
      </c>
      <c r="G268" s="849">
        <v>4</v>
      </c>
      <c r="H268" s="849">
        <v>6532</v>
      </c>
      <c r="I268" s="832">
        <v>1</v>
      </c>
      <c r="J268" s="832">
        <v>1633</v>
      </c>
      <c r="K268" s="849">
        <v>8</v>
      </c>
      <c r="L268" s="849">
        <v>13064</v>
      </c>
      <c r="M268" s="832">
        <v>2</v>
      </c>
      <c r="N268" s="832">
        <v>1633</v>
      </c>
      <c r="O268" s="849">
        <v>10</v>
      </c>
      <c r="P268" s="849">
        <v>16330</v>
      </c>
      <c r="Q268" s="837">
        <v>2.5</v>
      </c>
      <c r="R268" s="850">
        <v>1633</v>
      </c>
    </row>
    <row r="269" spans="1:18" ht="14.4" customHeight="1" x14ac:dyDescent="0.3">
      <c r="A269" s="831" t="s">
        <v>5107</v>
      </c>
      <c r="B269" s="832" t="s">
        <v>5162</v>
      </c>
      <c r="C269" s="832" t="s">
        <v>624</v>
      </c>
      <c r="D269" s="832" t="s">
        <v>5036</v>
      </c>
      <c r="E269" s="832" t="s">
        <v>5193</v>
      </c>
      <c r="F269" s="832" t="s">
        <v>5194</v>
      </c>
      <c r="G269" s="849">
        <v>2261</v>
      </c>
      <c r="H269" s="849">
        <v>54264</v>
      </c>
      <c r="I269" s="832">
        <v>1</v>
      </c>
      <c r="J269" s="832">
        <v>24</v>
      </c>
      <c r="K269" s="849">
        <v>2392</v>
      </c>
      <c r="L269" s="849">
        <v>57408</v>
      </c>
      <c r="M269" s="832">
        <v>1.0579389650597082</v>
      </c>
      <c r="N269" s="832">
        <v>24</v>
      </c>
      <c r="O269" s="849">
        <v>2489</v>
      </c>
      <c r="P269" s="849">
        <v>59736</v>
      </c>
      <c r="Q269" s="837">
        <v>1.1008403361344539</v>
      </c>
      <c r="R269" s="850">
        <v>24</v>
      </c>
    </row>
    <row r="270" spans="1:18" ht="14.4" customHeight="1" x14ac:dyDescent="0.3">
      <c r="A270" s="831" t="s">
        <v>5107</v>
      </c>
      <c r="B270" s="832" t="s">
        <v>5162</v>
      </c>
      <c r="C270" s="832" t="s">
        <v>624</v>
      </c>
      <c r="D270" s="832" t="s">
        <v>5036</v>
      </c>
      <c r="E270" s="832" t="s">
        <v>5195</v>
      </c>
      <c r="F270" s="832" t="s">
        <v>5196</v>
      </c>
      <c r="G270" s="849">
        <v>4</v>
      </c>
      <c r="H270" s="849">
        <v>400</v>
      </c>
      <c r="I270" s="832">
        <v>1</v>
      </c>
      <c r="J270" s="832">
        <v>100</v>
      </c>
      <c r="K270" s="849">
        <v>6</v>
      </c>
      <c r="L270" s="849">
        <v>606</v>
      </c>
      <c r="M270" s="832">
        <v>1.5149999999999999</v>
      </c>
      <c r="N270" s="832">
        <v>101</v>
      </c>
      <c r="O270" s="849">
        <v>2</v>
      </c>
      <c r="P270" s="849">
        <v>204</v>
      </c>
      <c r="Q270" s="837">
        <v>0.51</v>
      </c>
      <c r="R270" s="850">
        <v>102</v>
      </c>
    </row>
    <row r="271" spans="1:18" ht="14.4" customHeight="1" x14ac:dyDescent="0.3">
      <c r="A271" s="831" t="s">
        <v>5107</v>
      </c>
      <c r="B271" s="832" t="s">
        <v>5162</v>
      </c>
      <c r="C271" s="832" t="s">
        <v>624</v>
      </c>
      <c r="D271" s="832" t="s">
        <v>5036</v>
      </c>
      <c r="E271" s="832" t="s">
        <v>5197</v>
      </c>
      <c r="F271" s="832" t="s">
        <v>5198</v>
      </c>
      <c r="G271" s="849">
        <v>10</v>
      </c>
      <c r="H271" s="849">
        <v>1800</v>
      </c>
      <c r="I271" s="832">
        <v>1</v>
      </c>
      <c r="J271" s="832">
        <v>180</v>
      </c>
      <c r="K271" s="849">
        <v>11</v>
      </c>
      <c r="L271" s="849">
        <v>1980</v>
      </c>
      <c r="M271" s="832">
        <v>1.1000000000000001</v>
      </c>
      <c r="N271" s="832">
        <v>180</v>
      </c>
      <c r="O271" s="849">
        <v>5</v>
      </c>
      <c r="P271" s="849">
        <v>900</v>
      </c>
      <c r="Q271" s="837">
        <v>0.5</v>
      </c>
      <c r="R271" s="850">
        <v>180</v>
      </c>
    </row>
    <row r="272" spans="1:18" ht="14.4" customHeight="1" x14ac:dyDescent="0.3">
      <c r="A272" s="831" t="s">
        <v>5107</v>
      </c>
      <c r="B272" s="832" t="s">
        <v>5162</v>
      </c>
      <c r="C272" s="832" t="s">
        <v>624</v>
      </c>
      <c r="D272" s="832" t="s">
        <v>5036</v>
      </c>
      <c r="E272" s="832" t="s">
        <v>5199</v>
      </c>
      <c r="F272" s="832" t="s">
        <v>5200</v>
      </c>
      <c r="G272" s="849">
        <v>4</v>
      </c>
      <c r="H272" s="849">
        <v>1640</v>
      </c>
      <c r="I272" s="832">
        <v>1</v>
      </c>
      <c r="J272" s="832">
        <v>410</v>
      </c>
      <c r="K272" s="849">
        <v>3</v>
      </c>
      <c r="L272" s="849">
        <v>1230</v>
      </c>
      <c r="M272" s="832">
        <v>0.75</v>
      </c>
      <c r="N272" s="832">
        <v>410</v>
      </c>
      <c r="O272" s="849">
        <v>1</v>
      </c>
      <c r="P272" s="849">
        <v>411</v>
      </c>
      <c r="Q272" s="837">
        <v>0.25060975609756098</v>
      </c>
      <c r="R272" s="850">
        <v>411</v>
      </c>
    </row>
    <row r="273" spans="1:18" ht="14.4" customHeight="1" x14ac:dyDescent="0.3">
      <c r="A273" s="831" t="s">
        <v>5107</v>
      </c>
      <c r="B273" s="832" t="s">
        <v>5162</v>
      </c>
      <c r="C273" s="832" t="s">
        <v>624</v>
      </c>
      <c r="D273" s="832" t="s">
        <v>5036</v>
      </c>
      <c r="E273" s="832" t="s">
        <v>5201</v>
      </c>
      <c r="F273" s="832" t="s">
        <v>5202</v>
      </c>
      <c r="G273" s="849">
        <v>83</v>
      </c>
      <c r="H273" s="849">
        <v>52373</v>
      </c>
      <c r="I273" s="832">
        <v>1</v>
      </c>
      <c r="J273" s="832">
        <v>631</v>
      </c>
      <c r="K273" s="849">
        <v>71</v>
      </c>
      <c r="L273" s="849">
        <v>44801</v>
      </c>
      <c r="M273" s="832">
        <v>0.85542168674698793</v>
      </c>
      <c r="N273" s="832">
        <v>631</v>
      </c>
      <c r="O273" s="849">
        <v>96</v>
      </c>
      <c r="P273" s="849">
        <v>60576</v>
      </c>
      <c r="Q273" s="837">
        <v>1.1566265060240963</v>
      </c>
      <c r="R273" s="850">
        <v>631</v>
      </c>
    </row>
    <row r="274" spans="1:18" ht="14.4" customHeight="1" x14ac:dyDescent="0.3">
      <c r="A274" s="831" t="s">
        <v>5107</v>
      </c>
      <c r="B274" s="832" t="s">
        <v>5162</v>
      </c>
      <c r="C274" s="832" t="s">
        <v>624</v>
      </c>
      <c r="D274" s="832" t="s">
        <v>5036</v>
      </c>
      <c r="E274" s="832" t="s">
        <v>5203</v>
      </c>
      <c r="F274" s="832" t="s">
        <v>5204</v>
      </c>
      <c r="G274" s="849">
        <v>1</v>
      </c>
      <c r="H274" s="849">
        <v>210</v>
      </c>
      <c r="I274" s="832">
        <v>1</v>
      </c>
      <c r="J274" s="832">
        <v>210</v>
      </c>
      <c r="K274" s="849">
        <v>1</v>
      </c>
      <c r="L274" s="849">
        <v>210</v>
      </c>
      <c r="M274" s="832">
        <v>1</v>
      </c>
      <c r="N274" s="832">
        <v>210</v>
      </c>
      <c r="O274" s="849"/>
      <c r="P274" s="849"/>
      <c r="Q274" s="837"/>
      <c r="R274" s="850"/>
    </row>
    <row r="275" spans="1:18" ht="14.4" customHeight="1" x14ac:dyDescent="0.3">
      <c r="A275" s="831" t="s">
        <v>5107</v>
      </c>
      <c r="B275" s="832" t="s">
        <v>5162</v>
      </c>
      <c r="C275" s="832" t="s">
        <v>624</v>
      </c>
      <c r="D275" s="832" t="s">
        <v>5036</v>
      </c>
      <c r="E275" s="832" t="s">
        <v>5205</v>
      </c>
      <c r="F275" s="832" t="s">
        <v>5206</v>
      </c>
      <c r="G275" s="849">
        <v>1000</v>
      </c>
      <c r="H275" s="849">
        <v>66000</v>
      </c>
      <c r="I275" s="832">
        <v>1</v>
      </c>
      <c r="J275" s="832">
        <v>66</v>
      </c>
      <c r="K275" s="849">
        <v>1073</v>
      </c>
      <c r="L275" s="849">
        <v>70818</v>
      </c>
      <c r="M275" s="832">
        <v>1.073</v>
      </c>
      <c r="N275" s="832">
        <v>66</v>
      </c>
      <c r="O275" s="849">
        <v>1124</v>
      </c>
      <c r="P275" s="849">
        <v>74184</v>
      </c>
      <c r="Q275" s="837">
        <v>1.1240000000000001</v>
      </c>
      <c r="R275" s="850">
        <v>66</v>
      </c>
    </row>
    <row r="276" spans="1:18" ht="14.4" customHeight="1" x14ac:dyDescent="0.3">
      <c r="A276" s="831" t="s">
        <v>5107</v>
      </c>
      <c r="B276" s="832" t="s">
        <v>5162</v>
      </c>
      <c r="C276" s="832" t="s">
        <v>624</v>
      </c>
      <c r="D276" s="832" t="s">
        <v>5036</v>
      </c>
      <c r="E276" s="832" t="s">
        <v>5207</v>
      </c>
      <c r="F276" s="832" t="s">
        <v>5208</v>
      </c>
      <c r="G276" s="849">
        <v>2</v>
      </c>
      <c r="H276" s="849">
        <v>598</v>
      </c>
      <c r="I276" s="832">
        <v>1</v>
      </c>
      <c r="J276" s="832">
        <v>299</v>
      </c>
      <c r="K276" s="849"/>
      <c r="L276" s="849"/>
      <c r="M276" s="832"/>
      <c r="N276" s="832"/>
      <c r="O276" s="849"/>
      <c r="P276" s="849"/>
      <c r="Q276" s="837"/>
      <c r="R276" s="850"/>
    </row>
    <row r="277" spans="1:18" ht="14.4" customHeight="1" x14ac:dyDescent="0.3">
      <c r="A277" s="831" t="s">
        <v>5107</v>
      </c>
      <c r="B277" s="832" t="s">
        <v>5162</v>
      </c>
      <c r="C277" s="832" t="s">
        <v>624</v>
      </c>
      <c r="D277" s="832" t="s">
        <v>5036</v>
      </c>
      <c r="E277" s="832" t="s">
        <v>5209</v>
      </c>
      <c r="F277" s="832" t="s">
        <v>5210</v>
      </c>
      <c r="G277" s="849">
        <v>5121</v>
      </c>
      <c r="H277" s="849">
        <v>87057</v>
      </c>
      <c r="I277" s="832">
        <v>1</v>
      </c>
      <c r="J277" s="832">
        <v>17</v>
      </c>
      <c r="K277" s="849">
        <v>5441</v>
      </c>
      <c r="L277" s="849">
        <v>92497</v>
      </c>
      <c r="M277" s="832">
        <v>1.0624877953524703</v>
      </c>
      <c r="N277" s="832">
        <v>17</v>
      </c>
      <c r="O277" s="849">
        <v>5450</v>
      </c>
      <c r="P277" s="849">
        <v>92650</v>
      </c>
      <c r="Q277" s="837">
        <v>1.0642452645967584</v>
      </c>
      <c r="R277" s="850">
        <v>17</v>
      </c>
    </row>
    <row r="278" spans="1:18" ht="14.4" customHeight="1" x14ac:dyDescent="0.3">
      <c r="A278" s="831" t="s">
        <v>5107</v>
      </c>
      <c r="B278" s="832" t="s">
        <v>5162</v>
      </c>
      <c r="C278" s="832" t="s">
        <v>624</v>
      </c>
      <c r="D278" s="832" t="s">
        <v>5036</v>
      </c>
      <c r="E278" s="832" t="s">
        <v>5211</v>
      </c>
      <c r="F278" s="832" t="s">
        <v>5212</v>
      </c>
      <c r="G278" s="849"/>
      <c r="H278" s="849"/>
      <c r="I278" s="832"/>
      <c r="J278" s="832"/>
      <c r="K278" s="849">
        <v>1</v>
      </c>
      <c r="L278" s="849">
        <v>102</v>
      </c>
      <c r="M278" s="832"/>
      <c r="N278" s="832">
        <v>102</v>
      </c>
      <c r="O278" s="849"/>
      <c r="P278" s="849"/>
      <c r="Q278" s="837"/>
      <c r="R278" s="850"/>
    </row>
    <row r="279" spans="1:18" ht="14.4" customHeight="1" x14ac:dyDescent="0.3">
      <c r="A279" s="831" t="s">
        <v>5107</v>
      </c>
      <c r="B279" s="832" t="s">
        <v>5162</v>
      </c>
      <c r="C279" s="832" t="s">
        <v>624</v>
      </c>
      <c r="D279" s="832" t="s">
        <v>5036</v>
      </c>
      <c r="E279" s="832" t="s">
        <v>5213</v>
      </c>
      <c r="F279" s="832" t="s">
        <v>5214</v>
      </c>
      <c r="G279" s="849">
        <v>2574</v>
      </c>
      <c r="H279" s="849">
        <v>900900</v>
      </c>
      <c r="I279" s="832">
        <v>1</v>
      </c>
      <c r="J279" s="832">
        <v>350</v>
      </c>
      <c r="K279" s="849">
        <v>2292</v>
      </c>
      <c r="L279" s="849">
        <v>802200</v>
      </c>
      <c r="M279" s="832">
        <v>0.89044289044289049</v>
      </c>
      <c r="N279" s="832">
        <v>350</v>
      </c>
      <c r="O279" s="849">
        <v>2626</v>
      </c>
      <c r="P279" s="849">
        <v>921726</v>
      </c>
      <c r="Q279" s="837">
        <v>1.0231168831168831</v>
      </c>
      <c r="R279" s="850">
        <v>351</v>
      </c>
    </row>
    <row r="280" spans="1:18" ht="14.4" customHeight="1" x14ac:dyDescent="0.3">
      <c r="A280" s="831" t="s">
        <v>5107</v>
      </c>
      <c r="B280" s="832" t="s">
        <v>5162</v>
      </c>
      <c r="C280" s="832" t="s">
        <v>624</v>
      </c>
      <c r="D280" s="832" t="s">
        <v>5036</v>
      </c>
      <c r="E280" s="832" t="s">
        <v>5215</v>
      </c>
      <c r="F280" s="832" t="s">
        <v>5216</v>
      </c>
      <c r="G280" s="849">
        <v>1909</v>
      </c>
      <c r="H280" s="849">
        <v>47725</v>
      </c>
      <c r="I280" s="832">
        <v>1</v>
      </c>
      <c r="J280" s="832">
        <v>25</v>
      </c>
      <c r="K280" s="849">
        <v>2128</v>
      </c>
      <c r="L280" s="849">
        <v>53200</v>
      </c>
      <c r="M280" s="832">
        <v>1.1147197485594551</v>
      </c>
      <c r="N280" s="832">
        <v>25</v>
      </c>
      <c r="O280" s="849">
        <v>2137</v>
      </c>
      <c r="P280" s="849">
        <v>53425</v>
      </c>
      <c r="Q280" s="837">
        <v>1.1194342587742274</v>
      </c>
      <c r="R280" s="850">
        <v>25</v>
      </c>
    </row>
    <row r="281" spans="1:18" ht="14.4" customHeight="1" x14ac:dyDescent="0.3">
      <c r="A281" s="831" t="s">
        <v>5107</v>
      </c>
      <c r="B281" s="832" t="s">
        <v>5162</v>
      </c>
      <c r="C281" s="832" t="s">
        <v>624</v>
      </c>
      <c r="D281" s="832" t="s">
        <v>5036</v>
      </c>
      <c r="E281" s="832" t="s">
        <v>5217</v>
      </c>
      <c r="F281" s="832" t="s">
        <v>5218</v>
      </c>
      <c r="G281" s="849">
        <v>102</v>
      </c>
      <c r="H281" s="849">
        <v>75684</v>
      </c>
      <c r="I281" s="832">
        <v>1</v>
      </c>
      <c r="J281" s="832">
        <v>742</v>
      </c>
      <c r="K281" s="849">
        <v>81</v>
      </c>
      <c r="L281" s="849">
        <v>60102</v>
      </c>
      <c r="M281" s="832">
        <v>0.79411764705882348</v>
      </c>
      <c r="N281" s="832">
        <v>742</v>
      </c>
      <c r="O281" s="849">
        <v>82</v>
      </c>
      <c r="P281" s="849">
        <v>60844</v>
      </c>
      <c r="Q281" s="837">
        <v>0.80392156862745101</v>
      </c>
      <c r="R281" s="850">
        <v>742</v>
      </c>
    </row>
    <row r="282" spans="1:18" ht="14.4" customHeight="1" x14ac:dyDescent="0.3">
      <c r="A282" s="831" t="s">
        <v>5107</v>
      </c>
      <c r="B282" s="832" t="s">
        <v>5162</v>
      </c>
      <c r="C282" s="832" t="s">
        <v>624</v>
      </c>
      <c r="D282" s="832" t="s">
        <v>5036</v>
      </c>
      <c r="E282" s="832" t="s">
        <v>5219</v>
      </c>
      <c r="F282" s="832" t="s">
        <v>5220</v>
      </c>
      <c r="G282" s="849">
        <v>287</v>
      </c>
      <c r="H282" s="849">
        <v>51947</v>
      </c>
      <c r="I282" s="832">
        <v>1</v>
      </c>
      <c r="J282" s="832">
        <v>181</v>
      </c>
      <c r="K282" s="849">
        <v>234</v>
      </c>
      <c r="L282" s="849">
        <v>42354</v>
      </c>
      <c r="M282" s="832">
        <v>0.81533101045296164</v>
      </c>
      <c r="N282" s="832">
        <v>181</v>
      </c>
      <c r="O282" s="849">
        <v>294</v>
      </c>
      <c r="P282" s="849">
        <v>53214</v>
      </c>
      <c r="Q282" s="837">
        <v>1.024390243902439</v>
      </c>
      <c r="R282" s="850">
        <v>181</v>
      </c>
    </row>
    <row r="283" spans="1:18" ht="14.4" customHeight="1" x14ac:dyDescent="0.3">
      <c r="A283" s="831" t="s">
        <v>5107</v>
      </c>
      <c r="B283" s="832" t="s">
        <v>5162</v>
      </c>
      <c r="C283" s="832" t="s">
        <v>624</v>
      </c>
      <c r="D283" s="832" t="s">
        <v>5036</v>
      </c>
      <c r="E283" s="832" t="s">
        <v>5221</v>
      </c>
      <c r="F283" s="832" t="s">
        <v>5222</v>
      </c>
      <c r="G283" s="849">
        <v>1485</v>
      </c>
      <c r="H283" s="849">
        <v>38610</v>
      </c>
      <c r="I283" s="832">
        <v>1</v>
      </c>
      <c r="J283" s="832">
        <v>26</v>
      </c>
      <c r="K283" s="849">
        <v>1301</v>
      </c>
      <c r="L283" s="849">
        <v>33826</v>
      </c>
      <c r="M283" s="832">
        <v>0.87609427609427615</v>
      </c>
      <c r="N283" s="832">
        <v>26</v>
      </c>
      <c r="O283" s="849">
        <v>1547</v>
      </c>
      <c r="P283" s="849">
        <v>40222</v>
      </c>
      <c r="Q283" s="837">
        <v>1.0417508417508416</v>
      </c>
      <c r="R283" s="850">
        <v>26</v>
      </c>
    </row>
    <row r="284" spans="1:18" ht="14.4" customHeight="1" x14ac:dyDescent="0.3">
      <c r="A284" s="831" t="s">
        <v>5107</v>
      </c>
      <c r="B284" s="832" t="s">
        <v>5162</v>
      </c>
      <c r="C284" s="832" t="s">
        <v>624</v>
      </c>
      <c r="D284" s="832" t="s">
        <v>5036</v>
      </c>
      <c r="E284" s="832" t="s">
        <v>5223</v>
      </c>
      <c r="F284" s="832" t="s">
        <v>5224</v>
      </c>
      <c r="G284" s="849">
        <v>4838</v>
      </c>
      <c r="H284" s="849">
        <v>406392</v>
      </c>
      <c r="I284" s="832">
        <v>1</v>
      </c>
      <c r="J284" s="832">
        <v>84</v>
      </c>
      <c r="K284" s="849">
        <v>5164</v>
      </c>
      <c r="L284" s="849">
        <v>433776</v>
      </c>
      <c r="M284" s="832">
        <v>1.0673832162050434</v>
      </c>
      <c r="N284" s="832">
        <v>84</v>
      </c>
      <c r="O284" s="849">
        <v>5099</v>
      </c>
      <c r="P284" s="849">
        <v>428316</v>
      </c>
      <c r="Q284" s="837">
        <v>1.0539479123604796</v>
      </c>
      <c r="R284" s="850">
        <v>84</v>
      </c>
    </row>
    <row r="285" spans="1:18" ht="14.4" customHeight="1" x14ac:dyDescent="0.3">
      <c r="A285" s="831" t="s">
        <v>5107</v>
      </c>
      <c r="B285" s="832" t="s">
        <v>5162</v>
      </c>
      <c r="C285" s="832" t="s">
        <v>624</v>
      </c>
      <c r="D285" s="832" t="s">
        <v>5036</v>
      </c>
      <c r="E285" s="832" t="s">
        <v>5225</v>
      </c>
      <c r="F285" s="832" t="s">
        <v>5226</v>
      </c>
      <c r="G285" s="849">
        <v>1003</v>
      </c>
      <c r="H285" s="849">
        <v>254762</v>
      </c>
      <c r="I285" s="832">
        <v>1</v>
      </c>
      <c r="J285" s="832">
        <v>254</v>
      </c>
      <c r="K285" s="849">
        <v>1159</v>
      </c>
      <c r="L285" s="849">
        <v>294386</v>
      </c>
      <c r="M285" s="832">
        <v>1.1555333998005981</v>
      </c>
      <c r="N285" s="832">
        <v>254</v>
      </c>
      <c r="O285" s="849">
        <v>1252</v>
      </c>
      <c r="P285" s="849">
        <v>318008</v>
      </c>
      <c r="Q285" s="837">
        <v>1.2482552342971087</v>
      </c>
      <c r="R285" s="850">
        <v>254</v>
      </c>
    </row>
    <row r="286" spans="1:18" ht="14.4" customHeight="1" x14ac:dyDescent="0.3">
      <c r="A286" s="831" t="s">
        <v>5107</v>
      </c>
      <c r="B286" s="832" t="s">
        <v>5162</v>
      </c>
      <c r="C286" s="832" t="s">
        <v>624</v>
      </c>
      <c r="D286" s="832" t="s">
        <v>5036</v>
      </c>
      <c r="E286" s="832" t="s">
        <v>5227</v>
      </c>
      <c r="F286" s="832" t="s">
        <v>5228</v>
      </c>
      <c r="G286" s="849">
        <v>124</v>
      </c>
      <c r="H286" s="849">
        <v>33232</v>
      </c>
      <c r="I286" s="832">
        <v>1</v>
      </c>
      <c r="J286" s="832">
        <v>268</v>
      </c>
      <c r="K286" s="849">
        <v>76</v>
      </c>
      <c r="L286" s="849">
        <v>20368</v>
      </c>
      <c r="M286" s="832">
        <v>0.61290322580645162</v>
      </c>
      <c r="N286" s="832">
        <v>268</v>
      </c>
      <c r="O286" s="849">
        <v>78</v>
      </c>
      <c r="P286" s="849">
        <v>20982</v>
      </c>
      <c r="Q286" s="837">
        <v>0.63137939335580162</v>
      </c>
      <c r="R286" s="850">
        <v>269</v>
      </c>
    </row>
    <row r="287" spans="1:18" ht="14.4" customHeight="1" x14ac:dyDescent="0.3">
      <c r="A287" s="831" t="s">
        <v>5107</v>
      </c>
      <c r="B287" s="832" t="s">
        <v>5162</v>
      </c>
      <c r="C287" s="832" t="s">
        <v>624</v>
      </c>
      <c r="D287" s="832" t="s">
        <v>5036</v>
      </c>
      <c r="E287" s="832" t="s">
        <v>5229</v>
      </c>
      <c r="F287" s="832" t="s">
        <v>5230</v>
      </c>
      <c r="G287" s="849">
        <v>2258</v>
      </c>
      <c r="H287" s="849">
        <v>27096</v>
      </c>
      <c r="I287" s="832">
        <v>1</v>
      </c>
      <c r="J287" s="832">
        <v>12</v>
      </c>
      <c r="K287" s="849">
        <v>2385</v>
      </c>
      <c r="L287" s="849">
        <v>28620</v>
      </c>
      <c r="M287" s="832">
        <v>1.0562444641275466</v>
      </c>
      <c r="N287" s="832">
        <v>12</v>
      </c>
      <c r="O287" s="849">
        <v>2466</v>
      </c>
      <c r="P287" s="849">
        <v>29592</v>
      </c>
      <c r="Q287" s="837">
        <v>1.092116917626218</v>
      </c>
      <c r="R287" s="850">
        <v>12</v>
      </c>
    </row>
    <row r="288" spans="1:18" ht="14.4" customHeight="1" x14ac:dyDescent="0.3">
      <c r="A288" s="831" t="s">
        <v>5107</v>
      </c>
      <c r="B288" s="832" t="s">
        <v>5162</v>
      </c>
      <c r="C288" s="832" t="s">
        <v>624</v>
      </c>
      <c r="D288" s="832" t="s">
        <v>5036</v>
      </c>
      <c r="E288" s="832" t="s">
        <v>5231</v>
      </c>
      <c r="F288" s="832" t="s">
        <v>5232</v>
      </c>
      <c r="G288" s="849">
        <v>733</v>
      </c>
      <c r="H288" s="849">
        <v>159061</v>
      </c>
      <c r="I288" s="832">
        <v>1</v>
      </c>
      <c r="J288" s="832">
        <v>217</v>
      </c>
      <c r="K288" s="849">
        <v>703</v>
      </c>
      <c r="L288" s="849">
        <v>152551</v>
      </c>
      <c r="M288" s="832">
        <v>0.95907230559345158</v>
      </c>
      <c r="N288" s="832">
        <v>217</v>
      </c>
      <c r="O288" s="849">
        <v>723</v>
      </c>
      <c r="P288" s="849">
        <v>156891</v>
      </c>
      <c r="Q288" s="837">
        <v>0.98635743519781716</v>
      </c>
      <c r="R288" s="850">
        <v>217</v>
      </c>
    </row>
    <row r="289" spans="1:18" ht="14.4" customHeight="1" x14ac:dyDescent="0.3">
      <c r="A289" s="831" t="s">
        <v>5107</v>
      </c>
      <c r="B289" s="832" t="s">
        <v>5162</v>
      </c>
      <c r="C289" s="832" t="s">
        <v>624</v>
      </c>
      <c r="D289" s="832" t="s">
        <v>5036</v>
      </c>
      <c r="E289" s="832" t="s">
        <v>5233</v>
      </c>
      <c r="F289" s="832" t="s">
        <v>5234</v>
      </c>
      <c r="G289" s="849">
        <v>90</v>
      </c>
      <c r="H289" s="849">
        <v>3330</v>
      </c>
      <c r="I289" s="832">
        <v>1</v>
      </c>
      <c r="J289" s="832">
        <v>37</v>
      </c>
      <c r="K289" s="849">
        <v>117</v>
      </c>
      <c r="L289" s="849">
        <v>4329</v>
      </c>
      <c r="M289" s="832">
        <v>1.3</v>
      </c>
      <c r="N289" s="832">
        <v>37</v>
      </c>
      <c r="O289" s="849">
        <v>107</v>
      </c>
      <c r="P289" s="849">
        <v>3959</v>
      </c>
      <c r="Q289" s="837">
        <v>1.1888888888888889</v>
      </c>
      <c r="R289" s="850">
        <v>37</v>
      </c>
    </row>
    <row r="290" spans="1:18" ht="14.4" customHeight="1" x14ac:dyDescent="0.3">
      <c r="A290" s="831" t="s">
        <v>5107</v>
      </c>
      <c r="B290" s="832" t="s">
        <v>5162</v>
      </c>
      <c r="C290" s="832" t="s">
        <v>624</v>
      </c>
      <c r="D290" s="832" t="s">
        <v>5036</v>
      </c>
      <c r="E290" s="832" t="s">
        <v>5235</v>
      </c>
      <c r="F290" s="832" t="s">
        <v>5236</v>
      </c>
      <c r="G290" s="849">
        <v>132</v>
      </c>
      <c r="H290" s="849">
        <v>78144</v>
      </c>
      <c r="I290" s="832">
        <v>1</v>
      </c>
      <c r="J290" s="832">
        <v>592</v>
      </c>
      <c r="K290" s="849">
        <v>96</v>
      </c>
      <c r="L290" s="849">
        <v>56832</v>
      </c>
      <c r="M290" s="832">
        <v>0.72727272727272729</v>
      </c>
      <c r="N290" s="832">
        <v>592</v>
      </c>
      <c r="O290" s="849">
        <v>89</v>
      </c>
      <c r="P290" s="849">
        <v>52866</v>
      </c>
      <c r="Q290" s="837">
        <v>0.67652027027027029</v>
      </c>
      <c r="R290" s="850">
        <v>594</v>
      </c>
    </row>
    <row r="291" spans="1:18" ht="14.4" customHeight="1" x14ac:dyDescent="0.3">
      <c r="A291" s="831" t="s">
        <v>5107</v>
      </c>
      <c r="B291" s="832" t="s">
        <v>5162</v>
      </c>
      <c r="C291" s="832" t="s">
        <v>624</v>
      </c>
      <c r="D291" s="832" t="s">
        <v>5036</v>
      </c>
      <c r="E291" s="832" t="s">
        <v>5237</v>
      </c>
      <c r="F291" s="832" t="s">
        <v>5238</v>
      </c>
      <c r="G291" s="849">
        <v>51</v>
      </c>
      <c r="H291" s="849">
        <v>2550</v>
      </c>
      <c r="I291" s="832">
        <v>1</v>
      </c>
      <c r="J291" s="832">
        <v>50</v>
      </c>
      <c r="K291" s="849">
        <v>34</v>
      </c>
      <c r="L291" s="849">
        <v>1700</v>
      </c>
      <c r="M291" s="832">
        <v>0.66666666666666663</v>
      </c>
      <c r="N291" s="832">
        <v>50</v>
      </c>
      <c r="O291" s="849">
        <v>24</v>
      </c>
      <c r="P291" s="849">
        <v>1200</v>
      </c>
      <c r="Q291" s="837">
        <v>0.47058823529411764</v>
      </c>
      <c r="R291" s="850">
        <v>50</v>
      </c>
    </row>
    <row r="292" spans="1:18" ht="14.4" customHeight="1" x14ac:dyDescent="0.3">
      <c r="A292" s="831" t="s">
        <v>5107</v>
      </c>
      <c r="B292" s="832" t="s">
        <v>5162</v>
      </c>
      <c r="C292" s="832" t="s">
        <v>624</v>
      </c>
      <c r="D292" s="832" t="s">
        <v>5036</v>
      </c>
      <c r="E292" s="832" t="s">
        <v>5239</v>
      </c>
      <c r="F292" s="832" t="s">
        <v>5240</v>
      </c>
      <c r="G292" s="849">
        <v>102</v>
      </c>
      <c r="H292" s="849">
        <v>55794</v>
      </c>
      <c r="I292" s="832">
        <v>1</v>
      </c>
      <c r="J292" s="832">
        <v>547</v>
      </c>
      <c r="K292" s="849">
        <v>79</v>
      </c>
      <c r="L292" s="849">
        <v>43213</v>
      </c>
      <c r="M292" s="832">
        <v>0.77450980392156865</v>
      </c>
      <c r="N292" s="832">
        <v>547</v>
      </c>
      <c r="O292" s="849">
        <v>80</v>
      </c>
      <c r="P292" s="849">
        <v>43840</v>
      </c>
      <c r="Q292" s="837">
        <v>0.78574757142345053</v>
      </c>
      <c r="R292" s="850">
        <v>548</v>
      </c>
    </row>
    <row r="293" spans="1:18" ht="14.4" customHeight="1" x14ac:dyDescent="0.3">
      <c r="A293" s="831" t="s">
        <v>5107</v>
      </c>
      <c r="B293" s="832" t="s">
        <v>5162</v>
      </c>
      <c r="C293" s="832" t="s">
        <v>624</v>
      </c>
      <c r="D293" s="832" t="s">
        <v>5036</v>
      </c>
      <c r="E293" s="832" t="s">
        <v>5241</v>
      </c>
      <c r="F293" s="832" t="s">
        <v>5242</v>
      </c>
      <c r="G293" s="849">
        <v>81</v>
      </c>
      <c r="H293" s="849">
        <v>41877</v>
      </c>
      <c r="I293" s="832">
        <v>1</v>
      </c>
      <c r="J293" s="832">
        <v>517</v>
      </c>
      <c r="K293" s="849">
        <v>69</v>
      </c>
      <c r="L293" s="849">
        <v>35742</v>
      </c>
      <c r="M293" s="832">
        <v>0.85349953435059822</v>
      </c>
      <c r="N293" s="832">
        <v>518</v>
      </c>
      <c r="O293" s="849">
        <v>76</v>
      </c>
      <c r="P293" s="849">
        <v>39596</v>
      </c>
      <c r="Q293" s="837">
        <v>0.94553095971535683</v>
      </c>
      <c r="R293" s="850">
        <v>521</v>
      </c>
    </row>
    <row r="294" spans="1:18" ht="14.4" customHeight="1" x14ac:dyDescent="0.3">
      <c r="A294" s="831" t="s">
        <v>5107</v>
      </c>
      <c r="B294" s="832" t="s">
        <v>5162</v>
      </c>
      <c r="C294" s="832" t="s">
        <v>624</v>
      </c>
      <c r="D294" s="832" t="s">
        <v>5036</v>
      </c>
      <c r="E294" s="832" t="s">
        <v>5243</v>
      </c>
      <c r="F294" s="832" t="s">
        <v>5244</v>
      </c>
      <c r="G294" s="849">
        <v>103</v>
      </c>
      <c r="H294" s="849">
        <v>75808</v>
      </c>
      <c r="I294" s="832">
        <v>1</v>
      </c>
      <c r="J294" s="832">
        <v>736</v>
      </c>
      <c r="K294" s="849">
        <v>82</v>
      </c>
      <c r="L294" s="849">
        <v>60352</v>
      </c>
      <c r="M294" s="832">
        <v>0.79611650485436891</v>
      </c>
      <c r="N294" s="832">
        <v>736</v>
      </c>
      <c r="O294" s="849">
        <v>82</v>
      </c>
      <c r="P294" s="849">
        <v>60434</v>
      </c>
      <c r="Q294" s="837">
        <v>0.79719818488813843</v>
      </c>
      <c r="R294" s="850">
        <v>737</v>
      </c>
    </row>
    <row r="295" spans="1:18" ht="14.4" customHeight="1" x14ac:dyDescent="0.3">
      <c r="A295" s="831" t="s">
        <v>5107</v>
      </c>
      <c r="B295" s="832" t="s">
        <v>5162</v>
      </c>
      <c r="C295" s="832" t="s">
        <v>624</v>
      </c>
      <c r="D295" s="832" t="s">
        <v>5036</v>
      </c>
      <c r="E295" s="832" t="s">
        <v>5245</v>
      </c>
      <c r="F295" s="832" t="s">
        <v>5246</v>
      </c>
      <c r="G295" s="849">
        <v>40</v>
      </c>
      <c r="H295" s="849">
        <v>13160</v>
      </c>
      <c r="I295" s="832">
        <v>1</v>
      </c>
      <c r="J295" s="832">
        <v>329</v>
      </c>
      <c r="K295" s="849">
        <v>26</v>
      </c>
      <c r="L295" s="849">
        <v>8554</v>
      </c>
      <c r="M295" s="832">
        <v>0.65</v>
      </c>
      <c r="N295" s="832">
        <v>329</v>
      </c>
      <c r="O295" s="849">
        <v>23</v>
      </c>
      <c r="P295" s="849">
        <v>7590</v>
      </c>
      <c r="Q295" s="837">
        <v>0.57674772036474165</v>
      </c>
      <c r="R295" s="850">
        <v>330</v>
      </c>
    </row>
    <row r="296" spans="1:18" ht="14.4" customHeight="1" x14ac:dyDescent="0.3">
      <c r="A296" s="831" t="s">
        <v>5107</v>
      </c>
      <c r="B296" s="832" t="s">
        <v>5162</v>
      </c>
      <c r="C296" s="832" t="s">
        <v>624</v>
      </c>
      <c r="D296" s="832" t="s">
        <v>5036</v>
      </c>
      <c r="E296" s="832" t="s">
        <v>5247</v>
      </c>
      <c r="F296" s="832" t="s">
        <v>5248</v>
      </c>
      <c r="G296" s="849">
        <v>124</v>
      </c>
      <c r="H296" s="849">
        <v>42904</v>
      </c>
      <c r="I296" s="832">
        <v>1</v>
      </c>
      <c r="J296" s="832">
        <v>346</v>
      </c>
      <c r="K296" s="849">
        <v>76</v>
      </c>
      <c r="L296" s="849">
        <v>26296</v>
      </c>
      <c r="M296" s="832">
        <v>0.61290322580645162</v>
      </c>
      <c r="N296" s="832">
        <v>346</v>
      </c>
      <c r="O296" s="849">
        <v>78</v>
      </c>
      <c r="P296" s="849">
        <v>27066</v>
      </c>
      <c r="Q296" s="837">
        <v>0.63085027037106101</v>
      </c>
      <c r="R296" s="850">
        <v>347</v>
      </c>
    </row>
    <row r="297" spans="1:18" ht="14.4" customHeight="1" x14ac:dyDescent="0.3">
      <c r="A297" s="831" t="s">
        <v>5107</v>
      </c>
      <c r="B297" s="832" t="s">
        <v>5162</v>
      </c>
      <c r="C297" s="832" t="s">
        <v>624</v>
      </c>
      <c r="D297" s="832" t="s">
        <v>5036</v>
      </c>
      <c r="E297" s="832" t="s">
        <v>5249</v>
      </c>
      <c r="F297" s="832" t="s">
        <v>5250</v>
      </c>
      <c r="G297" s="849">
        <v>6</v>
      </c>
      <c r="H297" s="849">
        <v>4518</v>
      </c>
      <c r="I297" s="832">
        <v>1</v>
      </c>
      <c r="J297" s="832">
        <v>753</v>
      </c>
      <c r="K297" s="849">
        <v>19</v>
      </c>
      <c r="L297" s="849">
        <v>14307</v>
      </c>
      <c r="M297" s="832">
        <v>3.1666666666666665</v>
      </c>
      <c r="N297" s="832">
        <v>753</v>
      </c>
      <c r="O297" s="849">
        <v>10</v>
      </c>
      <c r="P297" s="849">
        <v>7540</v>
      </c>
      <c r="Q297" s="837">
        <v>1.6688800354139</v>
      </c>
      <c r="R297" s="850">
        <v>754</v>
      </c>
    </row>
    <row r="298" spans="1:18" ht="14.4" customHeight="1" x14ac:dyDescent="0.3">
      <c r="A298" s="831" t="s">
        <v>5107</v>
      </c>
      <c r="B298" s="832" t="s">
        <v>5162</v>
      </c>
      <c r="C298" s="832" t="s">
        <v>624</v>
      </c>
      <c r="D298" s="832" t="s">
        <v>5036</v>
      </c>
      <c r="E298" s="832" t="s">
        <v>5251</v>
      </c>
      <c r="F298" s="832" t="s">
        <v>5252</v>
      </c>
      <c r="G298" s="849">
        <v>170</v>
      </c>
      <c r="H298" s="849">
        <v>39440</v>
      </c>
      <c r="I298" s="832">
        <v>1</v>
      </c>
      <c r="J298" s="832">
        <v>232</v>
      </c>
      <c r="K298" s="849">
        <v>161</v>
      </c>
      <c r="L298" s="849">
        <v>37352</v>
      </c>
      <c r="M298" s="832">
        <v>0.94705882352941173</v>
      </c>
      <c r="N298" s="832">
        <v>232</v>
      </c>
      <c r="O298" s="849">
        <v>177</v>
      </c>
      <c r="P298" s="849">
        <v>41064</v>
      </c>
      <c r="Q298" s="837">
        <v>1.0411764705882354</v>
      </c>
      <c r="R298" s="850">
        <v>232</v>
      </c>
    </row>
    <row r="299" spans="1:18" ht="14.4" customHeight="1" x14ac:dyDescent="0.3">
      <c r="A299" s="831" t="s">
        <v>5107</v>
      </c>
      <c r="B299" s="832" t="s">
        <v>5162</v>
      </c>
      <c r="C299" s="832" t="s">
        <v>624</v>
      </c>
      <c r="D299" s="832" t="s">
        <v>5036</v>
      </c>
      <c r="E299" s="832" t="s">
        <v>5253</v>
      </c>
      <c r="F299" s="832" t="s">
        <v>5254</v>
      </c>
      <c r="G299" s="849">
        <v>37</v>
      </c>
      <c r="H299" s="849">
        <v>8621</v>
      </c>
      <c r="I299" s="832">
        <v>1</v>
      </c>
      <c r="J299" s="832">
        <v>233</v>
      </c>
      <c r="K299" s="849">
        <v>33</v>
      </c>
      <c r="L299" s="849">
        <v>7689</v>
      </c>
      <c r="M299" s="832">
        <v>0.89189189189189189</v>
      </c>
      <c r="N299" s="832">
        <v>233</v>
      </c>
      <c r="O299" s="849">
        <v>18</v>
      </c>
      <c r="P299" s="849">
        <v>4212</v>
      </c>
      <c r="Q299" s="837">
        <v>0.48857441132119245</v>
      </c>
      <c r="R299" s="850">
        <v>234</v>
      </c>
    </row>
    <row r="300" spans="1:18" ht="14.4" customHeight="1" x14ac:dyDescent="0.3">
      <c r="A300" s="831" t="s">
        <v>5107</v>
      </c>
      <c r="B300" s="832" t="s">
        <v>5162</v>
      </c>
      <c r="C300" s="832" t="s">
        <v>624</v>
      </c>
      <c r="D300" s="832" t="s">
        <v>5036</v>
      </c>
      <c r="E300" s="832" t="s">
        <v>5255</v>
      </c>
      <c r="F300" s="832" t="s">
        <v>5256</v>
      </c>
      <c r="G300" s="849">
        <v>47</v>
      </c>
      <c r="H300" s="849">
        <v>19270</v>
      </c>
      <c r="I300" s="832">
        <v>1</v>
      </c>
      <c r="J300" s="832">
        <v>410</v>
      </c>
      <c r="K300" s="849">
        <v>38</v>
      </c>
      <c r="L300" s="849">
        <v>15580</v>
      </c>
      <c r="M300" s="832">
        <v>0.80851063829787229</v>
      </c>
      <c r="N300" s="832">
        <v>410</v>
      </c>
      <c r="O300" s="849">
        <v>32</v>
      </c>
      <c r="P300" s="849">
        <v>13152</v>
      </c>
      <c r="Q300" s="837">
        <v>0.68251167618059161</v>
      </c>
      <c r="R300" s="850">
        <v>411</v>
      </c>
    </row>
    <row r="301" spans="1:18" ht="14.4" customHeight="1" x14ac:dyDescent="0.3">
      <c r="A301" s="831" t="s">
        <v>5107</v>
      </c>
      <c r="B301" s="832" t="s">
        <v>5162</v>
      </c>
      <c r="C301" s="832" t="s">
        <v>624</v>
      </c>
      <c r="D301" s="832" t="s">
        <v>5036</v>
      </c>
      <c r="E301" s="832" t="s">
        <v>5257</v>
      </c>
      <c r="F301" s="832" t="s">
        <v>5258</v>
      </c>
      <c r="G301" s="849">
        <v>6</v>
      </c>
      <c r="H301" s="849">
        <v>3912</v>
      </c>
      <c r="I301" s="832">
        <v>1</v>
      </c>
      <c r="J301" s="832">
        <v>652</v>
      </c>
      <c r="K301" s="849">
        <v>7</v>
      </c>
      <c r="L301" s="849">
        <v>4564</v>
      </c>
      <c r="M301" s="832">
        <v>1.1666666666666667</v>
      </c>
      <c r="N301" s="832">
        <v>652</v>
      </c>
      <c r="O301" s="849">
        <v>4</v>
      </c>
      <c r="P301" s="849">
        <v>2612</v>
      </c>
      <c r="Q301" s="837">
        <v>0.66768916155419222</v>
      </c>
      <c r="R301" s="850">
        <v>653</v>
      </c>
    </row>
    <row r="302" spans="1:18" ht="14.4" customHeight="1" x14ac:dyDescent="0.3">
      <c r="A302" s="831" t="s">
        <v>5107</v>
      </c>
      <c r="B302" s="832" t="s">
        <v>5162</v>
      </c>
      <c r="C302" s="832" t="s">
        <v>624</v>
      </c>
      <c r="D302" s="832" t="s">
        <v>5036</v>
      </c>
      <c r="E302" s="832" t="s">
        <v>5259</v>
      </c>
      <c r="F302" s="832" t="s">
        <v>5260</v>
      </c>
      <c r="G302" s="849">
        <v>42</v>
      </c>
      <c r="H302" s="849">
        <v>24780</v>
      </c>
      <c r="I302" s="832">
        <v>1</v>
      </c>
      <c r="J302" s="832">
        <v>590</v>
      </c>
      <c r="K302" s="849">
        <v>33</v>
      </c>
      <c r="L302" s="849">
        <v>19470</v>
      </c>
      <c r="M302" s="832">
        <v>0.7857142857142857</v>
      </c>
      <c r="N302" s="832">
        <v>590</v>
      </c>
      <c r="O302" s="849">
        <v>29</v>
      </c>
      <c r="P302" s="849">
        <v>17139</v>
      </c>
      <c r="Q302" s="837">
        <v>0.69164648910411619</v>
      </c>
      <c r="R302" s="850">
        <v>591</v>
      </c>
    </row>
    <row r="303" spans="1:18" ht="14.4" customHeight="1" x14ac:dyDescent="0.3">
      <c r="A303" s="831" t="s">
        <v>5107</v>
      </c>
      <c r="B303" s="832" t="s">
        <v>5162</v>
      </c>
      <c r="C303" s="832" t="s">
        <v>624</v>
      </c>
      <c r="D303" s="832" t="s">
        <v>5036</v>
      </c>
      <c r="E303" s="832" t="s">
        <v>5261</v>
      </c>
      <c r="F303" s="832" t="s">
        <v>5262</v>
      </c>
      <c r="G303" s="849">
        <v>7</v>
      </c>
      <c r="H303" s="849">
        <v>2709</v>
      </c>
      <c r="I303" s="832">
        <v>1</v>
      </c>
      <c r="J303" s="832">
        <v>387</v>
      </c>
      <c r="K303" s="849">
        <v>10</v>
      </c>
      <c r="L303" s="849">
        <v>3870</v>
      </c>
      <c r="M303" s="832">
        <v>1.4285714285714286</v>
      </c>
      <c r="N303" s="832">
        <v>387</v>
      </c>
      <c r="O303" s="849">
        <v>17</v>
      </c>
      <c r="P303" s="849">
        <v>6596</v>
      </c>
      <c r="Q303" s="837">
        <v>2.4348468069398304</v>
      </c>
      <c r="R303" s="850">
        <v>388</v>
      </c>
    </row>
    <row r="304" spans="1:18" ht="14.4" customHeight="1" x14ac:dyDescent="0.3">
      <c r="A304" s="831" t="s">
        <v>5107</v>
      </c>
      <c r="B304" s="832" t="s">
        <v>5162</v>
      </c>
      <c r="C304" s="832" t="s">
        <v>624</v>
      </c>
      <c r="D304" s="832" t="s">
        <v>5036</v>
      </c>
      <c r="E304" s="832" t="s">
        <v>5263</v>
      </c>
      <c r="F304" s="832" t="s">
        <v>5264</v>
      </c>
      <c r="G304" s="849">
        <v>4</v>
      </c>
      <c r="H304" s="849">
        <v>1680</v>
      </c>
      <c r="I304" s="832">
        <v>1</v>
      </c>
      <c r="J304" s="832">
        <v>420</v>
      </c>
      <c r="K304" s="849">
        <v>3</v>
      </c>
      <c r="L304" s="849">
        <v>1260</v>
      </c>
      <c r="M304" s="832">
        <v>0.75</v>
      </c>
      <c r="N304" s="832">
        <v>420</v>
      </c>
      <c r="O304" s="849">
        <v>1</v>
      </c>
      <c r="P304" s="849">
        <v>421</v>
      </c>
      <c r="Q304" s="837">
        <v>0.25059523809523809</v>
      </c>
      <c r="R304" s="850">
        <v>421</v>
      </c>
    </row>
    <row r="305" spans="1:18" ht="14.4" customHeight="1" x14ac:dyDescent="0.3">
      <c r="A305" s="831" t="s">
        <v>5107</v>
      </c>
      <c r="B305" s="832" t="s">
        <v>5162</v>
      </c>
      <c r="C305" s="832" t="s">
        <v>624</v>
      </c>
      <c r="D305" s="832" t="s">
        <v>5036</v>
      </c>
      <c r="E305" s="832" t="s">
        <v>5265</v>
      </c>
      <c r="F305" s="832" t="s">
        <v>5266</v>
      </c>
      <c r="G305" s="849">
        <v>9</v>
      </c>
      <c r="H305" s="849">
        <v>1530</v>
      </c>
      <c r="I305" s="832">
        <v>1</v>
      </c>
      <c r="J305" s="832">
        <v>170</v>
      </c>
      <c r="K305" s="849"/>
      <c r="L305" s="849"/>
      <c r="M305" s="832"/>
      <c r="N305" s="832"/>
      <c r="O305" s="849">
        <v>4</v>
      </c>
      <c r="P305" s="849">
        <v>688</v>
      </c>
      <c r="Q305" s="837">
        <v>0.4496732026143791</v>
      </c>
      <c r="R305" s="850">
        <v>172</v>
      </c>
    </row>
    <row r="306" spans="1:18" ht="14.4" customHeight="1" x14ac:dyDescent="0.3">
      <c r="A306" s="831" t="s">
        <v>5107</v>
      </c>
      <c r="B306" s="832" t="s">
        <v>5162</v>
      </c>
      <c r="C306" s="832" t="s">
        <v>624</v>
      </c>
      <c r="D306" s="832" t="s">
        <v>5036</v>
      </c>
      <c r="E306" s="832" t="s">
        <v>5267</v>
      </c>
      <c r="F306" s="832" t="s">
        <v>5268</v>
      </c>
      <c r="G306" s="849">
        <v>426</v>
      </c>
      <c r="H306" s="849">
        <v>336114</v>
      </c>
      <c r="I306" s="832">
        <v>1</v>
      </c>
      <c r="J306" s="832">
        <v>789</v>
      </c>
      <c r="K306" s="849">
        <v>367</v>
      </c>
      <c r="L306" s="849">
        <v>289563</v>
      </c>
      <c r="M306" s="832">
        <v>0.86150234741784038</v>
      </c>
      <c r="N306" s="832">
        <v>789</v>
      </c>
      <c r="O306" s="849">
        <v>544</v>
      </c>
      <c r="P306" s="849">
        <v>429760</v>
      </c>
      <c r="Q306" s="837">
        <v>1.2786138036499521</v>
      </c>
      <c r="R306" s="850">
        <v>790</v>
      </c>
    </row>
    <row r="307" spans="1:18" ht="14.4" customHeight="1" x14ac:dyDescent="0.3">
      <c r="A307" s="831" t="s">
        <v>5107</v>
      </c>
      <c r="B307" s="832" t="s">
        <v>5162</v>
      </c>
      <c r="C307" s="832" t="s">
        <v>624</v>
      </c>
      <c r="D307" s="832" t="s">
        <v>5036</v>
      </c>
      <c r="E307" s="832" t="s">
        <v>5269</v>
      </c>
      <c r="F307" s="832" t="s">
        <v>5270</v>
      </c>
      <c r="G307" s="849">
        <v>43</v>
      </c>
      <c r="H307" s="849">
        <v>9632</v>
      </c>
      <c r="I307" s="832">
        <v>1</v>
      </c>
      <c r="J307" s="832">
        <v>224</v>
      </c>
      <c r="K307" s="849">
        <v>28</v>
      </c>
      <c r="L307" s="849">
        <v>6272</v>
      </c>
      <c r="M307" s="832">
        <v>0.65116279069767447</v>
      </c>
      <c r="N307" s="832">
        <v>224</v>
      </c>
      <c r="O307" s="849">
        <v>23</v>
      </c>
      <c r="P307" s="849">
        <v>5175</v>
      </c>
      <c r="Q307" s="837">
        <v>0.53727159468438535</v>
      </c>
      <c r="R307" s="850">
        <v>225</v>
      </c>
    </row>
    <row r="308" spans="1:18" ht="14.4" customHeight="1" x14ac:dyDescent="0.3">
      <c r="A308" s="831" t="s">
        <v>5107</v>
      </c>
      <c r="B308" s="832" t="s">
        <v>5162</v>
      </c>
      <c r="C308" s="832" t="s">
        <v>624</v>
      </c>
      <c r="D308" s="832" t="s">
        <v>5036</v>
      </c>
      <c r="E308" s="832" t="s">
        <v>5271</v>
      </c>
      <c r="F308" s="832" t="s">
        <v>5272</v>
      </c>
      <c r="G308" s="849">
        <v>5</v>
      </c>
      <c r="H308" s="849">
        <v>2830</v>
      </c>
      <c r="I308" s="832">
        <v>1</v>
      </c>
      <c r="J308" s="832">
        <v>566</v>
      </c>
      <c r="K308" s="849">
        <v>7</v>
      </c>
      <c r="L308" s="849">
        <v>3962</v>
      </c>
      <c r="M308" s="832">
        <v>1.4</v>
      </c>
      <c r="N308" s="832">
        <v>566</v>
      </c>
      <c r="O308" s="849">
        <v>4</v>
      </c>
      <c r="P308" s="849">
        <v>2268</v>
      </c>
      <c r="Q308" s="837">
        <v>0.80141342756183742</v>
      </c>
      <c r="R308" s="850">
        <v>567</v>
      </c>
    </row>
    <row r="309" spans="1:18" ht="14.4" customHeight="1" x14ac:dyDescent="0.3">
      <c r="A309" s="831" t="s">
        <v>5107</v>
      </c>
      <c r="B309" s="832" t="s">
        <v>5162</v>
      </c>
      <c r="C309" s="832" t="s">
        <v>624</v>
      </c>
      <c r="D309" s="832" t="s">
        <v>5036</v>
      </c>
      <c r="E309" s="832" t="s">
        <v>5273</v>
      </c>
      <c r="F309" s="832" t="s">
        <v>5274</v>
      </c>
      <c r="G309" s="849">
        <v>23</v>
      </c>
      <c r="H309" s="849">
        <v>21137</v>
      </c>
      <c r="I309" s="832">
        <v>1</v>
      </c>
      <c r="J309" s="832">
        <v>919</v>
      </c>
      <c r="K309" s="849">
        <v>13</v>
      </c>
      <c r="L309" s="849">
        <v>11947</v>
      </c>
      <c r="M309" s="832">
        <v>0.56521739130434778</v>
      </c>
      <c r="N309" s="832">
        <v>919</v>
      </c>
      <c r="O309" s="849"/>
      <c r="P309" s="849"/>
      <c r="Q309" s="837"/>
      <c r="R309" s="850"/>
    </row>
    <row r="310" spans="1:18" ht="14.4" customHeight="1" x14ac:dyDescent="0.3">
      <c r="A310" s="831" t="s">
        <v>5107</v>
      </c>
      <c r="B310" s="832" t="s">
        <v>5162</v>
      </c>
      <c r="C310" s="832" t="s">
        <v>624</v>
      </c>
      <c r="D310" s="832" t="s">
        <v>5036</v>
      </c>
      <c r="E310" s="832" t="s">
        <v>5275</v>
      </c>
      <c r="F310" s="832" t="s">
        <v>5276</v>
      </c>
      <c r="G310" s="849">
        <v>23</v>
      </c>
      <c r="H310" s="849">
        <v>20608</v>
      </c>
      <c r="I310" s="832">
        <v>1</v>
      </c>
      <c r="J310" s="832">
        <v>896</v>
      </c>
      <c r="K310" s="849">
        <v>13</v>
      </c>
      <c r="L310" s="849">
        <v>11648</v>
      </c>
      <c r="M310" s="832">
        <v>0.56521739130434778</v>
      </c>
      <c r="N310" s="832">
        <v>896</v>
      </c>
      <c r="O310" s="849"/>
      <c r="P310" s="849"/>
      <c r="Q310" s="837"/>
      <c r="R310" s="850"/>
    </row>
    <row r="311" spans="1:18" ht="14.4" customHeight="1" x14ac:dyDescent="0.3">
      <c r="A311" s="831" t="s">
        <v>5107</v>
      </c>
      <c r="B311" s="832" t="s">
        <v>5162</v>
      </c>
      <c r="C311" s="832" t="s">
        <v>624</v>
      </c>
      <c r="D311" s="832" t="s">
        <v>5036</v>
      </c>
      <c r="E311" s="832" t="s">
        <v>5277</v>
      </c>
      <c r="F311" s="832" t="s">
        <v>5278</v>
      </c>
      <c r="G311" s="849">
        <v>6</v>
      </c>
      <c r="H311" s="849">
        <v>2076</v>
      </c>
      <c r="I311" s="832">
        <v>1</v>
      </c>
      <c r="J311" s="832">
        <v>346</v>
      </c>
      <c r="K311" s="849">
        <v>5</v>
      </c>
      <c r="L311" s="849">
        <v>1730</v>
      </c>
      <c r="M311" s="832">
        <v>0.83333333333333337</v>
      </c>
      <c r="N311" s="832">
        <v>346</v>
      </c>
      <c r="O311" s="849">
        <v>4</v>
      </c>
      <c r="P311" s="849">
        <v>1388</v>
      </c>
      <c r="Q311" s="837">
        <v>0.66859344894026973</v>
      </c>
      <c r="R311" s="850">
        <v>347</v>
      </c>
    </row>
    <row r="312" spans="1:18" ht="14.4" customHeight="1" x14ac:dyDescent="0.3">
      <c r="A312" s="831" t="s">
        <v>5107</v>
      </c>
      <c r="B312" s="832" t="s">
        <v>5162</v>
      </c>
      <c r="C312" s="832" t="s">
        <v>624</v>
      </c>
      <c r="D312" s="832" t="s">
        <v>5036</v>
      </c>
      <c r="E312" s="832" t="s">
        <v>5279</v>
      </c>
      <c r="F312" s="832" t="s">
        <v>5280</v>
      </c>
      <c r="G312" s="849">
        <v>2</v>
      </c>
      <c r="H312" s="849">
        <v>180</v>
      </c>
      <c r="I312" s="832">
        <v>1</v>
      </c>
      <c r="J312" s="832">
        <v>90</v>
      </c>
      <c r="K312" s="849">
        <v>1</v>
      </c>
      <c r="L312" s="849">
        <v>91</v>
      </c>
      <c r="M312" s="832">
        <v>0.50555555555555554</v>
      </c>
      <c r="N312" s="832">
        <v>91</v>
      </c>
      <c r="O312" s="849">
        <v>13</v>
      </c>
      <c r="P312" s="849">
        <v>1196</v>
      </c>
      <c r="Q312" s="837">
        <v>6.6444444444444448</v>
      </c>
      <c r="R312" s="850">
        <v>92</v>
      </c>
    </row>
    <row r="313" spans="1:18" ht="14.4" customHeight="1" x14ac:dyDescent="0.3">
      <c r="A313" s="831" t="s">
        <v>5107</v>
      </c>
      <c r="B313" s="832" t="s">
        <v>5162</v>
      </c>
      <c r="C313" s="832" t="s">
        <v>624</v>
      </c>
      <c r="D313" s="832" t="s">
        <v>5036</v>
      </c>
      <c r="E313" s="832" t="s">
        <v>5281</v>
      </c>
      <c r="F313" s="832" t="s">
        <v>5282</v>
      </c>
      <c r="G313" s="849">
        <v>16</v>
      </c>
      <c r="H313" s="849">
        <v>6816</v>
      </c>
      <c r="I313" s="832">
        <v>1</v>
      </c>
      <c r="J313" s="832">
        <v>426</v>
      </c>
      <c r="K313" s="849">
        <v>7</v>
      </c>
      <c r="L313" s="849">
        <v>2989</v>
      </c>
      <c r="M313" s="832">
        <v>0.43852699530516431</v>
      </c>
      <c r="N313" s="832">
        <v>427</v>
      </c>
      <c r="O313" s="849">
        <v>5</v>
      </c>
      <c r="P313" s="849">
        <v>2140</v>
      </c>
      <c r="Q313" s="837">
        <v>0.31396713615023475</v>
      </c>
      <c r="R313" s="850">
        <v>428</v>
      </c>
    </row>
    <row r="314" spans="1:18" ht="14.4" customHeight="1" x14ac:dyDescent="0.3">
      <c r="A314" s="831" t="s">
        <v>5107</v>
      </c>
      <c r="B314" s="832" t="s">
        <v>5162</v>
      </c>
      <c r="C314" s="832" t="s">
        <v>624</v>
      </c>
      <c r="D314" s="832" t="s">
        <v>5036</v>
      </c>
      <c r="E314" s="832" t="s">
        <v>5283</v>
      </c>
      <c r="F314" s="832" t="s">
        <v>5284</v>
      </c>
      <c r="G314" s="849">
        <v>2</v>
      </c>
      <c r="H314" s="849">
        <v>108</v>
      </c>
      <c r="I314" s="832">
        <v>1</v>
      </c>
      <c r="J314" s="832">
        <v>54</v>
      </c>
      <c r="K314" s="849"/>
      <c r="L314" s="849"/>
      <c r="M314" s="832"/>
      <c r="N314" s="832"/>
      <c r="O314" s="849"/>
      <c r="P314" s="849"/>
      <c r="Q314" s="837"/>
      <c r="R314" s="850"/>
    </row>
    <row r="315" spans="1:18" ht="14.4" customHeight="1" x14ac:dyDescent="0.3">
      <c r="A315" s="831" t="s">
        <v>5107</v>
      </c>
      <c r="B315" s="832" t="s">
        <v>5162</v>
      </c>
      <c r="C315" s="832" t="s">
        <v>624</v>
      </c>
      <c r="D315" s="832" t="s">
        <v>5036</v>
      </c>
      <c r="E315" s="832" t="s">
        <v>5285</v>
      </c>
      <c r="F315" s="832" t="s">
        <v>5286</v>
      </c>
      <c r="G315" s="849">
        <v>1</v>
      </c>
      <c r="H315" s="849">
        <v>237</v>
      </c>
      <c r="I315" s="832">
        <v>1</v>
      </c>
      <c r="J315" s="832">
        <v>237</v>
      </c>
      <c r="K315" s="849"/>
      <c r="L315" s="849"/>
      <c r="M315" s="832"/>
      <c r="N315" s="832"/>
      <c r="O315" s="849"/>
      <c r="P315" s="849"/>
      <c r="Q315" s="837"/>
      <c r="R315" s="850"/>
    </row>
    <row r="316" spans="1:18" ht="14.4" customHeight="1" x14ac:dyDescent="0.3">
      <c r="A316" s="831" t="s">
        <v>5107</v>
      </c>
      <c r="B316" s="832" t="s">
        <v>5162</v>
      </c>
      <c r="C316" s="832" t="s">
        <v>624</v>
      </c>
      <c r="D316" s="832" t="s">
        <v>5036</v>
      </c>
      <c r="E316" s="832" t="s">
        <v>5287</v>
      </c>
      <c r="F316" s="832" t="s">
        <v>5288</v>
      </c>
      <c r="G316" s="849">
        <v>1</v>
      </c>
      <c r="H316" s="849">
        <v>7386</v>
      </c>
      <c r="I316" s="832">
        <v>1</v>
      </c>
      <c r="J316" s="832">
        <v>7386</v>
      </c>
      <c r="K316" s="849"/>
      <c r="L316" s="849"/>
      <c r="M316" s="832"/>
      <c r="N316" s="832"/>
      <c r="O316" s="849"/>
      <c r="P316" s="849"/>
      <c r="Q316" s="837"/>
      <c r="R316" s="850"/>
    </row>
    <row r="317" spans="1:18" ht="14.4" customHeight="1" thickBot="1" x14ac:dyDescent="0.35">
      <c r="A317" s="839" t="s">
        <v>5107</v>
      </c>
      <c r="B317" s="840" t="s">
        <v>5162</v>
      </c>
      <c r="C317" s="840" t="s">
        <v>624</v>
      </c>
      <c r="D317" s="840" t="s">
        <v>5036</v>
      </c>
      <c r="E317" s="840" t="s">
        <v>5289</v>
      </c>
      <c r="F317" s="840" t="s">
        <v>5290</v>
      </c>
      <c r="G317" s="851"/>
      <c r="H317" s="851"/>
      <c r="I317" s="840"/>
      <c r="J317" s="840"/>
      <c r="K317" s="851"/>
      <c r="L317" s="851"/>
      <c r="M317" s="840"/>
      <c r="N317" s="840"/>
      <c r="O317" s="851">
        <v>176</v>
      </c>
      <c r="P317" s="851">
        <v>35728</v>
      </c>
      <c r="Q317" s="845"/>
      <c r="R317" s="852">
        <v>203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4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5292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66377.89</v>
      </c>
      <c r="I3" s="208">
        <f t="shared" si="0"/>
        <v>58675034.719999991</v>
      </c>
      <c r="J3" s="78"/>
      <c r="K3" s="78"/>
      <c r="L3" s="208">
        <f t="shared" si="0"/>
        <v>66081.62</v>
      </c>
      <c r="M3" s="208">
        <f t="shared" si="0"/>
        <v>59197915.189999975</v>
      </c>
      <c r="N3" s="78"/>
      <c r="O3" s="78"/>
      <c r="P3" s="208">
        <f t="shared" si="0"/>
        <v>67513.709999999992</v>
      </c>
      <c r="Q3" s="208">
        <f t="shared" si="0"/>
        <v>58343322.079999976</v>
      </c>
      <c r="R3" s="79">
        <f>IF(M3=0,0,Q3/M3)</f>
        <v>0.985563797183446</v>
      </c>
      <c r="S3" s="209">
        <f>IF(P3=0,0,Q3/P3)</f>
        <v>864.16998976948514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4826</v>
      </c>
      <c r="B6" s="825" t="s">
        <v>4827</v>
      </c>
      <c r="C6" s="825" t="s">
        <v>615</v>
      </c>
      <c r="D6" s="825" t="s">
        <v>2172</v>
      </c>
      <c r="E6" s="825" t="s">
        <v>5014</v>
      </c>
      <c r="F6" s="825" t="s">
        <v>5017</v>
      </c>
      <c r="G6" s="825" t="s">
        <v>5018</v>
      </c>
      <c r="H6" s="225">
        <v>14</v>
      </c>
      <c r="I6" s="225">
        <v>35396.33</v>
      </c>
      <c r="J6" s="825">
        <v>1</v>
      </c>
      <c r="K6" s="825">
        <v>2528.309285714286</v>
      </c>
      <c r="L6" s="225">
        <v>24</v>
      </c>
      <c r="M6" s="225">
        <v>63387.600000000006</v>
      </c>
      <c r="N6" s="825">
        <v>1.7907958254429204</v>
      </c>
      <c r="O6" s="825">
        <v>2641.15</v>
      </c>
      <c r="P6" s="225">
        <v>32</v>
      </c>
      <c r="Q6" s="225">
        <v>85190.399999999994</v>
      </c>
      <c r="R6" s="830">
        <v>2.406757988751941</v>
      </c>
      <c r="S6" s="848">
        <v>2662.2</v>
      </c>
    </row>
    <row r="7" spans="1:19" ht="14.4" customHeight="1" x14ac:dyDescent="0.3">
      <c r="A7" s="831" t="s">
        <v>4826</v>
      </c>
      <c r="B7" s="832" t="s">
        <v>4827</v>
      </c>
      <c r="C7" s="832" t="s">
        <v>615</v>
      </c>
      <c r="D7" s="832" t="s">
        <v>2172</v>
      </c>
      <c r="E7" s="832" t="s">
        <v>5014</v>
      </c>
      <c r="F7" s="832" t="s">
        <v>5019</v>
      </c>
      <c r="G7" s="832" t="s">
        <v>5020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2177.8000000000002</v>
      </c>
      <c r="R7" s="837"/>
      <c r="S7" s="850">
        <v>2177.8000000000002</v>
      </c>
    </row>
    <row r="8" spans="1:19" ht="14.4" customHeight="1" x14ac:dyDescent="0.3">
      <c r="A8" s="831" t="s">
        <v>4826</v>
      </c>
      <c r="B8" s="832" t="s">
        <v>4827</v>
      </c>
      <c r="C8" s="832" t="s">
        <v>615</v>
      </c>
      <c r="D8" s="832" t="s">
        <v>2172</v>
      </c>
      <c r="E8" s="832" t="s">
        <v>5014</v>
      </c>
      <c r="F8" s="832" t="s">
        <v>5023</v>
      </c>
      <c r="G8" s="832" t="s">
        <v>5024</v>
      </c>
      <c r="H8" s="849"/>
      <c r="I8" s="849"/>
      <c r="J8" s="832"/>
      <c r="K8" s="832"/>
      <c r="L8" s="849"/>
      <c r="M8" s="849"/>
      <c r="N8" s="832"/>
      <c r="O8" s="832"/>
      <c r="P8" s="849">
        <v>1</v>
      </c>
      <c r="Q8" s="849">
        <v>8962.4</v>
      </c>
      <c r="R8" s="837"/>
      <c r="S8" s="850">
        <v>8962.4</v>
      </c>
    </row>
    <row r="9" spans="1:19" ht="14.4" customHeight="1" x14ac:dyDescent="0.3">
      <c r="A9" s="831" t="s">
        <v>4826</v>
      </c>
      <c r="B9" s="832" t="s">
        <v>4827</v>
      </c>
      <c r="C9" s="832" t="s">
        <v>615</v>
      </c>
      <c r="D9" s="832" t="s">
        <v>2172</v>
      </c>
      <c r="E9" s="832" t="s">
        <v>5014</v>
      </c>
      <c r="F9" s="832" t="s">
        <v>5025</v>
      </c>
      <c r="G9" s="832" t="s">
        <v>5026</v>
      </c>
      <c r="H9" s="849">
        <v>2</v>
      </c>
      <c r="I9" s="849">
        <v>20220.48</v>
      </c>
      <c r="J9" s="832">
        <v>1</v>
      </c>
      <c r="K9" s="832">
        <v>10110.24</v>
      </c>
      <c r="L9" s="849">
        <v>3</v>
      </c>
      <c r="M9" s="849">
        <v>30927.45</v>
      </c>
      <c r="N9" s="832">
        <v>1.5295111688743295</v>
      </c>
      <c r="O9" s="832">
        <v>10309.15</v>
      </c>
      <c r="P9" s="849">
        <v>1</v>
      </c>
      <c r="Q9" s="849">
        <v>10344.65</v>
      </c>
      <c r="R9" s="837">
        <v>0.51159270205257246</v>
      </c>
      <c r="S9" s="850">
        <v>10344.65</v>
      </c>
    </row>
    <row r="10" spans="1:19" ht="14.4" customHeight="1" x14ac:dyDescent="0.3">
      <c r="A10" s="831" t="s">
        <v>4826</v>
      </c>
      <c r="B10" s="832" t="s">
        <v>4827</v>
      </c>
      <c r="C10" s="832" t="s">
        <v>615</v>
      </c>
      <c r="D10" s="832" t="s">
        <v>2172</v>
      </c>
      <c r="E10" s="832" t="s">
        <v>5014</v>
      </c>
      <c r="F10" s="832" t="s">
        <v>5027</v>
      </c>
      <c r="G10" s="832" t="s">
        <v>5028</v>
      </c>
      <c r="H10" s="849">
        <v>4</v>
      </c>
      <c r="I10" s="849">
        <v>967.24</v>
      </c>
      <c r="J10" s="832">
        <v>1</v>
      </c>
      <c r="K10" s="832">
        <v>241.81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4826</v>
      </c>
      <c r="B11" s="832" t="s">
        <v>4827</v>
      </c>
      <c r="C11" s="832" t="s">
        <v>615</v>
      </c>
      <c r="D11" s="832" t="s">
        <v>2172</v>
      </c>
      <c r="E11" s="832" t="s">
        <v>5036</v>
      </c>
      <c r="F11" s="832" t="s">
        <v>5039</v>
      </c>
      <c r="G11" s="832" t="s">
        <v>5040</v>
      </c>
      <c r="H11" s="849">
        <v>12</v>
      </c>
      <c r="I11" s="849">
        <v>2352</v>
      </c>
      <c r="J11" s="832">
        <v>1</v>
      </c>
      <c r="K11" s="832">
        <v>196</v>
      </c>
      <c r="L11" s="849">
        <v>18</v>
      </c>
      <c r="M11" s="849">
        <v>3528</v>
      </c>
      <c r="N11" s="832">
        <v>1.5</v>
      </c>
      <c r="O11" s="832">
        <v>196</v>
      </c>
      <c r="P11" s="849">
        <v>28</v>
      </c>
      <c r="Q11" s="849">
        <v>5572</v>
      </c>
      <c r="R11" s="837">
        <v>2.3690476190476191</v>
      </c>
      <c r="S11" s="850">
        <v>199</v>
      </c>
    </row>
    <row r="12" spans="1:19" ht="14.4" customHeight="1" x14ac:dyDescent="0.3">
      <c r="A12" s="831" t="s">
        <v>4826</v>
      </c>
      <c r="B12" s="832" t="s">
        <v>4827</v>
      </c>
      <c r="C12" s="832" t="s">
        <v>615</v>
      </c>
      <c r="D12" s="832" t="s">
        <v>2172</v>
      </c>
      <c r="E12" s="832" t="s">
        <v>5036</v>
      </c>
      <c r="F12" s="832" t="s">
        <v>5041</v>
      </c>
      <c r="G12" s="832" t="s">
        <v>5042</v>
      </c>
      <c r="H12" s="849">
        <v>5</v>
      </c>
      <c r="I12" s="849">
        <v>185</v>
      </c>
      <c r="J12" s="832">
        <v>1</v>
      </c>
      <c r="K12" s="832">
        <v>37</v>
      </c>
      <c r="L12" s="849">
        <v>11</v>
      </c>
      <c r="M12" s="849">
        <v>407</v>
      </c>
      <c r="N12" s="832">
        <v>2.2000000000000002</v>
      </c>
      <c r="O12" s="832">
        <v>37</v>
      </c>
      <c r="P12" s="849">
        <v>13</v>
      </c>
      <c r="Q12" s="849">
        <v>494</v>
      </c>
      <c r="R12" s="837">
        <v>2.6702702702702701</v>
      </c>
      <c r="S12" s="850">
        <v>38</v>
      </c>
    </row>
    <row r="13" spans="1:19" ht="14.4" customHeight="1" x14ac:dyDescent="0.3">
      <c r="A13" s="831" t="s">
        <v>4826</v>
      </c>
      <c r="B13" s="832" t="s">
        <v>4827</v>
      </c>
      <c r="C13" s="832" t="s">
        <v>615</v>
      </c>
      <c r="D13" s="832" t="s">
        <v>2172</v>
      </c>
      <c r="E13" s="832" t="s">
        <v>5036</v>
      </c>
      <c r="F13" s="832" t="s">
        <v>5057</v>
      </c>
      <c r="G13" s="832" t="s">
        <v>5058</v>
      </c>
      <c r="H13" s="849">
        <v>262</v>
      </c>
      <c r="I13" s="849">
        <v>8733.32</v>
      </c>
      <c r="J13" s="832">
        <v>1</v>
      </c>
      <c r="K13" s="832">
        <v>33.333282442748093</v>
      </c>
      <c r="L13" s="849">
        <v>243</v>
      </c>
      <c r="M13" s="849">
        <v>8100</v>
      </c>
      <c r="N13" s="832">
        <v>0.92748233203409469</v>
      </c>
      <c r="O13" s="832">
        <v>33.333333333333336</v>
      </c>
      <c r="P13" s="849">
        <v>232</v>
      </c>
      <c r="Q13" s="849">
        <v>7733.32</v>
      </c>
      <c r="R13" s="837">
        <v>0.88549600839085252</v>
      </c>
      <c r="S13" s="850">
        <v>33.333275862068966</v>
      </c>
    </row>
    <row r="14" spans="1:19" ht="14.4" customHeight="1" x14ac:dyDescent="0.3">
      <c r="A14" s="831" t="s">
        <v>4826</v>
      </c>
      <c r="B14" s="832" t="s">
        <v>4827</v>
      </c>
      <c r="C14" s="832" t="s">
        <v>615</v>
      </c>
      <c r="D14" s="832" t="s">
        <v>2172</v>
      </c>
      <c r="E14" s="832" t="s">
        <v>5036</v>
      </c>
      <c r="F14" s="832" t="s">
        <v>5059</v>
      </c>
      <c r="G14" s="832" t="s">
        <v>5060</v>
      </c>
      <c r="H14" s="849">
        <v>261</v>
      </c>
      <c r="I14" s="849">
        <v>9657</v>
      </c>
      <c r="J14" s="832">
        <v>1</v>
      </c>
      <c r="K14" s="832">
        <v>37</v>
      </c>
      <c r="L14" s="849">
        <v>242</v>
      </c>
      <c r="M14" s="849">
        <v>8954</v>
      </c>
      <c r="N14" s="832">
        <v>0.92720306513409967</v>
      </c>
      <c r="O14" s="832">
        <v>37</v>
      </c>
      <c r="P14" s="849">
        <v>231</v>
      </c>
      <c r="Q14" s="849">
        <v>8778</v>
      </c>
      <c r="R14" s="837">
        <v>0.90897794346070204</v>
      </c>
      <c r="S14" s="850">
        <v>38</v>
      </c>
    </row>
    <row r="15" spans="1:19" ht="14.4" customHeight="1" x14ac:dyDescent="0.3">
      <c r="A15" s="831" t="s">
        <v>4826</v>
      </c>
      <c r="B15" s="832" t="s">
        <v>4827</v>
      </c>
      <c r="C15" s="832" t="s">
        <v>615</v>
      </c>
      <c r="D15" s="832" t="s">
        <v>2172</v>
      </c>
      <c r="E15" s="832" t="s">
        <v>5036</v>
      </c>
      <c r="F15" s="832" t="s">
        <v>5069</v>
      </c>
      <c r="G15" s="832" t="s">
        <v>5070</v>
      </c>
      <c r="H15" s="849"/>
      <c r="I15" s="849"/>
      <c r="J15" s="832"/>
      <c r="K15" s="832"/>
      <c r="L15" s="849">
        <v>41</v>
      </c>
      <c r="M15" s="849">
        <v>14555</v>
      </c>
      <c r="N15" s="832"/>
      <c r="O15" s="832">
        <v>355</v>
      </c>
      <c r="P15" s="849">
        <v>12</v>
      </c>
      <c r="Q15" s="849">
        <v>4296</v>
      </c>
      <c r="R15" s="837"/>
      <c r="S15" s="850">
        <v>358</v>
      </c>
    </row>
    <row r="16" spans="1:19" ht="14.4" customHeight="1" x14ac:dyDescent="0.3">
      <c r="A16" s="831" t="s">
        <v>4826</v>
      </c>
      <c r="B16" s="832" t="s">
        <v>4827</v>
      </c>
      <c r="C16" s="832" t="s">
        <v>615</v>
      </c>
      <c r="D16" s="832" t="s">
        <v>2172</v>
      </c>
      <c r="E16" s="832" t="s">
        <v>5036</v>
      </c>
      <c r="F16" s="832" t="s">
        <v>5075</v>
      </c>
      <c r="G16" s="832" t="s">
        <v>5076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175</v>
      </c>
      <c r="R16" s="837"/>
      <c r="S16" s="850">
        <v>175</v>
      </c>
    </row>
    <row r="17" spans="1:19" ht="14.4" customHeight="1" x14ac:dyDescent="0.3">
      <c r="A17" s="831" t="s">
        <v>4826</v>
      </c>
      <c r="B17" s="832" t="s">
        <v>4827</v>
      </c>
      <c r="C17" s="832" t="s">
        <v>615</v>
      </c>
      <c r="D17" s="832" t="s">
        <v>2172</v>
      </c>
      <c r="E17" s="832" t="s">
        <v>5036</v>
      </c>
      <c r="F17" s="832" t="s">
        <v>5081</v>
      </c>
      <c r="G17" s="832" t="s">
        <v>5082</v>
      </c>
      <c r="H17" s="849">
        <v>246</v>
      </c>
      <c r="I17" s="849">
        <v>43542</v>
      </c>
      <c r="J17" s="832">
        <v>1</v>
      </c>
      <c r="K17" s="832">
        <v>177</v>
      </c>
      <c r="L17" s="849">
        <v>184</v>
      </c>
      <c r="M17" s="849">
        <v>32752</v>
      </c>
      <c r="N17" s="832">
        <v>0.7521932846447108</v>
      </c>
      <c r="O17" s="832">
        <v>178</v>
      </c>
      <c r="P17" s="849">
        <v>202</v>
      </c>
      <c r="Q17" s="849">
        <v>36158</v>
      </c>
      <c r="R17" s="837">
        <v>0.83041660925083827</v>
      </c>
      <c r="S17" s="850">
        <v>179</v>
      </c>
    </row>
    <row r="18" spans="1:19" ht="14.4" customHeight="1" x14ac:dyDescent="0.3">
      <c r="A18" s="831" t="s">
        <v>4826</v>
      </c>
      <c r="B18" s="832" t="s">
        <v>4827</v>
      </c>
      <c r="C18" s="832" t="s">
        <v>615</v>
      </c>
      <c r="D18" s="832" t="s">
        <v>2172</v>
      </c>
      <c r="E18" s="832" t="s">
        <v>5036</v>
      </c>
      <c r="F18" s="832" t="s">
        <v>5085</v>
      </c>
      <c r="G18" s="832" t="s">
        <v>5086</v>
      </c>
      <c r="H18" s="849">
        <v>16</v>
      </c>
      <c r="I18" s="849">
        <v>11216</v>
      </c>
      <c r="J18" s="832">
        <v>1</v>
      </c>
      <c r="K18" s="832">
        <v>701</v>
      </c>
      <c r="L18" s="849">
        <v>18</v>
      </c>
      <c r="M18" s="849">
        <v>12636</v>
      </c>
      <c r="N18" s="832">
        <v>1.12660485021398</v>
      </c>
      <c r="O18" s="832">
        <v>702</v>
      </c>
      <c r="P18" s="849">
        <v>18</v>
      </c>
      <c r="Q18" s="849">
        <v>12726</v>
      </c>
      <c r="R18" s="837">
        <v>1.1346291012838803</v>
      </c>
      <c r="S18" s="850">
        <v>707</v>
      </c>
    </row>
    <row r="19" spans="1:19" ht="14.4" customHeight="1" x14ac:dyDescent="0.3">
      <c r="A19" s="831" t="s">
        <v>4826</v>
      </c>
      <c r="B19" s="832" t="s">
        <v>4827</v>
      </c>
      <c r="C19" s="832" t="s">
        <v>615</v>
      </c>
      <c r="D19" s="832" t="s">
        <v>4819</v>
      </c>
      <c r="E19" s="832" t="s">
        <v>4828</v>
      </c>
      <c r="F19" s="832" t="s">
        <v>4829</v>
      </c>
      <c r="G19" s="832" t="s">
        <v>1006</v>
      </c>
      <c r="H19" s="849"/>
      <c r="I19" s="849"/>
      <c r="J19" s="832"/>
      <c r="K19" s="832"/>
      <c r="L19" s="849">
        <v>4</v>
      </c>
      <c r="M19" s="849">
        <v>54.96</v>
      </c>
      <c r="N19" s="832"/>
      <c r="O19" s="832">
        <v>13.74</v>
      </c>
      <c r="P19" s="849">
        <v>26.509999999999998</v>
      </c>
      <c r="Q19" s="849">
        <v>354.29999999999995</v>
      </c>
      <c r="R19" s="837"/>
      <c r="S19" s="850">
        <v>13.364768012070916</v>
      </c>
    </row>
    <row r="20" spans="1:19" ht="14.4" customHeight="1" x14ac:dyDescent="0.3">
      <c r="A20" s="831" t="s">
        <v>4826</v>
      </c>
      <c r="B20" s="832" t="s">
        <v>4827</v>
      </c>
      <c r="C20" s="832" t="s">
        <v>615</v>
      </c>
      <c r="D20" s="832" t="s">
        <v>4819</v>
      </c>
      <c r="E20" s="832" t="s">
        <v>4828</v>
      </c>
      <c r="F20" s="832" t="s">
        <v>4830</v>
      </c>
      <c r="G20" s="832" t="s">
        <v>4831</v>
      </c>
      <c r="H20" s="849">
        <v>3</v>
      </c>
      <c r="I20" s="849">
        <v>414.03</v>
      </c>
      <c r="J20" s="832">
        <v>1</v>
      </c>
      <c r="K20" s="832">
        <v>138.01</v>
      </c>
      <c r="L20" s="849">
        <v>8</v>
      </c>
      <c r="M20" s="849">
        <v>909.36</v>
      </c>
      <c r="N20" s="832">
        <v>2.196362582421564</v>
      </c>
      <c r="O20" s="832">
        <v>113.67</v>
      </c>
      <c r="P20" s="849">
        <v>11</v>
      </c>
      <c r="Q20" s="849">
        <v>1250.3699999999999</v>
      </c>
      <c r="R20" s="837">
        <v>3.0199985508296501</v>
      </c>
      <c r="S20" s="850">
        <v>113.66999999999999</v>
      </c>
    </row>
    <row r="21" spans="1:19" ht="14.4" customHeight="1" x14ac:dyDescent="0.3">
      <c r="A21" s="831" t="s">
        <v>4826</v>
      </c>
      <c r="B21" s="832" t="s">
        <v>4827</v>
      </c>
      <c r="C21" s="832" t="s">
        <v>615</v>
      </c>
      <c r="D21" s="832" t="s">
        <v>4819</v>
      </c>
      <c r="E21" s="832" t="s">
        <v>4828</v>
      </c>
      <c r="F21" s="832" t="s">
        <v>4832</v>
      </c>
      <c r="G21" s="832" t="s">
        <v>4831</v>
      </c>
      <c r="H21" s="849">
        <v>65</v>
      </c>
      <c r="I21" s="849">
        <v>17940.650000000001</v>
      </c>
      <c r="J21" s="832">
        <v>1</v>
      </c>
      <c r="K21" s="832">
        <v>276.01000000000005</v>
      </c>
      <c r="L21" s="849">
        <v>34</v>
      </c>
      <c r="M21" s="849">
        <v>7729.5599999999995</v>
      </c>
      <c r="N21" s="832">
        <v>0.43084057712513196</v>
      </c>
      <c r="O21" s="832">
        <v>227.33999999999997</v>
      </c>
      <c r="P21" s="849">
        <v>41</v>
      </c>
      <c r="Q21" s="849">
        <v>9320.9400000000023</v>
      </c>
      <c r="R21" s="837">
        <v>0.51954304888618874</v>
      </c>
      <c r="S21" s="850">
        <v>227.34000000000006</v>
      </c>
    </row>
    <row r="22" spans="1:19" ht="14.4" customHeight="1" x14ac:dyDescent="0.3">
      <c r="A22" s="831" t="s">
        <v>4826</v>
      </c>
      <c r="B22" s="832" t="s">
        <v>4827</v>
      </c>
      <c r="C22" s="832" t="s">
        <v>615</v>
      </c>
      <c r="D22" s="832" t="s">
        <v>4819</v>
      </c>
      <c r="E22" s="832" t="s">
        <v>4828</v>
      </c>
      <c r="F22" s="832" t="s">
        <v>4833</v>
      </c>
      <c r="G22" s="832" t="s">
        <v>800</v>
      </c>
      <c r="H22" s="849">
        <v>55.599999999999994</v>
      </c>
      <c r="I22" s="849">
        <v>11209.45</v>
      </c>
      <c r="J22" s="832">
        <v>1</v>
      </c>
      <c r="K22" s="832">
        <v>201.60881294964031</v>
      </c>
      <c r="L22" s="849">
        <v>20.350000000000001</v>
      </c>
      <c r="M22" s="849">
        <v>4102.74</v>
      </c>
      <c r="N22" s="832">
        <v>0.36600725280901381</v>
      </c>
      <c r="O22" s="832">
        <v>201.6088452088452</v>
      </c>
      <c r="P22" s="849">
        <v>8.75</v>
      </c>
      <c r="Q22" s="849">
        <v>914.39</v>
      </c>
      <c r="R22" s="837">
        <v>8.1573136951411523E-2</v>
      </c>
      <c r="S22" s="850">
        <v>104.50171428571429</v>
      </c>
    </row>
    <row r="23" spans="1:19" ht="14.4" customHeight="1" x14ac:dyDescent="0.3">
      <c r="A23" s="831" t="s">
        <v>4826</v>
      </c>
      <c r="B23" s="832" t="s">
        <v>4827</v>
      </c>
      <c r="C23" s="832" t="s">
        <v>615</v>
      </c>
      <c r="D23" s="832" t="s">
        <v>4819</v>
      </c>
      <c r="E23" s="832" t="s">
        <v>4828</v>
      </c>
      <c r="F23" s="832" t="s">
        <v>4834</v>
      </c>
      <c r="G23" s="832" t="s">
        <v>800</v>
      </c>
      <c r="H23" s="849"/>
      <c r="I23" s="849"/>
      <c r="J23" s="832"/>
      <c r="K23" s="832"/>
      <c r="L23" s="849"/>
      <c r="M23" s="849"/>
      <c r="N23" s="832"/>
      <c r="O23" s="832"/>
      <c r="P23" s="849">
        <v>6</v>
      </c>
      <c r="Q23" s="849">
        <v>950.4</v>
      </c>
      <c r="R23" s="837"/>
      <c r="S23" s="850">
        <v>158.4</v>
      </c>
    </row>
    <row r="24" spans="1:19" ht="14.4" customHeight="1" x14ac:dyDescent="0.3">
      <c r="A24" s="831" t="s">
        <v>4826</v>
      </c>
      <c r="B24" s="832" t="s">
        <v>4827</v>
      </c>
      <c r="C24" s="832" t="s">
        <v>615</v>
      </c>
      <c r="D24" s="832" t="s">
        <v>4819</v>
      </c>
      <c r="E24" s="832" t="s">
        <v>4828</v>
      </c>
      <c r="F24" s="832" t="s">
        <v>4835</v>
      </c>
      <c r="G24" s="832" t="s">
        <v>800</v>
      </c>
      <c r="H24" s="849"/>
      <c r="I24" s="849"/>
      <c r="J24" s="832"/>
      <c r="K24" s="832"/>
      <c r="L24" s="849"/>
      <c r="M24" s="849"/>
      <c r="N24" s="832"/>
      <c r="O24" s="832"/>
      <c r="P24" s="849">
        <v>4.8499999999999996</v>
      </c>
      <c r="Q24" s="849">
        <v>1573.83</v>
      </c>
      <c r="R24" s="837"/>
      <c r="S24" s="850">
        <v>324.50103092783507</v>
      </c>
    </row>
    <row r="25" spans="1:19" ht="14.4" customHeight="1" x14ac:dyDescent="0.3">
      <c r="A25" s="831" t="s">
        <v>4826</v>
      </c>
      <c r="B25" s="832" t="s">
        <v>4827</v>
      </c>
      <c r="C25" s="832" t="s">
        <v>615</v>
      </c>
      <c r="D25" s="832" t="s">
        <v>4819</v>
      </c>
      <c r="E25" s="832" t="s">
        <v>4828</v>
      </c>
      <c r="F25" s="832" t="s">
        <v>4836</v>
      </c>
      <c r="G25" s="832" t="s">
        <v>1181</v>
      </c>
      <c r="H25" s="849">
        <v>8.2000000000000011</v>
      </c>
      <c r="I25" s="849">
        <v>6983.12</v>
      </c>
      <c r="J25" s="832">
        <v>1</v>
      </c>
      <c r="K25" s="832">
        <v>851.59999999999991</v>
      </c>
      <c r="L25" s="849">
        <v>7.8</v>
      </c>
      <c r="M25" s="849">
        <v>6642.4800000000005</v>
      </c>
      <c r="N25" s="832">
        <v>0.95121951219512202</v>
      </c>
      <c r="O25" s="832">
        <v>851.60000000000014</v>
      </c>
      <c r="P25" s="849">
        <v>7.4</v>
      </c>
      <c r="Q25" s="849">
        <v>5181.2300000000005</v>
      </c>
      <c r="R25" s="837">
        <v>0.74196490966788498</v>
      </c>
      <c r="S25" s="850">
        <v>700.1662162162163</v>
      </c>
    </row>
    <row r="26" spans="1:19" ht="14.4" customHeight="1" x14ac:dyDescent="0.3">
      <c r="A26" s="831" t="s">
        <v>4826</v>
      </c>
      <c r="B26" s="832" t="s">
        <v>4827</v>
      </c>
      <c r="C26" s="832" t="s">
        <v>615</v>
      </c>
      <c r="D26" s="832" t="s">
        <v>4819</v>
      </c>
      <c r="E26" s="832" t="s">
        <v>4828</v>
      </c>
      <c r="F26" s="832" t="s">
        <v>4837</v>
      </c>
      <c r="G26" s="832" t="s">
        <v>1228</v>
      </c>
      <c r="H26" s="849">
        <v>6</v>
      </c>
      <c r="I26" s="849">
        <v>81991.259999999995</v>
      </c>
      <c r="J26" s="832">
        <v>1</v>
      </c>
      <c r="K26" s="832">
        <v>13665.21</v>
      </c>
      <c r="L26" s="849">
        <v>2</v>
      </c>
      <c r="M26" s="849">
        <v>27330.42</v>
      </c>
      <c r="N26" s="832">
        <v>0.33333333333333331</v>
      </c>
      <c r="O26" s="832">
        <v>13665.21</v>
      </c>
      <c r="P26" s="849">
        <v>3</v>
      </c>
      <c r="Q26" s="849">
        <v>40585.35</v>
      </c>
      <c r="R26" s="837">
        <v>0.49499605201822733</v>
      </c>
      <c r="S26" s="850">
        <v>13528.449999999999</v>
      </c>
    </row>
    <row r="27" spans="1:19" ht="14.4" customHeight="1" x14ac:dyDescent="0.3">
      <c r="A27" s="831" t="s">
        <v>4826</v>
      </c>
      <c r="B27" s="832" t="s">
        <v>4827</v>
      </c>
      <c r="C27" s="832" t="s">
        <v>615</v>
      </c>
      <c r="D27" s="832" t="s">
        <v>4819</v>
      </c>
      <c r="E27" s="832" t="s">
        <v>4828</v>
      </c>
      <c r="F27" s="832" t="s">
        <v>4838</v>
      </c>
      <c r="G27" s="832" t="s">
        <v>4839</v>
      </c>
      <c r="H27" s="849"/>
      <c r="I27" s="849"/>
      <c r="J27" s="832"/>
      <c r="K27" s="832"/>
      <c r="L27" s="849">
        <v>5</v>
      </c>
      <c r="M27" s="849">
        <v>8745.4</v>
      </c>
      <c r="N27" s="832"/>
      <c r="O27" s="832">
        <v>1749.08</v>
      </c>
      <c r="P27" s="849">
        <v>12</v>
      </c>
      <c r="Q27" s="849">
        <v>14239.96</v>
      </c>
      <c r="R27" s="837"/>
      <c r="S27" s="850">
        <v>1186.6633333333332</v>
      </c>
    </row>
    <row r="28" spans="1:19" ht="14.4" customHeight="1" x14ac:dyDescent="0.3">
      <c r="A28" s="831" t="s">
        <v>4826</v>
      </c>
      <c r="B28" s="832" t="s">
        <v>4827</v>
      </c>
      <c r="C28" s="832" t="s">
        <v>615</v>
      </c>
      <c r="D28" s="832" t="s">
        <v>4819</v>
      </c>
      <c r="E28" s="832" t="s">
        <v>4828</v>
      </c>
      <c r="F28" s="832" t="s">
        <v>4840</v>
      </c>
      <c r="G28" s="832" t="s">
        <v>2104</v>
      </c>
      <c r="H28" s="849">
        <v>101.54</v>
      </c>
      <c r="I28" s="849">
        <v>1172541.57</v>
      </c>
      <c r="J28" s="832">
        <v>1</v>
      </c>
      <c r="K28" s="832">
        <v>11547.582922986016</v>
      </c>
      <c r="L28" s="849">
        <v>58.58</v>
      </c>
      <c r="M28" s="849">
        <v>672180.91999999993</v>
      </c>
      <c r="N28" s="832">
        <v>0.57326830638507753</v>
      </c>
      <c r="O28" s="832">
        <v>11474.580402867872</v>
      </c>
      <c r="P28" s="849">
        <v>35.4</v>
      </c>
      <c r="Q28" s="849">
        <v>374121.36</v>
      </c>
      <c r="R28" s="837">
        <v>0.31906873885929687</v>
      </c>
      <c r="S28" s="850">
        <v>10568.4</v>
      </c>
    </row>
    <row r="29" spans="1:19" ht="14.4" customHeight="1" x14ac:dyDescent="0.3">
      <c r="A29" s="831" t="s">
        <v>4826</v>
      </c>
      <c r="B29" s="832" t="s">
        <v>4827</v>
      </c>
      <c r="C29" s="832" t="s">
        <v>615</v>
      </c>
      <c r="D29" s="832" t="s">
        <v>4819</v>
      </c>
      <c r="E29" s="832" t="s">
        <v>4828</v>
      </c>
      <c r="F29" s="832" t="s">
        <v>4841</v>
      </c>
      <c r="G29" s="832" t="s">
        <v>2104</v>
      </c>
      <c r="H29" s="849">
        <v>104</v>
      </c>
      <c r="I29" s="849">
        <v>3135649.7</v>
      </c>
      <c r="J29" s="832">
        <v>1</v>
      </c>
      <c r="K29" s="832">
        <v>30150.477884615386</v>
      </c>
      <c r="L29" s="849">
        <v>63</v>
      </c>
      <c r="M29" s="849">
        <v>1876393.65</v>
      </c>
      <c r="N29" s="832">
        <v>0.59840665556487382</v>
      </c>
      <c r="O29" s="832">
        <v>29784.02619047619</v>
      </c>
      <c r="P29" s="849">
        <v>39</v>
      </c>
      <c r="Q29" s="849">
        <v>1030949.7000000002</v>
      </c>
      <c r="R29" s="837">
        <v>0.32878344159425721</v>
      </c>
      <c r="S29" s="850">
        <v>26434.607692307698</v>
      </c>
    </row>
    <row r="30" spans="1:19" ht="14.4" customHeight="1" x14ac:dyDescent="0.3">
      <c r="A30" s="831" t="s">
        <v>4826</v>
      </c>
      <c r="B30" s="832" t="s">
        <v>4827</v>
      </c>
      <c r="C30" s="832" t="s">
        <v>615</v>
      </c>
      <c r="D30" s="832" t="s">
        <v>4819</v>
      </c>
      <c r="E30" s="832" t="s">
        <v>4828</v>
      </c>
      <c r="F30" s="832" t="s">
        <v>4842</v>
      </c>
      <c r="G30" s="832" t="s">
        <v>3729</v>
      </c>
      <c r="H30" s="849">
        <v>19</v>
      </c>
      <c r="I30" s="849">
        <v>317130.40000000002</v>
      </c>
      <c r="J30" s="832">
        <v>1</v>
      </c>
      <c r="K30" s="832">
        <v>16691.073684210529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4826</v>
      </c>
      <c r="B31" s="832" t="s">
        <v>4827</v>
      </c>
      <c r="C31" s="832" t="s">
        <v>615</v>
      </c>
      <c r="D31" s="832" t="s">
        <v>4819</v>
      </c>
      <c r="E31" s="832" t="s">
        <v>4828</v>
      </c>
      <c r="F31" s="832" t="s">
        <v>4843</v>
      </c>
      <c r="G31" s="832" t="s">
        <v>2116</v>
      </c>
      <c r="H31" s="849">
        <v>5</v>
      </c>
      <c r="I31" s="849">
        <v>415851.55</v>
      </c>
      <c r="J31" s="832">
        <v>1</v>
      </c>
      <c r="K31" s="832">
        <v>83170.31</v>
      </c>
      <c r="L31" s="849">
        <v>3</v>
      </c>
      <c r="M31" s="849">
        <v>218889</v>
      </c>
      <c r="N31" s="832">
        <v>0.52636331402395875</v>
      </c>
      <c r="O31" s="832">
        <v>72963</v>
      </c>
      <c r="P31" s="849">
        <v>7</v>
      </c>
      <c r="Q31" s="849">
        <v>510741</v>
      </c>
      <c r="R31" s="837">
        <v>1.2281810660559038</v>
      </c>
      <c r="S31" s="850">
        <v>72963</v>
      </c>
    </row>
    <row r="32" spans="1:19" ht="14.4" customHeight="1" x14ac:dyDescent="0.3">
      <c r="A32" s="831" t="s">
        <v>4826</v>
      </c>
      <c r="B32" s="832" t="s">
        <v>4827</v>
      </c>
      <c r="C32" s="832" t="s">
        <v>615</v>
      </c>
      <c r="D32" s="832" t="s">
        <v>4819</v>
      </c>
      <c r="E32" s="832" t="s">
        <v>4828</v>
      </c>
      <c r="F32" s="832" t="s">
        <v>4844</v>
      </c>
      <c r="G32" s="832" t="s">
        <v>4845</v>
      </c>
      <c r="H32" s="849">
        <v>104</v>
      </c>
      <c r="I32" s="849">
        <v>2892457.7600000002</v>
      </c>
      <c r="J32" s="832">
        <v>1</v>
      </c>
      <c r="K32" s="832">
        <v>27812.09384615385</v>
      </c>
      <c r="L32" s="849">
        <v>8</v>
      </c>
      <c r="M32" s="849">
        <v>146960</v>
      </c>
      <c r="N32" s="832">
        <v>5.0808002119277274E-2</v>
      </c>
      <c r="O32" s="832">
        <v>18370</v>
      </c>
      <c r="P32" s="849">
        <v>10</v>
      </c>
      <c r="Q32" s="849">
        <v>178766.9</v>
      </c>
      <c r="R32" s="837">
        <v>6.180449805427754E-2</v>
      </c>
      <c r="S32" s="850">
        <v>17876.689999999999</v>
      </c>
    </row>
    <row r="33" spans="1:19" ht="14.4" customHeight="1" x14ac:dyDescent="0.3">
      <c r="A33" s="831" t="s">
        <v>4826</v>
      </c>
      <c r="B33" s="832" t="s">
        <v>4827</v>
      </c>
      <c r="C33" s="832" t="s">
        <v>615</v>
      </c>
      <c r="D33" s="832" t="s">
        <v>4819</v>
      </c>
      <c r="E33" s="832" t="s">
        <v>4828</v>
      </c>
      <c r="F33" s="832" t="s">
        <v>4846</v>
      </c>
      <c r="G33" s="832" t="s">
        <v>4845</v>
      </c>
      <c r="H33" s="849">
        <v>113</v>
      </c>
      <c r="I33" s="849">
        <v>6285531.8399999999</v>
      </c>
      <c r="J33" s="832">
        <v>1</v>
      </c>
      <c r="K33" s="832">
        <v>55624.175575221241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4826</v>
      </c>
      <c r="B34" s="832" t="s">
        <v>4827</v>
      </c>
      <c r="C34" s="832" t="s">
        <v>615</v>
      </c>
      <c r="D34" s="832" t="s">
        <v>4819</v>
      </c>
      <c r="E34" s="832" t="s">
        <v>4828</v>
      </c>
      <c r="F34" s="832" t="s">
        <v>4847</v>
      </c>
      <c r="G34" s="832" t="s">
        <v>2601</v>
      </c>
      <c r="H34" s="849">
        <v>2</v>
      </c>
      <c r="I34" s="849">
        <v>19853.2</v>
      </c>
      <c r="J34" s="832">
        <v>1</v>
      </c>
      <c r="K34" s="832">
        <v>9926.6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4826</v>
      </c>
      <c r="B35" s="832" t="s">
        <v>4827</v>
      </c>
      <c r="C35" s="832" t="s">
        <v>615</v>
      </c>
      <c r="D35" s="832" t="s">
        <v>4819</v>
      </c>
      <c r="E35" s="832" t="s">
        <v>4828</v>
      </c>
      <c r="F35" s="832" t="s">
        <v>4848</v>
      </c>
      <c r="G35" s="832" t="s">
        <v>4849</v>
      </c>
      <c r="H35" s="849">
        <v>17.920000000000002</v>
      </c>
      <c r="I35" s="849">
        <v>74986.080000000002</v>
      </c>
      <c r="J35" s="832">
        <v>1</v>
      </c>
      <c r="K35" s="832">
        <v>4184.4910714285716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4826</v>
      </c>
      <c r="B36" s="832" t="s">
        <v>4827</v>
      </c>
      <c r="C36" s="832" t="s">
        <v>615</v>
      </c>
      <c r="D36" s="832" t="s">
        <v>4819</v>
      </c>
      <c r="E36" s="832" t="s">
        <v>4828</v>
      </c>
      <c r="F36" s="832" t="s">
        <v>4850</v>
      </c>
      <c r="G36" s="832" t="s">
        <v>4851</v>
      </c>
      <c r="H36" s="849">
        <v>11</v>
      </c>
      <c r="I36" s="849">
        <v>211145</v>
      </c>
      <c r="J36" s="832">
        <v>1</v>
      </c>
      <c r="K36" s="832">
        <v>19195</v>
      </c>
      <c r="L36" s="849">
        <v>10</v>
      </c>
      <c r="M36" s="849">
        <v>191950</v>
      </c>
      <c r="N36" s="832">
        <v>0.90909090909090906</v>
      </c>
      <c r="O36" s="832">
        <v>19195</v>
      </c>
      <c r="P36" s="849"/>
      <c r="Q36" s="849"/>
      <c r="R36" s="837"/>
      <c r="S36" s="850"/>
    </row>
    <row r="37" spans="1:19" ht="14.4" customHeight="1" x14ac:dyDescent="0.3">
      <c r="A37" s="831" t="s">
        <v>4826</v>
      </c>
      <c r="B37" s="832" t="s">
        <v>4827</v>
      </c>
      <c r="C37" s="832" t="s">
        <v>615</v>
      </c>
      <c r="D37" s="832" t="s">
        <v>4819</v>
      </c>
      <c r="E37" s="832" t="s">
        <v>4828</v>
      </c>
      <c r="F37" s="832" t="s">
        <v>4852</v>
      </c>
      <c r="G37" s="832" t="s">
        <v>4853</v>
      </c>
      <c r="H37" s="849">
        <v>10</v>
      </c>
      <c r="I37" s="849">
        <v>226689.8</v>
      </c>
      <c r="J37" s="832">
        <v>1</v>
      </c>
      <c r="K37" s="832">
        <v>22668.98</v>
      </c>
      <c r="L37" s="849">
        <v>14</v>
      </c>
      <c r="M37" s="849">
        <v>289457.69999999995</v>
      </c>
      <c r="N37" s="832">
        <v>1.2768889469221816</v>
      </c>
      <c r="O37" s="832">
        <v>20675.549999999996</v>
      </c>
      <c r="P37" s="849"/>
      <c r="Q37" s="849"/>
      <c r="R37" s="837"/>
      <c r="S37" s="850"/>
    </row>
    <row r="38" spans="1:19" ht="14.4" customHeight="1" x14ac:dyDescent="0.3">
      <c r="A38" s="831" t="s">
        <v>4826</v>
      </c>
      <c r="B38" s="832" t="s">
        <v>4827</v>
      </c>
      <c r="C38" s="832" t="s">
        <v>615</v>
      </c>
      <c r="D38" s="832" t="s">
        <v>4819</v>
      </c>
      <c r="E38" s="832" t="s">
        <v>4828</v>
      </c>
      <c r="F38" s="832" t="s">
        <v>4854</v>
      </c>
      <c r="G38" s="832" t="s">
        <v>2136</v>
      </c>
      <c r="H38" s="849">
        <v>5</v>
      </c>
      <c r="I38" s="849">
        <v>572235.42000000004</v>
      </c>
      <c r="J38" s="832">
        <v>1</v>
      </c>
      <c r="K38" s="832">
        <v>114447.084</v>
      </c>
      <c r="L38" s="849">
        <v>10</v>
      </c>
      <c r="M38" s="849">
        <v>1144472.2</v>
      </c>
      <c r="N38" s="832">
        <v>2.0000023766442139</v>
      </c>
      <c r="O38" s="832">
        <v>114447.22</v>
      </c>
      <c r="P38" s="849">
        <v>3</v>
      </c>
      <c r="Q38" s="849">
        <v>337117.08</v>
      </c>
      <c r="R38" s="837">
        <v>0.58912305708024848</v>
      </c>
      <c r="S38" s="850">
        <v>112372.36</v>
      </c>
    </row>
    <row r="39" spans="1:19" ht="14.4" customHeight="1" x14ac:dyDescent="0.3">
      <c r="A39" s="831" t="s">
        <v>4826</v>
      </c>
      <c r="B39" s="832" t="s">
        <v>4827</v>
      </c>
      <c r="C39" s="832" t="s">
        <v>615</v>
      </c>
      <c r="D39" s="832" t="s">
        <v>4819</v>
      </c>
      <c r="E39" s="832" t="s">
        <v>4828</v>
      </c>
      <c r="F39" s="832" t="s">
        <v>4855</v>
      </c>
      <c r="G39" s="832" t="s">
        <v>2136</v>
      </c>
      <c r="H39" s="849">
        <v>15</v>
      </c>
      <c r="I39" s="849">
        <v>1806602.88</v>
      </c>
      <c r="J39" s="832">
        <v>1</v>
      </c>
      <c r="K39" s="832">
        <v>120440.192</v>
      </c>
      <c r="L39" s="849">
        <v>22</v>
      </c>
      <c r="M39" s="849">
        <v>2649687.9200000004</v>
      </c>
      <c r="N39" s="832">
        <v>1.466668712495355</v>
      </c>
      <c r="O39" s="832">
        <v>120440.36000000002</v>
      </c>
      <c r="P39" s="849">
        <v>46</v>
      </c>
      <c r="Q39" s="849">
        <v>5439511.5</v>
      </c>
      <c r="R39" s="837">
        <v>3.0109060271175925</v>
      </c>
      <c r="S39" s="850">
        <v>118250.25</v>
      </c>
    </row>
    <row r="40" spans="1:19" ht="14.4" customHeight="1" x14ac:dyDescent="0.3">
      <c r="A40" s="831" t="s">
        <v>4826</v>
      </c>
      <c r="B40" s="832" t="s">
        <v>4827</v>
      </c>
      <c r="C40" s="832" t="s">
        <v>615</v>
      </c>
      <c r="D40" s="832" t="s">
        <v>4819</v>
      </c>
      <c r="E40" s="832" t="s">
        <v>4828</v>
      </c>
      <c r="F40" s="832" t="s">
        <v>4856</v>
      </c>
      <c r="G40" s="832" t="s">
        <v>2136</v>
      </c>
      <c r="H40" s="849">
        <v>37</v>
      </c>
      <c r="I40" s="849">
        <v>4909152.26</v>
      </c>
      <c r="J40" s="832">
        <v>1</v>
      </c>
      <c r="K40" s="832">
        <v>132679.79081081081</v>
      </c>
      <c r="L40" s="849">
        <v>54</v>
      </c>
      <c r="M40" s="849">
        <v>7164708.6600000001</v>
      </c>
      <c r="N40" s="832">
        <v>1.4594594505406522</v>
      </c>
      <c r="O40" s="832">
        <v>132679.79</v>
      </c>
      <c r="P40" s="849">
        <v>44</v>
      </c>
      <c r="Q40" s="849">
        <v>5731189.2000000002</v>
      </c>
      <c r="R40" s="837">
        <v>1.1674498765699315</v>
      </c>
      <c r="S40" s="850">
        <v>130254.3</v>
      </c>
    </row>
    <row r="41" spans="1:19" ht="14.4" customHeight="1" x14ac:dyDescent="0.3">
      <c r="A41" s="831" t="s">
        <v>4826</v>
      </c>
      <c r="B41" s="832" t="s">
        <v>4827</v>
      </c>
      <c r="C41" s="832" t="s">
        <v>615</v>
      </c>
      <c r="D41" s="832" t="s">
        <v>4819</v>
      </c>
      <c r="E41" s="832" t="s">
        <v>4828</v>
      </c>
      <c r="F41" s="832" t="s">
        <v>4857</v>
      </c>
      <c r="G41" s="832" t="s">
        <v>2122</v>
      </c>
      <c r="H41" s="849">
        <v>8</v>
      </c>
      <c r="I41" s="849">
        <v>709901.68</v>
      </c>
      <c r="J41" s="832">
        <v>1</v>
      </c>
      <c r="K41" s="832">
        <v>88737.71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4826</v>
      </c>
      <c r="B42" s="832" t="s">
        <v>4827</v>
      </c>
      <c r="C42" s="832" t="s">
        <v>615</v>
      </c>
      <c r="D42" s="832" t="s">
        <v>4819</v>
      </c>
      <c r="E42" s="832" t="s">
        <v>4828</v>
      </c>
      <c r="F42" s="832" t="s">
        <v>4858</v>
      </c>
      <c r="G42" s="832" t="s">
        <v>1225</v>
      </c>
      <c r="H42" s="849">
        <v>8</v>
      </c>
      <c r="I42" s="849">
        <v>54466.960000000006</v>
      </c>
      <c r="J42" s="832">
        <v>1</v>
      </c>
      <c r="K42" s="832">
        <v>6808.3700000000008</v>
      </c>
      <c r="L42" s="849">
        <v>11</v>
      </c>
      <c r="M42" s="849">
        <v>74892.070000000007</v>
      </c>
      <c r="N42" s="832">
        <v>1.375</v>
      </c>
      <c r="O42" s="832">
        <v>6808.3700000000008</v>
      </c>
      <c r="P42" s="849">
        <v>25</v>
      </c>
      <c r="Q42" s="849">
        <v>169105.5</v>
      </c>
      <c r="R42" s="837">
        <v>3.1047354212535447</v>
      </c>
      <c r="S42" s="850">
        <v>6764.22</v>
      </c>
    </row>
    <row r="43" spans="1:19" ht="14.4" customHeight="1" x14ac:dyDescent="0.3">
      <c r="A43" s="831" t="s">
        <v>4826</v>
      </c>
      <c r="B43" s="832" t="s">
        <v>4827</v>
      </c>
      <c r="C43" s="832" t="s">
        <v>615</v>
      </c>
      <c r="D43" s="832" t="s">
        <v>4819</v>
      </c>
      <c r="E43" s="832" t="s">
        <v>4828</v>
      </c>
      <c r="F43" s="832" t="s">
        <v>4859</v>
      </c>
      <c r="G43" s="832" t="s">
        <v>1225</v>
      </c>
      <c r="H43" s="849">
        <v>57</v>
      </c>
      <c r="I43" s="849">
        <v>740589.60000000009</v>
      </c>
      <c r="J43" s="832">
        <v>1</v>
      </c>
      <c r="K43" s="832">
        <v>12992.800000000001</v>
      </c>
      <c r="L43" s="849">
        <v>41</v>
      </c>
      <c r="M43" s="849">
        <v>532704.79999999993</v>
      </c>
      <c r="N43" s="832">
        <v>0.71929824561403488</v>
      </c>
      <c r="O43" s="832">
        <v>12992.799999999997</v>
      </c>
      <c r="P43" s="849">
        <v>13</v>
      </c>
      <c r="Q43" s="849">
        <v>170957.40000000002</v>
      </c>
      <c r="R43" s="837">
        <v>0.23083959051004768</v>
      </c>
      <c r="S43" s="850">
        <v>13150.569230769233</v>
      </c>
    </row>
    <row r="44" spans="1:19" ht="14.4" customHeight="1" x14ac:dyDescent="0.3">
      <c r="A44" s="831" t="s">
        <v>4826</v>
      </c>
      <c r="B44" s="832" t="s">
        <v>4827</v>
      </c>
      <c r="C44" s="832" t="s">
        <v>615</v>
      </c>
      <c r="D44" s="832" t="s">
        <v>4819</v>
      </c>
      <c r="E44" s="832" t="s">
        <v>4828</v>
      </c>
      <c r="F44" s="832" t="s">
        <v>4860</v>
      </c>
      <c r="G44" s="832" t="s">
        <v>4861</v>
      </c>
      <c r="H44" s="849">
        <v>4</v>
      </c>
      <c r="I44" s="849">
        <v>181.96</v>
      </c>
      <c r="J44" s="832">
        <v>1</v>
      </c>
      <c r="K44" s="832">
        <v>45.49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4826</v>
      </c>
      <c r="B45" s="832" t="s">
        <v>4827</v>
      </c>
      <c r="C45" s="832" t="s">
        <v>615</v>
      </c>
      <c r="D45" s="832" t="s">
        <v>4819</v>
      </c>
      <c r="E45" s="832" t="s">
        <v>4828</v>
      </c>
      <c r="F45" s="832" t="s">
        <v>4862</v>
      </c>
      <c r="G45" s="832" t="s">
        <v>4863</v>
      </c>
      <c r="H45" s="849">
        <v>213.89999999999998</v>
      </c>
      <c r="I45" s="849">
        <v>29419.8</v>
      </c>
      <c r="J45" s="832">
        <v>1</v>
      </c>
      <c r="K45" s="832">
        <v>137.53997194950912</v>
      </c>
      <c r="L45" s="849">
        <v>12</v>
      </c>
      <c r="M45" s="849">
        <v>1650.48</v>
      </c>
      <c r="N45" s="832">
        <v>5.61009932086554E-2</v>
      </c>
      <c r="O45" s="832">
        <v>137.54</v>
      </c>
      <c r="P45" s="849"/>
      <c r="Q45" s="849"/>
      <c r="R45" s="837"/>
      <c r="S45" s="850"/>
    </row>
    <row r="46" spans="1:19" ht="14.4" customHeight="1" x14ac:dyDescent="0.3">
      <c r="A46" s="831" t="s">
        <v>4826</v>
      </c>
      <c r="B46" s="832" t="s">
        <v>4827</v>
      </c>
      <c r="C46" s="832" t="s">
        <v>615</v>
      </c>
      <c r="D46" s="832" t="s">
        <v>4819</v>
      </c>
      <c r="E46" s="832" t="s">
        <v>4828</v>
      </c>
      <c r="F46" s="832" t="s">
        <v>4864</v>
      </c>
      <c r="G46" s="832" t="s">
        <v>4863</v>
      </c>
      <c r="H46" s="849">
        <v>18</v>
      </c>
      <c r="I46" s="849">
        <v>12377.880000000001</v>
      </c>
      <c r="J46" s="832">
        <v>1</v>
      </c>
      <c r="K46" s="832">
        <v>687.66000000000008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4826</v>
      </c>
      <c r="B47" s="832" t="s">
        <v>4827</v>
      </c>
      <c r="C47" s="832" t="s">
        <v>615</v>
      </c>
      <c r="D47" s="832" t="s">
        <v>4819</v>
      </c>
      <c r="E47" s="832" t="s">
        <v>4828</v>
      </c>
      <c r="F47" s="832" t="s">
        <v>4865</v>
      </c>
      <c r="G47" s="832" t="s">
        <v>1941</v>
      </c>
      <c r="H47" s="849">
        <v>45</v>
      </c>
      <c r="I47" s="849">
        <v>52473.149999999994</v>
      </c>
      <c r="J47" s="832">
        <v>1</v>
      </c>
      <c r="K47" s="832">
        <v>1166.07</v>
      </c>
      <c r="L47" s="849">
        <v>47</v>
      </c>
      <c r="M47" s="849">
        <v>54805.29</v>
      </c>
      <c r="N47" s="832">
        <v>1.0444444444444445</v>
      </c>
      <c r="O47" s="832">
        <v>1166.07</v>
      </c>
      <c r="P47" s="849">
        <v>53</v>
      </c>
      <c r="Q47" s="849">
        <v>45495.73</v>
      </c>
      <c r="R47" s="837">
        <v>0.86702875661171486</v>
      </c>
      <c r="S47" s="850">
        <v>858.41000000000008</v>
      </c>
    </row>
    <row r="48" spans="1:19" ht="14.4" customHeight="1" x14ac:dyDescent="0.3">
      <c r="A48" s="831" t="s">
        <v>4826</v>
      </c>
      <c r="B48" s="832" t="s">
        <v>4827</v>
      </c>
      <c r="C48" s="832" t="s">
        <v>615</v>
      </c>
      <c r="D48" s="832" t="s">
        <v>4819</v>
      </c>
      <c r="E48" s="832" t="s">
        <v>4828</v>
      </c>
      <c r="F48" s="832" t="s">
        <v>4866</v>
      </c>
      <c r="G48" s="832" t="s">
        <v>4867</v>
      </c>
      <c r="H48" s="849">
        <v>0.4</v>
      </c>
      <c r="I48" s="849">
        <v>2902.42</v>
      </c>
      <c r="J48" s="832">
        <v>1</v>
      </c>
      <c r="K48" s="832">
        <v>7256.05</v>
      </c>
      <c r="L48" s="849">
        <v>4</v>
      </c>
      <c r="M48" s="849">
        <v>17714.72</v>
      </c>
      <c r="N48" s="832">
        <v>6.1034309300514744</v>
      </c>
      <c r="O48" s="832">
        <v>4428.68</v>
      </c>
      <c r="P48" s="849"/>
      <c r="Q48" s="849"/>
      <c r="R48" s="837"/>
      <c r="S48" s="850"/>
    </row>
    <row r="49" spans="1:19" ht="14.4" customHeight="1" x14ac:dyDescent="0.3">
      <c r="A49" s="831" t="s">
        <v>4826</v>
      </c>
      <c r="B49" s="832" t="s">
        <v>4827</v>
      </c>
      <c r="C49" s="832" t="s">
        <v>615</v>
      </c>
      <c r="D49" s="832" t="s">
        <v>4819</v>
      </c>
      <c r="E49" s="832" t="s">
        <v>4828</v>
      </c>
      <c r="F49" s="832" t="s">
        <v>4868</v>
      </c>
      <c r="G49" s="832" t="s">
        <v>4869</v>
      </c>
      <c r="H49" s="849"/>
      <c r="I49" s="849"/>
      <c r="J49" s="832"/>
      <c r="K49" s="832"/>
      <c r="L49" s="849">
        <v>4</v>
      </c>
      <c r="M49" s="849">
        <v>18140.16</v>
      </c>
      <c r="N49" s="832"/>
      <c r="O49" s="832">
        <v>4535.04</v>
      </c>
      <c r="P49" s="849"/>
      <c r="Q49" s="849"/>
      <c r="R49" s="837"/>
      <c r="S49" s="850"/>
    </row>
    <row r="50" spans="1:19" ht="14.4" customHeight="1" x14ac:dyDescent="0.3">
      <c r="A50" s="831" t="s">
        <v>4826</v>
      </c>
      <c r="B50" s="832" t="s">
        <v>4827</v>
      </c>
      <c r="C50" s="832" t="s">
        <v>615</v>
      </c>
      <c r="D50" s="832" t="s">
        <v>4819</v>
      </c>
      <c r="E50" s="832" t="s">
        <v>4828</v>
      </c>
      <c r="F50" s="832" t="s">
        <v>4870</v>
      </c>
      <c r="G50" s="832" t="s">
        <v>746</v>
      </c>
      <c r="H50" s="849">
        <v>28.8</v>
      </c>
      <c r="I50" s="849">
        <v>2037.29</v>
      </c>
      <c r="J50" s="832">
        <v>1</v>
      </c>
      <c r="K50" s="832">
        <v>70.739236111111111</v>
      </c>
      <c r="L50" s="849">
        <v>14.600000000000001</v>
      </c>
      <c r="M50" s="849">
        <v>1242.98</v>
      </c>
      <c r="N50" s="832">
        <v>0.61011441670061706</v>
      </c>
      <c r="O50" s="832">
        <v>85.135616438356152</v>
      </c>
      <c r="P50" s="849">
        <v>17.899999999999999</v>
      </c>
      <c r="Q50" s="849">
        <v>1079.74</v>
      </c>
      <c r="R50" s="837">
        <v>0.52998836689916506</v>
      </c>
      <c r="S50" s="850">
        <v>60.320670391061455</v>
      </c>
    </row>
    <row r="51" spans="1:19" ht="14.4" customHeight="1" x14ac:dyDescent="0.3">
      <c r="A51" s="831" t="s">
        <v>4826</v>
      </c>
      <c r="B51" s="832" t="s">
        <v>4827</v>
      </c>
      <c r="C51" s="832" t="s">
        <v>615</v>
      </c>
      <c r="D51" s="832" t="s">
        <v>4819</v>
      </c>
      <c r="E51" s="832" t="s">
        <v>4828</v>
      </c>
      <c r="F51" s="832" t="s">
        <v>4871</v>
      </c>
      <c r="G51" s="832" t="s">
        <v>784</v>
      </c>
      <c r="H51" s="849">
        <v>0.4</v>
      </c>
      <c r="I51" s="849">
        <v>194.59</v>
      </c>
      <c r="J51" s="832">
        <v>1</v>
      </c>
      <c r="K51" s="832">
        <v>486.47499999999997</v>
      </c>
      <c r="L51" s="849"/>
      <c r="M51" s="849"/>
      <c r="N51" s="832"/>
      <c r="O51" s="832"/>
      <c r="P51" s="849">
        <v>0.6</v>
      </c>
      <c r="Q51" s="849">
        <v>411.69</v>
      </c>
      <c r="R51" s="837">
        <v>2.1156791202014493</v>
      </c>
      <c r="S51" s="850">
        <v>686.15</v>
      </c>
    </row>
    <row r="52" spans="1:19" ht="14.4" customHeight="1" x14ac:dyDescent="0.3">
      <c r="A52" s="831" t="s">
        <v>4826</v>
      </c>
      <c r="B52" s="832" t="s">
        <v>4827</v>
      </c>
      <c r="C52" s="832" t="s">
        <v>615</v>
      </c>
      <c r="D52" s="832" t="s">
        <v>4819</v>
      </c>
      <c r="E52" s="832" t="s">
        <v>4828</v>
      </c>
      <c r="F52" s="832" t="s">
        <v>4872</v>
      </c>
      <c r="G52" s="832" t="s">
        <v>784</v>
      </c>
      <c r="H52" s="849"/>
      <c r="I52" s="849"/>
      <c r="J52" s="832"/>
      <c r="K52" s="832"/>
      <c r="L52" s="849"/>
      <c r="M52" s="849"/>
      <c r="N52" s="832"/>
      <c r="O52" s="832"/>
      <c r="P52" s="849">
        <v>1.4</v>
      </c>
      <c r="Q52" s="849">
        <v>240.17000000000002</v>
      </c>
      <c r="R52" s="837"/>
      <c r="S52" s="850">
        <v>171.55</v>
      </c>
    </row>
    <row r="53" spans="1:19" ht="14.4" customHeight="1" x14ac:dyDescent="0.3">
      <c r="A53" s="831" t="s">
        <v>4826</v>
      </c>
      <c r="B53" s="832" t="s">
        <v>4827</v>
      </c>
      <c r="C53" s="832" t="s">
        <v>615</v>
      </c>
      <c r="D53" s="832" t="s">
        <v>4819</v>
      </c>
      <c r="E53" s="832" t="s">
        <v>4828</v>
      </c>
      <c r="F53" s="832" t="s">
        <v>4873</v>
      </c>
      <c r="G53" s="832" t="s">
        <v>784</v>
      </c>
      <c r="H53" s="849">
        <v>86.57</v>
      </c>
      <c r="I53" s="849">
        <v>21056.28</v>
      </c>
      <c r="J53" s="832">
        <v>1</v>
      </c>
      <c r="K53" s="832">
        <v>243.22837010511725</v>
      </c>
      <c r="L53" s="849">
        <v>49.400000000000006</v>
      </c>
      <c r="M53" s="849">
        <v>16948.059999999998</v>
      </c>
      <c r="N53" s="832">
        <v>0.80489336198036876</v>
      </c>
      <c r="O53" s="832">
        <v>343.07813765182175</v>
      </c>
      <c r="P53" s="849">
        <v>77.950000000000017</v>
      </c>
      <c r="Q53" s="849">
        <v>26743.52</v>
      </c>
      <c r="R53" s="837">
        <v>1.2700970921739263</v>
      </c>
      <c r="S53" s="850">
        <v>343.08556767158427</v>
      </c>
    </row>
    <row r="54" spans="1:19" ht="14.4" customHeight="1" x14ac:dyDescent="0.3">
      <c r="A54" s="831" t="s">
        <v>4826</v>
      </c>
      <c r="B54" s="832" t="s">
        <v>4827</v>
      </c>
      <c r="C54" s="832" t="s">
        <v>615</v>
      </c>
      <c r="D54" s="832" t="s">
        <v>4819</v>
      </c>
      <c r="E54" s="832" t="s">
        <v>4828</v>
      </c>
      <c r="F54" s="832" t="s">
        <v>4874</v>
      </c>
      <c r="G54" s="832" t="s">
        <v>1223</v>
      </c>
      <c r="H54" s="849"/>
      <c r="I54" s="849"/>
      <c r="J54" s="832"/>
      <c r="K54" s="832"/>
      <c r="L54" s="849">
        <v>1</v>
      </c>
      <c r="M54" s="849">
        <v>4314.91</v>
      </c>
      <c r="N54" s="832"/>
      <c r="O54" s="832">
        <v>4314.91</v>
      </c>
      <c r="P54" s="849">
        <v>2</v>
      </c>
      <c r="Q54" s="849">
        <v>8629.82</v>
      </c>
      <c r="R54" s="837"/>
      <c r="S54" s="850">
        <v>4314.91</v>
      </c>
    </row>
    <row r="55" spans="1:19" ht="14.4" customHeight="1" x14ac:dyDescent="0.3">
      <c r="A55" s="831" t="s">
        <v>4826</v>
      </c>
      <c r="B55" s="832" t="s">
        <v>4827</v>
      </c>
      <c r="C55" s="832" t="s">
        <v>615</v>
      </c>
      <c r="D55" s="832" t="s">
        <v>4819</v>
      </c>
      <c r="E55" s="832" t="s">
        <v>4828</v>
      </c>
      <c r="F55" s="832" t="s">
        <v>4875</v>
      </c>
      <c r="G55" s="832" t="s">
        <v>1223</v>
      </c>
      <c r="H55" s="849"/>
      <c r="I55" s="849"/>
      <c r="J55" s="832"/>
      <c r="K55" s="832"/>
      <c r="L55" s="849">
        <v>17</v>
      </c>
      <c r="M55" s="849">
        <v>146707.10999999999</v>
      </c>
      <c r="N55" s="832"/>
      <c r="O55" s="832">
        <v>8629.83</v>
      </c>
      <c r="P55" s="849">
        <v>25</v>
      </c>
      <c r="Q55" s="849">
        <v>215745.75</v>
      </c>
      <c r="R55" s="837"/>
      <c r="S55" s="850">
        <v>8629.83</v>
      </c>
    </row>
    <row r="56" spans="1:19" ht="14.4" customHeight="1" x14ac:dyDescent="0.3">
      <c r="A56" s="831" t="s">
        <v>4826</v>
      </c>
      <c r="B56" s="832" t="s">
        <v>4827</v>
      </c>
      <c r="C56" s="832" t="s">
        <v>615</v>
      </c>
      <c r="D56" s="832" t="s">
        <v>4819</v>
      </c>
      <c r="E56" s="832" t="s">
        <v>4828</v>
      </c>
      <c r="F56" s="832" t="s">
        <v>4877</v>
      </c>
      <c r="G56" s="832" t="s">
        <v>923</v>
      </c>
      <c r="H56" s="849"/>
      <c r="I56" s="849"/>
      <c r="J56" s="832"/>
      <c r="K56" s="832"/>
      <c r="L56" s="849"/>
      <c r="M56" s="849"/>
      <c r="N56" s="832"/>
      <c r="O56" s="832"/>
      <c r="P56" s="849">
        <v>0.12</v>
      </c>
      <c r="Q56" s="849">
        <v>235.56</v>
      </c>
      <c r="R56" s="837"/>
      <c r="S56" s="850">
        <v>1963</v>
      </c>
    </row>
    <row r="57" spans="1:19" ht="14.4" customHeight="1" x14ac:dyDescent="0.3">
      <c r="A57" s="831" t="s">
        <v>4826</v>
      </c>
      <c r="B57" s="832" t="s">
        <v>4827</v>
      </c>
      <c r="C57" s="832" t="s">
        <v>615</v>
      </c>
      <c r="D57" s="832" t="s">
        <v>4819</v>
      </c>
      <c r="E57" s="832" t="s">
        <v>4828</v>
      </c>
      <c r="F57" s="832" t="s">
        <v>4878</v>
      </c>
      <c r="G57" s="832" t="s">
        <v>4879</v>
      </c>
      <c r="H57" s="849"/>
      <c r="I57" s="849"/>
      <c r="J57" s="832"/>
      <c r="K57" s="832"/>
      <c r="L57" s="849">
        <v>2.06</v>
      </c>
      <c r="M57" s="849">
        <v>570.29</v>
      </c>
      <c r="N57" s="832"/>
      <c r="O57" s="832">
        <v>276.83980582524271</v>
      </c>
      <c r="P57" s="849"/>
      <c r="Q57" s="849"/>
      <c r="R57" s="837"/>
      <c r="S57" s="850"/>
    </row>
    <row r="58" spans="1:19" ht="14.4" customHeight="1" x14ac:dyDescent="0.3">
      <c r="A58" s="831" t="s">
        <v>4826</v>
      </c>
      <c r="B58" s="832" t="s">
        <v>4827</v>
      </c>
      <c r="C58" s="832" t="s">
        <v>615</v>
      </c>
      <c r="D58" s="832" t="s">
        <v>4819</v>
      </c>
      <c r="E58" s="832" t="s">
        <v>4828</v>
      </c>
      <c r="F58" s="832" t="s">
        <v>4880</v>
      </c>
      <c r="G58" s="832" t="s">
        <v>4881</v>
      </c>
      <c r="H58" s="849">
        <v>3</v>
      </c>
      <c r="I58" s="849">
        <v>4882.8900000000003</v>
      </c>
      <c r="J58" s="832">
        <v>1</v>
      </c>
      <c r="K58" s="832">
        <v>1627.63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4826</v>
      </c>
      <c r="B59" s="832" t="s">
        <v>4827</v>
      </c>
      <c r="C59" s="832" t="s">
        <v>615</v>
      </c>
      <c r="D59" s="832" t="s">
        <v>4819</v>
      </c>
      <c r="E59" s="832" t="s">
        <v>4828</v>
      </c>
      <c r="F59" s="832" t="s">
        <v>4882</v>
      </c>
      <c r="G59" s="832" t="s">
        <v>4883</v>
      </c>
      <c r="H59" s="849">
        <v>1</v>
      </c>
      <c r="I59" s="849">
        <v>687.66</v>
      </c>
      <c r="J59" s="832">
        <v>1</v>
      </c>
      <c r="K59" s="832">
        <v>687.66</v>
      </c>
      <c r="L59" s="849">
        <v>17</v>
      </c>
      <c r="M59" s="849">
        <v>11690.22</v>
      </c>
      <c r="N59" s="832">
        <v>17</v>
      </c>
      <c r="O59" s="832">
        <v>687.66</v>
      </c>
      <c r="P59" s="849"/>
      <c r="Q59" s="849"/>
      <c r="R59" s="837"/>
      <c r="S59" s="850"/>
    </row>
    <row r="60" spans="1:19" ht="14.4" customHeight="1" x14ac:dyDescent="0.3">
      <c r="A60" s="831" t="s">
        <v>4826</v>
      </c>
      <c r="B60" s="832" t="s">
        <v>4827</v>
      </c>
      <c r="C60" s="832" t="s">
        <v>615</v>
      </c>
      <c r="D60" s="832" t="s">
        <v>4819</v>
      </c>
      <c r="E60" s="832" t="s">
        <v>4828</v>
      </c>
      <c r="F60" s="832" t="s">
        <v>4884</v>
      </c>
      <c r="G60" s="832" t="s">
        <v>4883</v>
      </c>
      <c r="H60" s="849">
        <v>66</v>
      </c>
      <c r="I60" s="849">
        <v>9077.64</v>
      </c>
      <c r="J60" s="832">
        <v>1</v>
      </c>
      <c r="K60" s="832">
        <v>137.54</v>
      </c>
      <c r="L60" s="849">
        <v>209.13</v>
      </c>
      <c r="M60" s="849">
        <v>28763.67</v>
      </c>
      <c r="N60" s="832">
        <v>3.1686286303488571</v>
      </c>
      <c r="O60" s="832">
        <v>137.53966432362645</v>
      </c>
      <c r="P60" s="849"/>
      <c r="Q60" s="849"/>
      <c r="R60" s="837"/>
      <c r="S60" s="850"/>
    </row>
    <row r="61" spans="1:19" ht="14.4" customHeight="1" x14ac:dyDescent="0.3">
      <c r="A61" s="831" t="s">
        <v>4826</v>
      </c>
      <c r="B61" s="832" t="s">
        <v>4827</v>
      </c>
      <c r="C61" s="832" t="s">
        <v>615</v>
      </c>
      <c r="D61" s="832" t="s">
        <v>4819</v>
      </c>
      <c r="E61" s="832" t="s">
        <v>4828</v>
      </c>
      <c r="F61" s="832" t="s">
        <v>4887</v>
      </c>
      <c r="G61" s="832" t="s">
        <v>4888</v>
      </c>
      <c r="H61" s="849">
        <v>9</v>
      </c>
      <c r="I61" s="849">
        <v>2993.3999999999996</v>
      </c>
      <c r="J61" s="832">
        <v>1</v>
      </c>
      <c r="K61" s="832">
        <v>332.59999999999997</v>
      </c>
      <c r="L61" s="849">
        <v>18.600000000000001</v>
      </c>
      <c r="M61" s="849">
        <v>4379.5</v>
      </c>
      <c r="N61" s="832">
        <v>1.4630520478385785</v>
      </c>
      <c r="O61" s="832">
        <v>235.45698924731181</v>
      </c>
      <c r="P61" s="849">
        <v>9.4</v>
      </c>
      <c r="Q61" s="849">
        <v>2213.29</v>
      </c>
      <c r="R61" s="837">
        <v>0.73938999131422467</v>
      </c>
      <c r="S61" s="850">
        <v>235.45638297872338</v>
      </c>
    </row>
    <row r="62" spans="1:19" ht="14.4" customHeight="1" x14ac:dyDescent="0.3">
      <c r="A62" s="831" t="s">
        <v>4826</v>
      </c>
      <c r="B62" s="832" t="s">
        <v>4827</v>
      </c>
      <c r="C62" s="832" t="s">
        <v>615</v>
      </c>
      <c r="D62" s="832" t="s">
        <v>4819</v>
      </c>
      <c r="E62" s="832" t="s">
        <v>4828</v>
      </c>
      <c r="F62" s="832" t="s">
        <v>4889</v>
      </c>
      <c r="G62" s="832" t="s">
        <v>1096</v>
      </c>
      <c r="H62" s="849"/>
      <c r="I62" s="849"/>
      <c r="J62" s="832"/>
      <c r="K62" s="832"/>
      <c r="L62" s="849">
        <v>11</v>
      </c>
      <c r="M62" s="849">
        <v>17903.93</v>
      </c>
      <c r="N62" s="832"/>
      <c r="O62" s="832">
        <v>1627.63</v>
      </c>
      <c r="P62" s="849">
        <v>6</v>
      </c>
      <c r="Q62" s="849">
        <v>9765.7800000000007</v>
      </c>
      <c r="R62" s="837"/>
      <c r="S62" s="850">
        <v>1627.63</v>
      </c>
    </row>
    <row r="63" spans="1:19" ht="14.4" customHeight="1" x14ac:dyDescent="0.3">
      <c r="A63" s="831" t="s">
        <v>4826</v>
      </c>
      <c r="B63" s="832" t="s">
        <v>4827</v>
      </c>
      <c r="C63" s="832" t="s">
        <v>615</v>
      </c>
      <c r="D63" s="832" t="s">
        <v>4819</v>
      </c>
      <c r="E63" s="832" t="s">
        <v>4828</v>
      </c>
      <c r="F63" s="832" t="s">
        <v>4890</v>
      </c>
      <c r="G63" s="832" t="s">
        <v>1106</v>
      </c>
      <c r="H63" s="849"/>
      <c r="I63" s="849"/>
      <c r="J63" s="832"/>
      <c r="K63" s="832"/>
      <c r="L63" s="849"/>
      <c r="M63" s="849"/>
      <c r="N63" s="832"/>
      <c r="O63" s="832"/>
      <c r="P63" s="849">
        <v>3</v>
      </c>
      <c r="Q63" s="849">
        <v>20292.66</v>
      </c>
      <c r="R63" s="837"/>
      <c r="S63" s="850">
        <v>6764.22</v>
      </c>
    </row>
    <row r="64" spans="1:19" ht="14.4" customHeight="1" x14ac:dyDescent="0.3">
      <c r="A64" s="831" t="s">
        <v>4826</v>
      </c>
      <c r="B64" s="832" t="s">
        <v>4827</v>
      </c>
      <c r="C64" s="832" t="s">
        <v>615</v>
      </c>
      <c r="D64" s="832" t="s">
        <v>4819</v>
      </c>
      <c r="E64" s="832" t="s">
        <v>4828</v>
      </c>
      <c r="F64" s="832" t="s">
        <v>4891</v>
      </c>
      <c r="G64" s="832" t="s">
        <v>4892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544.35</v>
      </c>
      <c r="R64" s="837"/>
      <c r="S64" s="850">
        <v>544.35</v>
      </c>
    </row>
    <row r="65" spans="1:19" ht="14.4" customHeight="1" x14ac:dyDescent="0.3">
      <c r="A65" s="831" t="s">
        <v>4826</v>
      </c>
      <c r="B65" s="832" t="s">
        <v>4827</v>
      </c>
      <c r="C65" s="832" t="s">
        <v>615</v>
      </c>
      <c r="D65" s="832" t="s">
        <v>4819</v>
      </c>
      <c r="E65" s="832" t="s">
        <v>4828</v>
      </c>
      <c r="F65" s="832" t="s">
        <v>4893</v>
      </c>
      <c r="G65" s="832" t="s">
        <v>4894</v>
      </c>
      <c r="H65" s="849">
        <v>19</v>
      </c>
      <c r="I65" s="849">
        <v>21259.1</v>
      </c>
      <c r="J65" s="832">
        <v>1</v>
      </c>
      <c r="K65" s="832">
        <v>1118.8999999999999</v>
      </c>
      <c r="L65" s="849">
        <v>41</v>
      </c>
      <c r="M65" s="849">
        <v>45874.9</v>
      </c>
      <c r="N65" s="832">
        <v>2.1578947368421053</v>
      </c>
      <c r="O65" s="832">
        <v>1118.9000000000001</v>
      </c>
      <c r="P65" s="849">
        <v>3</v>
      </c>
      <c r="Q65" s="849">
        <v>3356.7000000000003</v>
      </c>
      <c r="R65" s="837">
        <v>0.15789473684210528</v>
      </c>
      <c r="S65" s="850">
        <v>1118.9000000000001</v>
      </c>
    </row>
    <row r="66" spans="1:19" ht="14.4" customHeight="1" x14ac:dyDescent="0.3">
      <c r="A66" s="831" t="s">
        <v>4826</v>
      </c>
      <c r="B66" s="832" t="s">
        <v>4827</v>
      </c>
      <c r="C66" s="832" t="s">
        <v>615</v>
      </c>
      <c r="D66" s="832" t="s">
        <v>4819</v>
      </c>
      <c r="E66" s="832" t="s">
        <v>4828</v>
      </c>
      <c r="F66" s="832" t="s">
        <v>4895</v>
      </c>
      <c r="G66" s="832" t="s">
        <v>4896</v>
      </c>
      <c r="H66" s="849"/>
      <c r="I66" s="849"/>
      <c r="J66" s="832"/>
      <c r="K66" s="832"/>
      <c r="L66" s="849"/>
      <c r="M66" s="849"/>
      <c r="N66" s="832"/>
      <c r="O66" s="832"/>
      <c r="P66" s="849">
        <v>4</v>
      </c>
      <c r="Q66" s="849">
        <v>315.04000000000002</v>
      </c>
      <c r="R66" s="837"/>
      <c r="S66" s="850">
        <v>78.760000000000005</v>
      </c>
    </row>
    <row r="67" spans="1:19" ht="14.4" customHeight="1" x14ac:dyDescent="0.3">
      <c r="A67" s="831" t="s">
        <v>4826</v>
      </c>
      <c r="B67" s="832" t="s">
        <v>4827</v>
      </c>
      <c r="C67" s="832" t="s">
        <v>615</v>
      </c>
      <c r="D67" s="832" t="s">
        <v>4819</v>
      </c>
      <c r="E67" s="832" t="s">
        <v>4828</v>
      </c>
      <c r="F67" s="832" t="s">
        <v>4897</v>
      </c>
      <c r="G67" s="832" t="s">
        <v>4898</v>
      </c>
      <c r="H67" s="849">
        <v>1.1400000000000001</v>
      </c>
      <c r="I67" s="849">
        <v>2713.71</v>
      </c>
      <c r="J67" s="832">
        <v>1</v>
      </c>
      <c r="K67" s="832">
        <v>2380.4473684210525</v>
      </c>
      <c r="L67" s="849">
        <v>5.53</v>
      </c>
      <c r="M67" s="849">
        <v>16779.350000000002</v>
      </c>
      <c r="N67" s="832">
        <v>6.1831772739165212</v>
      </c>
      <c r="O67" s="832">
        <v>3034.2405063291144</v>
      </c>
      <c r="P67" s="849"/>
      <c r="Q67" s="849"/>
      <c r="R67" s="837"/>
      <c r="S67" s="850"/>
    </row>
    <row r="68" spans="1:19" ht="14.4" customHeight="1" x14ac:dyDescent="0.3">
      <c r="A68" s="831" t="s">
        <v>4826</v>
      </c>
      <c r="B68" s="832" t="s">
        <v>4827</v>
      </c>
      <c r="C68" s="832" t="s">
        <v>615</v>
      </c>
      <c r="D68" s="832" t="s">
        <v>4819</v>
      </c>
      <c r="E68" s="832" t="s">
        <v>4828</v>
      </c>
      <c r="F68" s="832" t="s">
        <v>4901</v>
      </c>
      <c r="G68" s="832" t="s">
        <v>2122</v>
      </c>
      <c r="H68" s="849">
        <v>11</v>
      </c>
      <c r="I68" s="849">
        <v>711466.83000000007</v>
      </c>
      <c r="J68" s="832">
        <v>1</v>
      </c>
      <c r="K68" s="832">
        <v>64678.802727272734</v>
      </c>
      <c r="L68" s="849">
        <v>12</v>
      </c>
      <c r="M68" s="849">
        <v>776144.28</v>
      </c>
      <c r="N68" s="832">
        <v>1.0909071895874611</v>
      </c>
      <c r="O68" s="832">
        <v>64678.69</v>
      </c>
      <c r="P68" s="849">
        <v>15</v>
      </c>
      <c r="Q68" s="849">
        <v>901813.5</v>
      </c>
      <c r="R68" s="837">
        <v>1.2675411726503116</v>
      </c>
      <c r="S68" s="850">
        <v>60120.9</v>
      </c>
    </row>
    <row r="69" spans="1:19" ht="14.4" customHeight="1" x14ac:dyDescent="0.3">
      <c r="A69" s="831" t="s">
        <v>4826</v>
      </c>
      <c r="B69" s="832" t="s">
        <v>4827</v>
      </c>
      <c r="C69" s="832" t="s">
        <v>615</v>
      </c>
      <c r="D69" s="832" t="s">
        <v>4819</v>
      </c>
      <c r="E69" s="832" t="s">
        <v>4828</v>
      </c>
      <c r="F69" s="832" t="s">
        <v>4902</v>
      </c>
      <c r="G69" s="832" t="s">
        <v>4896</v>
      </c>
      <c r="H69" s="849"/>
      <c r="I69" s="849"/>
      <c r="J69" s="832"/>
      <c r="K69" s="832"/>
      <c r="L69" s="849"/>
      <c r="M69" s="849"/>
      <c r="N69" s="832"/>
      <c r="O69" s="832"/>
      <c r="P69" s="849">
        <v>2.66</v>
      </c>
      <c r="Q69" s="849">
        <v>597.57000000000005</v>
      </c>
      <c r="R69" s="837"/>
      <c r="S69" s="850">
        <v>224.65037593984962</v>
      </c>
    </row>
    <row r="70" spans="1:19" ht="14.4" customHeight="1" x14ac:dyDescent="0.3">
      <c r="A70" s="831" t="s">
        <v>4826</v>
      </c>
      <c r="B70" s="832" t="s">
        <v>4827</v>
      </c>
      <c r="C70" s="832" t="s">
        <v>615</v>
      </c>
      <c r="D70" s="832" t="s">
        <v>4819</v>
      </c>
      <c r="E70" s="832" t="s">
        <v>4828</v>
      </c>
      <c r="F70" s="832" t="s">
        <v>4903</v>
      </c>
      <c r="G70" s="832" t="s">
        <v>704</v>
      </c>
      <c r="H70" s="849">
        <v>35.540000000000006</v>
      </c>
      <c r="I70" s="849">
        <v>26878.48</v>
      </c>
      <c r="J70" s="832">
        <v>1</v>
      </c>
      <c r="K70" s="832">
        <v>756.28812605514895</v>
      </c>
      <c r="L70" s="849">
        <v>37.01</v>
      </c>
      <c r="M70" s="849">
        <v>29216.21</v>
      </c>
      <c r="N70" s="832">
        <v>1.0869740401987018</v>
      </c>
      <c r="O70" s="832">
        <v>789.41394217778975</v>
      </c>
      <c r="P70" s="849">
        <v>24.909999999999997</v>
      </c>
      <c r="Q70" s="849">
        <v>15475.35</v>
      </c>
      <c r="R70" s="837">
        <v>0.57575242350013844</v>
      </c>
      <c r="S70" s="850">
        <v>621.25050180650351</v>
      </c>
    </row>
    <row r="71" spans="1:19" ht="14.4" customHeight="1" x14ac:dyDescent="0.3">
      <c r="A71" s="831" t="s">
        <v>4826</v>
      </c>
      <c r="B71" s="832" t="s">
        <v>4827</v>
      </c>
      <c r="C71" s="832" t="s">
        <v>615</v>
      </c>
      <c r="D71" s="832" t="s">
        <v>4819</v>
      </c>
      <c r="E71" s="832" t="s">
        <v>4828</v>
      </c>
      <c r="F71" s="832" t="s">
        <v>4904</v>
      </c>
      <c r="G71" s="832" t="s">
        <v>1869</v>
      </c>
      <c r="H71" s="849">
        <v>44.8</v>
      </c>
      <c r="I71" s="849">
        <v>203169.46000000002</v>
      </c>
      <c r="J71" s="832">
        <v>1</v>
      </c>
      <c r="K71" s="832">
        <v>4535.0325892857154</v>
      </c>
      <c r="L71" s="849">
        <v>33.83</v>
      </c>
      <c r="M71" s="849">
        <v>127567.24000000002</v>
      </c>
      <c r="N71" s="832">
        <v>0.62788590371800967</v>
      </c>
      <c r="O71" s="832">
        <v>3770.8318060892707</v>
      </c>
      <c r="P71" s="849">
        <v>73.599999999999994</v>
      </c>
      <c r="Q71" s="849">
        <v>42446.53</v>
      </c>
      <c r="R71" s="837">
        <v>0.20892180350334147</v>
      </c>
      <c r="S71" s="850">
        <v>576.7191576086957</v>
      </c>
    </row>
    <row r="72" spans="1:19" ht="14.4" customHeight="1" x14ac:dyDescent="0.3">
      <c r="A72" s="831" t="s">
        <v>4826</v>
      </c>
      <c r="B72" s="832" t="s">
        <v>4827</v>
      </c>
      <c r="C72" s="832" t="s">
        <v>615</v>
      </c>
      <c r="D72" s="832" t="s">
        <v>4819</v>
      </c>
      <c r="E72" s="832" t="s">
        <v>4828</v>
      </c>
      <c r="F72" s="832" t="s">
        <v>4905</v>
      </c>
      <c r="G72" s="832" t="s">
        <v>1869</v>
      </c>
      <c r="H72" s="849">
        <v>102.39999999999998</v>
      </c>
      <c r="I72" s="849">
        <v>686609.09999999986</v>
      </c>
      <c r="J72" s="832">
        <v>1</v>
      </c>
      <c r="K72" s="832">
        <v>6705.1669921875</v>
      </c>
      <c r="L72" s="849">
        <v>95.199999999999989</v>
      </c>
      <c r="M72" s="849">
        <v>539051.25</v>
      </c>
      <c r="N72" s="832">
        <v>0.78509191037520487</v>
      </c>
      <c r="O72" s="832">
        <v>5662.3030462184879</v>
      </c>
      <c r="P72" s="849">
        <v>93.4</v>
      </c>
      <c r="Q72" s="849">
        <v>56068.639999999999</v>
      </c>
      <c r="R72" s="837">
        <v>8.1660205202640057E-2</v>
      </c>
      <c r="S72" s="850">
        <v>600.3066381156317</v>
      </c>
    </row>
    <row r="73" spans="1:19" ht="14.4" customHeight="1" x14ac:dyDescent="0.3">
      <c r="A73" s="831" t="s">
        <v>4826</v>
      </c>
      <c r="B73" s="832" t="s">
        <v>4827</v>
      </c>
      <c r="C73" s="832" t="s">
        <v>615</v>
      </c>
      <c r="D73" s="832" t="s">
        <v>4819</v>
      </c>
      <c r="E73" s="832" t="s">
        <v>4828</v>
      </c>
      <c r="F73" s="832" t="s">
        <v>4906</v>
      </c>
      <c r="G73" s="832" t="s">
        <v>4907</v>
      </c>
      <c r="H73" s="849">
        <v>120.97</v>
      </c>
      <c r="I73" s="849">
        <v>1180810</v>
      </c>
      <c r="J73" s="832">
        <v>1</v>
      </c>
      <c r="K73" s="832">
        <v>9761.1804579647851</v>
      </c>
      <c r="L73" s="849">
        <v>224.98000000000002</v>
      </c>
      <c r="M73" s="849">
        <v>2196117.85</v>
      </c>
      <c r="N73" s="832">
        <v>1.8598401520989829</v>
      </c>
      <c r="O73" s="832">
        <v>9761.3914570184006</v>
      </c>
      <c r="P73" s="849">
        <v>124</v>
      </c>
      <c r="Q73" s="849">
        <v>1210412.47</v>
      </c>
      <c r="R73" s="837">
        <v>1.0250696301691211</v>
      </c>
      <c r="S73" s="850">
        <v>9761.3908870967734</v>
      </c>
    </row>
    <row r="74" spans="1:19" ht="14.4" customHeight="1" x14ac:dyDescent="0.3">
      <c r="A74" s="831" t="s">
        <v>4826</v>
      </c>
      <c r="B74" s="832" t="s">
        <v>4827</v>
      </c>
      <c r="C74" s="832" t="s">
        <v>615</v>
      </c>
      <c r="D74" s="832" t="s">
        <v>4819</v>
      </c>
      <c r="E74" s="832" t="s">
        <v>4828</v>
      </c>
      <c r="F74" s="832" t="s">
        <v>4908</v>
      </c>
      <c r="G74" s="832" t="s">
        <v>4909</v>
      </c>
      <c r="H74" s="849">
        <v>4</v>
      </c>
      <c r="I74" s="849">
        <v>42042</v>
      </c>
      <c r="J74" s="832">
        <v>1</v>
      </c>
      <c r="K74" s="832">
        <v>10510.5</v>
      </c>
      <c r="L74" s="849">
        <v>9</v>
      </c>
      <c r="M74" s="849">
        <v>137745.29999999999</v>
      </c>
      <c r="N74" s="832">
        <v>3.2763736263736263</v>
      </c>
      <c r="O74" s="832">
        <v>15305.033333333333</v>
      </c>
      <c r="P74" s="849">
        <v>5</v>
      </c>
      <c r="Q74" s="849">
        <v>98321.3</v>
      </c>
      <c r="R74" s="837">
        <v>2.3386446886446888</v>
      </c>
      <c r="S74" s="850">
        <v>19664.260000000002</v>
      </c>
    </row>
    <row r="75" spans="1:19" ht="14.4" customHeight="1" x14ac:dyDescent="0.3">
      <c r="A75" s="831" t="s">
        <v>4826</v>
      </c>
      <c r="B75" s="832" t="s">
        <v>4827</v>
      </c>
      <c r="C75" s="832" t="s">
        <v>615</v>
      </c>
      <c r="D75" s="832" t="s">
        <v>4819</v>
      </c>
      <c r="E75" s="832" t="s">
        <v>4828</v>
      </c>
      <c r="F75" s="832" t="s">
        <v>4910</v>
      </c>
      <c r="G75" s="832" t="s">
        <v>4909</v>
      </c>
      <c r="H75" s="849">
        <v>8</v>
      </c>
      <c r="I75" s="849">
        <v>84086</v>
      </c>
      <c r="J75" s="832">
        <v>1</v>
      </c>
      <c r="K75" s="832">
        <v>10510.75</v>
      </c>
      <c r="L75" s="849"/>
      <c r="M75" s="849"/>
      <c r="N75" s="832"/>
      <c r="O75" s="832"/>
      <c r="P75" s="849">
        <v>30</v>
      </c>
      <c r="Q75" s="849">
        <v>156499.20000000001</v>
      </c>
      <c r="R75" s="837">
        <v>1.861180220250696</v>
      </c>
      <c r="S75" s="850">
        <v>5216.6400000000003</v>
      </c>
    </row>
    <row r="76" spans="1:19" ht="14.4" customHeight="1" x14ac:dyDescent="0.3">
      <c r="A76" s="831" t="s">
        <v>4826</v>
      </c>
      <c r="B76" s="832" t="s">
        <v>4827</v>
      </c>
      <c r="C76" s="832" t="s">
        <v>615</v>
      </c>
      <c r="D76" s="832" t="s">
        <v>4819</v>
      </c>
      <c r="E76" s="832" t="s">
        <v>4828</v>
      </c>
      <c r="F76" s="832" t="s">
        <v>4911</v>
      </c>
      <c r="G76" s="832" t="s">
        <v>4912</v>
      </c>
      <c r="H76" s="849"/>
      <c r="I76" s="849"/>
      <c r="J76" s="832"/>
      <c r="K76" s="832"/>
      <c r="L76" s="849">
        <v>2.5499999999999998</v>
      </c>
      <c r="M76" s="849">
        <v>232881.47</v>
      </c>
      <c r="N76" s="832"/>
      <c r="O76" s="832">
        <v>91326.06666666668</v>
      </c>
      <c r="P76" s="849"/>
      <c r="Q76" s="849"/>
      <c r="R76" s="837"/>
      <c r="S76" s="850"/>
    </row>
    <row r="77" spans="1:19" ht="14.4" customHeight="1" x14ac:dyDescent="0.3">
      <c r="A77" s="831" t="s">
        <v>4826</v>
      </c>
      <c r="B77" s="832" t="s">
        <v>4827</v>
      </c>
      <c r="C77" s="832" t="s">
        <v>615</v>
      </c>
      <c r="D77" s="832" t="s">
        <v>4819</v>
      </c>
      <c r="E77" s="832" t="s">
        <v>4828</v>
      </c>
      <c r="F77" s="832" t="s">
        <v>4913</v>
      </c>
      <c r="G77" s="832" t="s">
        <v>4914</v>
      </c>
      <c r="H77" s="849">
        <v>5.12</v>
      </c>
      <c r="I77" s="849">
        <v>125990.98000000001</v>
      </c>
      <c r="J77" s="832">
        <v>1</v>
      </c>
      <c r="K77" s="832">
        <v>24607.61328125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4826</v>
      </c>
      <c r="B78" s="832" t="s">
        <v>4827</v>
      </c>
      <c r="C78" s="832" t="s">
        <v>615</v>
      </c>
      <c r="D78" s="832" t="s">
        <v>4819</v>
      </c>
      <c r="E78" s="832" t="s">
        <v>4828</v>
      </c>
      <c r="F78" s="832" t="s">
        <v>4915</v>
      </c>
      <c r="G78" s="832" t="s">
        <v>2116</v>
      </c>
      <c r="H78" s="849">
        <v>54</v>
      </c>
      <c r="I78" s="849">
        <v>1806578.4</v>
      </c>
      <c r="J78" s="832">
        <v>1</v>
      </c>
      <c r="K78" s="832">
        <v>33455.155555555553</v>
      </c>
      <c r="L78" s="849">
        <v>67</v>
      </c>
      <c r="M78" s="849">
        <v>1955408.3999999997</v>
      </c>
      <c r="N78" s="832">
        <v>1.0823822536569683</v>
      </c>
      <c r="O78" s="832">
        <v>29185.199999999993</v>
      </c>
      <c r="P78" s="849">
        <v>86</v>
      </c>
      <c r="Q78" s="849">
        <v>2509927.2000000002</v>
      </c>
      <c r="R78" s="837">
        <v>1.389326474843273</v>
      </c>
      <c r="S78" s="850">
        <v>29185.200000000001</v>
      </c>
    </row>
    <row r="79" spans="1:19" ht="14.4" customHeight="1" x14ac:dyDescent="0.3">
      <c r="A79" s="831" t="s">
        <v>4826</v>
      </c>
      <c r="B79" s="832" t="s">
        <v>4827</v>
      </c>
      <c r="C79" s="832" t="s">
        <v>615</v>
      </c>
      <c r="D79" s="832" t="s">
        <v>4819</v>
      </c>
      <c r="E79" s="832" t="s">
        <v>4828</v>
      </c>
      <c r="F79" s="832" t="s">
        <v>4916</v>
      </c>
      <c r="G79" s="832" t="s">
        <v>4917</v>
      </c>
      <c r="H79" s="849">
        <v>7.8</v>
      </c>
      <c r="I79" s="849">
        <v>752420.39</v>
      </c>
      <c r="J79" s="832">
        <v>1</v>
      </c>
      <c r="K79" s="832">
        <v>96464.152564102566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4826</v>
      </c>
      <c r="B80" s="832" t="s">
        <v>4827</v>
      </c>
      <c r="C80" s="832" t="s">
        <v>615</v>
      </c>
      <c r="D80" s="832" t="s">
        <v>4819</v>
      </c>
      <c r="E80" s="832" t="s">
        <v>4828</v>
      </c>
      <c r="F80" s="832" t="s">
        <v>4918</v>
      </c>
      <c r="G80" s="832" t="s">
        <v>4919</v>
      </c>
      <c r="H80" s="849">
        <v>8</v>
      </c>
      <c r="I80" s="849">
        <v>122303.32</v>
      </c>
      <c r="J80" s="832">
        <v>1</v>
      </c>
      <c r="K80" s="832">
        <v>15287.915000000001</v>
      </c>
      <c r="L80" s="849">
        <v>6</v>
      </c>
      <c r="M80" s="849">
        <v>91726.98</v>
      </c>
      <c r="N80" s="832">
        <v>0.74999583003960968</v>
      </c>
      <c r="O80" s="832">
        <v>15287.83</v>
      </c>
      <c r="P80" s="849">
        <v>16</v>
      </c>
      <c r="Q80" s="849">
        <v>242933.76000000001</v>
      </c>
      <c r="R80" s="837">
        <v>1.9863218758084409</v>
      </c>
      <c r="S80" s="850">
        <v>15183.36</v>
      </c>
    </row>
    <row r="81" spans="1:19" ht="14.4" customHeight="1" x14ac:dyDescent="0.3">
      <c r="A81" s="831" t="s">
        <v>4826</v>
      </c>
      <c r="B81" s="832" t="s">
        <v>4827</v>
      </c>
      <c r="C81" s="832" t="s">
        <v>615</v>
      </c>
      <c r="D81" s="832" t="s">
        <v>4819</v>
      </c>
      <c r="E81" s="832" t="s">
        <v>4828</v>
      </c>
      <c r="F81" s="832" t="s">
        <v>4920</v>
      </c>
      <c r="G81" s="832" t="s">
        <v>4921</v>
      </c>
      <c r="H81" s="849"/>
      <c r="I81" s="849"/>
      <c r="J81" s="832"/>
      <c r="K81" s="832"/>
      <c r="L81" s="849"/>
      <c r="M81" s="849"/>
      <c r="N81" s="832"/>
      <c r="O81" s="832"/>
      <c r="P81" s="849">
        <v>1.3900000000000001</v>
      </c>
      <c r="Q81" s="849">
        <v>730.86</v>
      </c>
      <c r="R81" s="837"/>
      <c r="S81" s="850">
        <v>525.79856115107907</v>
      </c>
    </row>
    <row r="82" spans="1:19" ht="14.4" customHeight="1" x14ac:dyDescent="0.3">
      <c r="A82" s="831" t="s">
        <v>4826</v>
      </c>
      <c r="B82" s="832" t="s">
        <v>4827</v>
      </c>
      <c r="C82" s="832" t="s">
        <v>615</v>
      </c>
      <c r="D82" s="832" t="s">
        <v>4819</v>
      </c>
      <c r="E82" s="832" t="s">
        <v>4828</v>
      </c>
      <c r="F82" s="832" t="s">
        <v>4922</v>
      </c>
      <c r="G82" s="832" t="s">
        <v>4921</v>
      </c>
      <c r="H82" s="849"/>
      <c r="I82" s="849"/>
      <c r="J82" s="832"/>
      <c r="K82" s="832"/>
      <c r="L82" s="849"/>
      <c r="M82" s="849"/>
      <c r="N82" s="832"/>
      <c r="O82" s="832"/>
      <c r="P82" s="849">
        <v>3</v>
      </c>
      <c r="Q82" s="849">
        <v>656.7</v>
      </c>
      <c r="R82" s="837"/>
      <c r="S82" s="850">
        <v>218.9</v>
      </c>
    </row>
    <row r="83" spans="1:19" ht="14.4" customHeight="1" x14ac:dyDescent="0.3">
      <c r="A83" s="831" t="s">
        <v>4826</v>
      </c>
      <c r="B83" s="832" t="s">
        <v>4827</v>
      </c>
      <c r="C83" s="832" t="s">
        <v>615</v>
      </c>
      <c r="D83" s="832" t="s">
        <v>4819</v>
      </c>
      <c r="E83" s="832" t="s">
        <v>4828</v>
      </c>
      <c r="F83" s="832" t="s">
        <v>4923</v>
      </c>
      <c r="G83" s="832" t="s">
        <v>4921</v>
      </c>
      <c r="H83" s="849"/>
      <c r="I83" s="849"/>
      <c r="J83" s="832"/>
      <c r="K83" s="832"/>
      <c r="L83" s="849">
        <v>17.2</v>
      </c>
      <c r="M83" s="849">
        <v>2047.48</v>
      </c>
      <c r="N83" s="832"/>
      <c r="O83" s="832">
        <v>119.03953488372093</v>
      </c>
      <c r="P83" s="849">
        <v>25.2</v>
      </c>
      <c r="Q83" s="849">
        <v>1995.84</v>
      </c>
      <c r="R83" s="837"/>
      <c r="S83" s="850">
        <v>79.2</v>
      </c>
    </row>
    <row r="84" spans="1:19" ht="14.4" customHeight="1" x14ac:dyDescent="0.3">
      <c r="A84" s="831" t="s">
        <v>4826</v>
      </c>
      <c r="B84" s="832" t="s">
        <v>4827</v>
      </c>
      <c r="C84" s="832" t="s">
        <v>615</v>
      </c>
      <c r="D84" s="832" t="s">
        <v>4819</v>
      </c>
      <c r="E84" s="832" t="s">
        <v>4828</v>
      </c>
      <c r="F84" s="832" t="s">
        <v>4924</v>
      </c>
      <c r="G84" s="832" t="s">
        <v>4925</v>
      </c>
      <c r="H84" s="849"/>
      <c r="I84" s="849"/>
      <c r="J84" s="832"/>
      <c r="K84" s="832"/>
      <c r="L84" s="849">
        <v>3</v>
      </c>
      <c r="M84" s="849">
        <v>147918.09</v>
      </c>
      <c r="N84" s="832"/>
      <c r="O84" s="832">
        <v>49306.03</v>
      </c>
      <c r="P84" s="849">
        <v>4</v>
      </c>
      <c r="Q84" s="849">
        <v>204064.44</v>
      </c>
      <c r="R84" s="837"/>
      <c r="S84" s="850">
        <v>51016.11</v>
      </c>
    </row>
    <row r="85" spans="1:19" ht="14.4" customHeight="1" x14ac:dyDescent="0.3">
      <c r="A85" s="831" t="s">
        <v>4826</v>
      </c>
      <c r="B85" s="832" t="s">
        <v>4827</v>
      </c>
      <c r="C85" s="832" t="s">
        <v>615</v>
      </c>
      <c r="D85" s="832" t="s">
        <v>4819</v>
      </c>
      <c r="E85" s="832" t="s">
        <v>4828</v>
      </c>
      <c r="F85" s="832" t="s">
        <v>4926</v>
      </c>
      <c r="G85" s="832" t="s">
        <v>1108</v>
      </c>
      <c r="H85" s="849"/>
      <c r="I85" s="849"/>
      <c r="J85" s="832"/>
      <c r="K85" s="832"/>
      <c r="L85" s="849"/>
      <c r="M85" s="849"/>
      <c r="N85" s="832"/>
      <c r="O85" s="832"/>
      <c r="P85" s="849">
        <v>10</v>
      </c>
      <c r="Q85" s="849">
        <v>127276.9</v>
      </c>
      <c r="R85" s="837"/>
      <c r="S85" s="850">
        <v>12727.689999999999</v>
      </c>
    </row>
    <row r="86" spans="1:19" ht="14.4" customHeight="1" x14ac:dyDescent="0.3">
      <c r="A86" s="831" t="s">
        <v>4826</v>
      </c>
      <c r="B86" s="832" t="s">
        <v>4827</v>
      </c>
      <c r="C86" s="832" t="s">
        <v>615</v>
      </c>
      <c r="D86" s="832" t="s">
        <v>4819</v>
      </c>
      <c r="E86" s="832" t="s">
        <v>4828</v>
      </c>
      <c r="F86" s="832" t="s">
        <v>4927</v>
      </c>
      <c r="G86" s="832" t="s">
        <v>4928</v>
      </c>
      <c r="H86" s="849">
        <v>145</v>
      </c>
      <c r="I86" s="849">
        <v>751484.25000000012</v>
      </c>
      <c r="J86" s="832">
        <v>1</v>
      </c>
      <c r="K86" s="832">
        <v>5182.6500000000005</v>
      </c>
      <c r="L86" s="849">
        <v>116</v>
      </c>
      <c r="M86" s="849">
        <v>601187.4</v>
      </c>
      <c r="N86" s="832">
        <v>0.79999999999999993</v>
      </c>
      <c r="O86" s="832">
        <v>5182.6500000000005</v>
      </c>
      <c r="P86" s="849">
        <v>229</v>
      </c>
      <c r="Q86" s="849">
        <v>183115.98</v>
      </c>
      <c r="R86" s="837">
        <v>0.24367241229606607</v>
      </c>
      <c r="S86" s="850">
        <v>799.63310043668127</v>
      </c>
    </row>
    <row r="87" spans="1:19" ht="14.4" customHeight="1" x14ac:dyDescent="0.3">
      <c r="A87" s="831" t="s">
        <v>4826</v>
      </c>
      <c r="B87" s="832" t="s">
        <v>4827</v>
      </c>
      <c r="C87" s="832" t="s">
        <v>615</v>
      </c>
      <c r="D87" s="832" t="s">
        <v>4819</v>
      </c>
      <c r="E87" s="832" t="s">
        <v>4828</v>
      </c>
      <c r="F87" s="832" t="s">
        <v>4929</v>
      </c>
      <c r="G87" s="832" t="s">
        <v>4930</v>
      </c>
      <c r="H87" s="849"/>
      <c r="I87" s="849"/>
      <c r="J87" s="832"/>
      <c r="K87" s="832"/>
      <c r="L87" s="849">
        <v>19.5</v>
      </c>
      <c r="M87" s="849">
        <v>5143.71</v>
      </c>
      <c r="N87" s="832"/>
      <c r="O87" s="832">
        <v>263.78000000000003</v>
      </c>
      <c r="P87" s="849">
        <v>18</v>
      </c>
      <c r="Q87" s="849">
        <v>2402.2800000000002</v>
      </c>
      <c r="R87" s="837"/>
      <c r="S87" s="850">
        <v>133.46</v>
      </c>
    </row>
    <row r="88" spans="1:19" ht="14.4" customHeight="1" x14ac:dyDescent="0.3">
      <c r="A88" s="831" t="s">
        <v>4826</v>
      </c>
      <c r="B88" s="832" t="s">
        <v>4827</v>
      </c>
      <c r="C88" s="832" t="s">
        <v>615</v>
      </c>
      <c r="D88" s="832" t="s">
        <v>4819</v>
      </c>
      <c r="E88" s="832" t="s">
        <v>4828</v>
      </c>
      <c r="F88" s="832" t="s">
        <v>4932</v>
      </c>
      <c r="G88" s="832" t="s">
        <v>4928</v>
      </c>
      <c r="H88" s="849">
        <v>122</v>
      </c>
      <c r="I88" s="849">
        <v>843044.39999999991</v>
      </c>
      <c r="J88" s="832">
        <v>1</v>
      </c>
      <c r="K88" s="832">
        <v>6910.1999999999989</v>
      </c>
      <c r="L88" s="849">
        <v>125</v>
      </c>
      <c r="M88" s="849">
        <v>863775</v>
      </c>
      <c r="N88" s="832">
        <v>1.0245901639344264</v>
      </c>
      <c r="O88" s="832">
        <v>6910.2</v>
      </c>
      <c r="P88" s="849">
        <v>180</v>
      </c>
      <c r="Q88" s="849">
        <v>120228.7</v>
      </c>
      <c r="R88" s="837">
        <v>0.14261253618433384</v>
      </c>
      <c r="S88" s="850">
        <v>667.9372222222222</v>
      </c>
    </row>
    <row r="89" spans="1:19" ht="14.4" customHeight="1" x14ac:dyDescent="0.3">
      <c r="A89" s="831" t="s">
        <v>4826</v>
      </c>
      <c r="B89" s="832" t="s">
        <v>4827</v>
      </c>
      <c r="C89" s="832" t="s">
        <v>615</v>
      </c>
      <c r="D89" s="832" t="s">
        <v>4819</v>
      </c>
      <c r="E89" s="832" t="s">
        <v>4828</v>
      </c>
      <c r="F89" s="832" t="s">
        <v>4934</v>
      </c>
      <c r="G89" s="832" t="s">
        <v>3467</v>
      </c>
      <c r="H89" s="849">
        <v>14.7</v>
      </c>
      <c r="I89" s="849">
        <v>1039.31</v>
      </c>
      <c r="J89" s="832">
        <v>1</v>
      </c>
      <c r="K89" s="832">
        <v>70.701360544217692</v>
      </c>
      <c r="L89" s="849">
        <v>19.399999999999999</v>
      </c>
      <c r="M89" s="849">
        <v>1371.59</v>
      </c>
      <c r="N89" s="832">
        <v>1.3197121166928059</v>
      </c>
      <c r="O89" s="832">
        <v>70.700515463917526</v>
      </c>
      <c r="P89" s="849"/>
      <c r="Q89" s="849"/>
      <c r="R89" s="837"/>
      <c r="S89" s="850"/>
    </row>
    <row r="90" spans="1:19" ht="14.4" customHeight="1" x14ac:dyDescent="0.3">
      <c r="A90" s="831" t="s">
        <v>4826</v>
      </c>
      <c r="B90" s="832" t="s">
        <v>4827</v>
      </c>
      <c r="C90" s="832" t="s">
        <v>615</v>
      </c>
      <c r="D90" s="832" t="s">
        <v>4819</v>
      </c>
      <c r="E90" s="832" t="s">
        <v>4828</v>
      </c>
      <c r="F90" s="832" t="s">
        <v>4935</v>
      </c>
      <c r="G90" s="832" t="s">
        <v>4936</v>
      </c>
      <c r="H90" s="849">
        <v>9</v>
      </c>
      <c r="I90" s="849">
        <v>1039040.64</v>
      </c>
      <c r="J90" s="832">
        <v>1</v>
      </c>
      <c r="K90" s="832">
        <v>115448.96000000001</v>
      </c>
      <c r="L90" s="849">
        <v>12</v>
      </c>
      <c r="M90" s="849">
        <v>1385387.52</v>
      </c>
      <c r="N90" s="832">
        <v>1.3333333333333333</v>
      </c>
      <c r="O90" s="832">
        <v>115448.96000000001</v>
      </c>
      <c r="P90" s="849">
        <v>12</v>
      </c>
      <c r="Q90" s="849">
        <v>1385387.52</v>
      </c>
      <c r="R90" s="837">
        <v>1.3333333333333333</v>
      </c>
      <c r="S90" s="850">
        <v>115448.96000000001</v>
      </c>
    </row>
    <row r="91" spans="1:19" ht="14.4" customHeight="1" x14ac:dyDescent="0.3">
      <c r="A91" s="831" t="s">
        <v>4826</v>
      </c>
      <c r="B91" s="832" t="s">
        <v>4827</v>
      </c>
      <c r="C91" s="832" t="s">
        <v>615</v>
      </c>
      <c r="D91" s="832" t="s">
        <v>4819</v>
      </c>
      <c r="E91" s="832" t="s">
        <v>4828</v>
      </c>
      <c r="F91" s="832" t="s">
        <v>4937</v>
      </c>
      <c r="G91" s="832" t="s">
        <v>4938</v>
      </c>
      <c r="H91" s="849"/>
      <c r="I91" s="849"/>
      <c r="J91" s="832"/>
      <c r="K91" s="832"/>
      <c r="L91" s="849"/>
      <c r="M91" s="849"/>
      <c r="N91" s="832"/>
      <c r="O91" s="832"/>
      <c r="P91" s="849">
        <v>2</v>
      </c>
      <c r="Q91" s="849">
        <v>90.98</v>
      </c>
      <c r="R91" s="837"/>
      <c r="S91" s="850">
        <v>45.49</v>
      </c>
    </row>
    <row r="92" spans="1:19" ht="14.4" customHeight="1" x14ac:dyDescent="0.3">
      <c r="A92" s="831" t="s">
        <v>4826</v>
      </c>
      <c r="B92" s="832" t="s">
        <v>4827</v>
      </c>
      <c r="C92" s="832" t="s">
        <v>615</v>
      </c>
      <c r="D92" s="832" t="s">
        <v>4819</v>
      </c>
      <c r="E92" s="832" t="s">
        <v>4828</v>
      </c>
      <c r="F92" s="832" t="s">
        <v>4939</v>
      </c>
      <c r="G92" s="832" t="s">
        <v>4940</v>
      </c>
      <c r="H92" s="849">
        <v>0.4</v>
      </c>
      <c r="I92" s="849">
        <v>169.78</v>
      </c>
      <c r="J92" s="832">
        <v>1</v>
      </c>
      <c r="K92" s="832">
        <v>424.45</v>
      </c>
      <c r="L92" s="849"/>
      <c r="M92" s="849"/>
      <c r="N92" s="832"/>
      <c r="O92" s="832"/>
      <c r="P92" s="849">
        <v>0.4</v>
      </c>
      <c r="Q92" s="849">
        <v>53.36</v>
      </c>
      <c r="R92" s="837">
        <v>0.31428907998586403</v>
      </c>
      <c r="S92" s="850">
        <v>133.39999999999998</v>
      </c>
    </row>
    <row r="93" spans="1:19" ht="14.4" customHeight="1" x14ac:dyDescent="0.3">
      <c r="A93" s="831" t="s">
        <v>4826</v>
      </c>
      <c r="B93" s="832" t="s">
        <v>4827</v>
      </c>
      <c r="C93" s="832" t="s">
        <v>615</v>
      </c>
      <c r="D93" s="832" t="s">
        <v>4819</v>
      </c>
      <c r="E93" s="832" t="s">
        <v>4828</v>
      </c>
      <c r="F93" s="832" t="s">
        <v>4941</v>
      </c>
      <c r="G93" s="832" t="s">
        <v>2128</v>
      </c>
      <c r="H93" s="849">
        <v>9</v>
      </c>
      <c r="I93" s="849">
        <v>1470150</v>
      </c>
      <c r="J93" s="832">
        <v>1</v>
      </c>
      <c r="K93" s="832">
        <v>163350</v>
      </c>
      <c r="L93" s="849">
        <v>13</v>
      </c>
      <c r="M93" s="849">
        <v>2123550</v>
      </c>
      <c r="N93" s="832">
        <v>1.4444444444444444</v>
      </c>
      <c r="O93" s="832">
        <v>163350</v>
      </c>
      <c r="P93" s="849">
        <v>63</v>
      </c>
      <c r="Q93" s="849">
        <v>8666439.9400000013</v>
      </c>
      <c r="R93" s="837">
        <v>5.8949358500833258</v>
      </c>
      <c r="S93" s="850">
        <v>137562.53873015876</v>
      </c>
    </row>
    <row r="94" spans="1:19" ht="14.4" customHeight="1" x14ac:dyDescent="0.3">
      <c r="A94" s="831" t="s">
        <v>4826</v>
      </c>
      <c r="B94" s="832" t="s">
        <v>4827</v>
      </c>
      <c r="C94" s="832" t="s">
        <v>615</v>
      </c>
      <c r="D94" s="832" t="s">
        <v>4819</v>
      </c>
      <c r="E94" s="832" t="s">
        <v>4828</v>
      </c>
      <c r="F94" s="832" t="s">
        <v>4943</v>
      </c>
      <c r="G94" s="832" t="s">
        <v>4944</v>
      </c>
      <c r="H94" s="849">
        <v>2</v>
      </c>
      <c r="I94" s="849">
        <v>234080</v>
      </c>
      <c r="J94" s="832">
        <v>1</v>
      </c>
      <c r="K94" s="832">
        <v>117040</v>
      </c>
      <c r="L94" s="849">
        <v>2</v>
      </c>
      <c r="M94" s="849">
        <v>234080</v>
      </c>
      <c r="N94" s="832">
        <v>1</v>
      </c>
      <c r="O94" s="832">
        <v>117040</v>
      </c>
      <c r="P94" s="849">
        <v>18</v>
      </c>
      <c r="Q94" s="849">
        <v>1417528.8</v>
      </c>
      <c r="R94" s="837">
        <v>6.0557450444292549</v>
      </c>
      <c r="S94" s="850">
        <v>78751.600000000006</v>
      </c>
    </row>
    <row r="95" spans="1:19" ht="14.4" customHeight="1" x14ac:dyDescent="0.3">
      <c r="A95" s="831" t="s">
        <v>4826</v>
      </c>
      <c r="B95" s="832" t="s">
        <v>4827</v>
      </c>
      <c r="C95" s="832" t="s">
        <v>615</v>
      </c>
      <c r="D95" s="832" t="s">
        <v>4819</v>
      </c>
      <c r="E95" s="832" t="s">
        <v>4828</v>
      </c>
      <c r="F95" s="832" t="s">
        <v>4945</v>
      </c>
      <c r="G95" s="832" t="s">
        <v>2144</v>
      </c>
      <c r="H95" s="849">
        <v>6</v>
      </c>
      <c r="I95" s="849">
        <v>1491226.56</v>
      </c>
      <c r="J95" s="832">
        <v>1</v>
      </c>
      <c r="K95" s="832">
        <v>248537.76</v>
      </c>
      <c r="L95" s="849">
        <v>7</v>
      </c>
      <c r="M95" s="849">
        <v>1439317.04</v>
      </c>
      <c r="N95" s="832">
        <v>0.96519005133599556</v>
      </c>
      <c r="O95" s="832">
        <v>205616.72</v>
      </c>
      <c r="P95" s="849">
        <v>5</v>
      </c>
      <c r="Q95" s="849">
        <v>686555</v>
      </c>
      <c r="R95" s="837">
        <v>0.46039617212826467</v>
      </c>
      <c r="S95" s="850">
        <v>137311</v>
      </c>
    </row>
    <row r="96" spans="1:19" ht="14.4" customHeight="1" x14ac:dyDescent="0.3">
      <c r="A96" s="831" t="s">
        <v>4826</v>
      </c>
      <c r="B96" s="832" t="s">
        <v>4827</v>
      </c>
      <c r="C96" s="832" t="s">
        <v>615</v>
      </c>
      <c r="D96" s="832" t="s">
        <v>4819</v>
      </c>
      <c r="E96" s="832" t="s">
        <v>4828</v>
      </c>
      <c r="F96" s="832" t="s">
        <v>4946</v>
      </c>
      <c r="G96" s="832" t="s">
        <v>1933</v>
      </c>
      <c r="H96" s="849">
        <v>5</v>
      </c>
      <c r="I96" s="849">
        <v>527850</v>
      </c>
      <c r="J96" s="832">
        <v>1</v>
      </c>
      <c r="K96" s="832">
        <v>105570</v>
      </c>
      <c r="L96" s="849">
        <v>6</v>
      </c>
      <c r="M96" s="849">
        <v>531511.5</v>
      </c>
      <c r="N96" s="832">
        <v>1.0069366297243536</v>
      </c>
      <c r="O96" s="832">
        <v>88585.25</v>
      </c>
      <c r="P96" s="849">
        <v>7</v>
      </c>
      <c r="Q96" s="849">
        <v>742700</v>
      </c>
      <c r="R96" s="837">
        <v>1.4070285118878469</v>
      </c>
      <c r="S96" s="850">
        <v>106100</v>
      </c>
    </row>
    <row r="97" spans="1:19" ht="14.4" customHeight="1" x14ac:dyDescent="0.3">
      <c r="A97" s="831" t="s">
        <v>4826</v>
      </c>
      <c r="B97" s="832" t="s">
        <v>4827</v>
      </c>
      <c r="C97" s="832" t="s">
        <v>615</v>
      </c>
      <c r="D97" s="832" t="s">
        <v>4819</v>
      </c>
      <c r="E97" s="832" t="s">
        <v>4828</v>
      </c>
      <c r="F97" s="832" t="s">
        <v>4947</v>
      </c>
      <c r="G97" s="832" t="s">
        <v>4948</v>
      </c>
      <c r="H97" s="849">
        <v>65.22999999999999</v>
      </c>
      <c r="I97" s="849">
        <v>272982.65000000002</v>
      </c>
      <c r="J97" s="832">
        <v>1</v>
      </c>
      <c r="K97" s="832">
        <v>4184.9248811896377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4826</v>
      </c>
      <c r="B98" s="832" t="s">
        <v>4827</v>
      </c>
      <c r="C98" s="832" t="s">
        <v>615</v>
      </c>
      <c r="D98" s="832" t="s">
        <v>4819</v>
      </c>
      <c r="E98" s="832" t="s">
        <v>4828</v>
      </c>
      <c r="F98" s="832" t="s">
        <v>4949</v>
      </c>
      <c r="G98" s="832" t="s">
        <v>1729</v>
      </c>
      <c r="H98" s="849">
        <v>4.8500000000000005</v>
      </c>
      <c r="I98" s="849">
        <v>1372.34</v>
      </c>
      <c r="J98" s="832">
        <v>1</v>
      </c>
      <c r="K98" s="832">
        <v>282.95670103092777</v>
      </c>
      <c r="L98" s="849">
        <v>1.3499999999999999</v>
      </c>
      <c r="M98" s="849">
        <v>381.96000000000004</v>
      </c>
      <c r="N98" s="832">
        <v>0.27832752816357464</v>
      </c>
      <c r="O98" s="832">
        <v>282.93333333333339</v>
      </c>
      <c r="P98" s="849">
        <v>3.75</v>
      </c>
      <c r="Q98" s="849">
        <v>1060.5</v>
      </c>
      <c r="R98" s="837">
        <v>0.77276768147835084</v>
      </c>
      <c r="S98" s="850">
        <v>282.8</v>
      </c>
    </row>
    <row r="99" spans="1:19" ht="14.4" customHeight="1" x14ac:dyDescent="0.3">
      <c r="A99" s="831" t="s">
        <v>4826</v>
      </c>
      <c r="B99" s="832" t="s">
        <v>4827</v>
      </c>
      <c r="C99" s="832" t="s">
        <v>615</v>
      </c>
      <c r="D99" s="832" t="s">
        <v>4819</v>
      </c>
      <c r="E99" s="832" t="s">
        <v>4828</v>
      </c>
      <c r="F99" s="832" t="s">
        <v>4950</v>
      </c>
      <c r="G99" s="832" t="s">
        <v>2109</v>
      </c>
      <c r="H99" s="849">
        <v>2</v>
      </c>
      <c r="I99" s="849">
        <v>186346.22</v>
      </c>
      <c r="J99" s="832">
        <v>1</v>
      </c>
      <c r="K99" s="832">
        <v>93173.11</v>
      </c>
      <c r="L99" s="849">
        <v>5</v>
      </c>
      <c r="M99" s="849">
        <v>465865.55000000005</v>
      </c>
      <c r="N99" s="832">
        <v>2.5000000000000004</v>
      </c>
      <c r="O99" s="832">
        <v>93173.110000000015</v>
      </c>
      <c r="P99" s="849">
        <v>12</v>
      </c>
      <c r="Q99" s="849">
        <v>997152.70000000007</v>
      </c>
      <c r="R99" s="837">
        <v>5.3510755410010464</v>
      </c>
      <c r="S99" s="850">
        <v>83096.058333333334</v>
      </c>
    </row>
    <row r="100" spans="1:19" ht="14.4" customHeight="1" x14ac:dyDescent="0.3">
      <c r="A100" s="831" t="s">
        <v>4826</v>
      </c>
      <c r="B100" s="832" t="s">
        <v>4827</v>
      </c>
      <c r="C100" s="832" t="s">
        <v>615</v>
      </c>
      <c r="D100" s="832" t="s">
        <v>4819</v>
      </c>
      <c r="E100" s="832" t="s">
        <v>4828</v>
      </c>
      <c r="F100" s="832" t="s">
        <v>4951</v>
      </c>
      <c r="G100" s="832" t="s">
        <v>963</v>
      </c>
      <c r="H100" s="849">
        <v>0.2</v>
      </c>
      <c r="I100" s="849">
        <v>14.14</v>
      </c>
      <c r="J100" s="832">
        <v>1</v>
      </c>
      <c r="K100" s="832">
        <v>70.7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4826</v>
      </c>
      <c r="B101" s="832" t="s">
        <v>4827</v>
      </c>
      <c r="C101" s="832" t="s">
        <v>615</v>
      </c>
      <c r="D101" s="832" t="s">
        <v>4819</v>
      </c>
      <c r="E101" s="832" t="s">
        <v>4828</v>
      </c>
      <c r="F101" s="832" t="s">
        <v>4952</v>
      </c>
      <c r="G101" s="832" t="s">
        <v>4953</v>
      </c>
      <c r="H101" s="849">
        <v>27</v>
      </c>
      <c r="I101" s="849">
        <v>3852744.6</v>
      </c>
      <c r="J101" s="832">
        <v>1</v>
      </c>
      <c r="K101" s="832">
        <v>142694.24444444446</v>
      </c>
      <c r="L101" s="849">
        <v>41</v>
      </c>
      <c r="M101" s="849">
        <v>5631231.5599999996</v>
      </c>
      <c r="N101" s="832">
        <v>1.461615586976619</v>
      </c>
      <c r="O101" s="832">
        <v>137347.11121951218</v>
      </c>
      <c r="P101" s="849">
        <v>5</v>
      </c>
      <c r="Q101" s="849">
        <v>282959.40000000002</v>
      </c>
      <c r="R101" s="837">
        <v>7.3443591355627363E-2</v>
      </c>
      <c r="S101" s="850">
        <v>56591.880000000005</v>
      </c>
    </row>
    <row r="102" spans="1:19" ht="14.4" customHeight="1" x14ac:dyDescent="0.3">
      <c r="A102" s="831" t="s">
        <v>4826</v>
      </c>
      <c r="B102" s="832" t="s">
        <v>4827</v>
      </c>
      <c r="C102" s="832" t="s">
        <v>615</v>
      </c>
      <c r="D102" s="832" t="s">
        <v>4819</v>
      </c>
      <c r="E102" s="832" t="s">
        <v>4828</v>
      </c>
      <c r="F102" s="832" t="s">
        <v>4956</v>
      </c>
      <c r="G102" s="832" t="s">
        <v>2453</v>
      </c>
      <c r="H102" s="849">
        <v>6</v>
      </c>
      <c r="I102" s="849">
        <v>20653.8</v>
      </c>
      <c r="J102" s="832">
        <v>1</v>
      </c>
      <c r="K102" s="832">
        <v>3442.2999999999997</v>
      </c>
      <c r="L102" s="849">
        <v>2</v>
      </c>
      <c r="M102" s="849">
        <v>6651.98</v>
      </c>
      <c r="N102" s="832">
        <v>0.32207051486893451</v>
      </c>
      <c r="O102" s="832">
        <v>3325.99</v>
      </c>
      <c r="P102" s="849">
        <v>6</v>
      </c>
      <c r="Q102" s="849">
        <v>19686.23</v>
      </c>
      <c r="R102" s="837">
        <v>0.95315293069556206</v>
      </c>
      <c r="S102" s="850">
        <v>3281.0383333333334</v>
      </c>
    </row>
    <row r="103" spans="1:19" ht="14.4" customHeight="1" x14ac:dyDescent="0.3">
      <c r="A103" s="831" t="s">
        <v>4826</v>
      </c>
      <c r="B103" s="832" t="s">
        <v>4827</v>
      </c>
      <c r="C103" s="832" t="s">
        <v>615</v>
      </c>
      <c r="D103" s="832" t="s">
        <v>4819</v>
      </c>
      <c r="E103" s="832" t="s">
        <v>4828</v>
      </c>
      <c r="F103" s="832" t="s">
        <v>4957</v>
      </c>
      <c r="G103" s="832" t="s">
        <v>4958</v>
      </c>
      <c r="H103" s="849">
        <v>1.8</v>
      </c>
      <c r="I103" s="849">
        <v>267721.19</v>
      </c>
      <c r="J103" s="832">
        <v>1</v>
      </c>
      <c r="K103" s="832">
        <v>148733.99444444446</v>
      </c>
      <c r="L103" s="849">
        <v>1</v>
      </c>
      <c r="M103" s="849">
        <v>148733.99</v>
      </c>
      <c r="N103" s="832">
        <v>0.55555553895453691</v>
      </c>
      <c r="O103" s="832">
        <v>148733.99</v>
      </c>
      <c r="P103" s="849"/>
      <c r="Q103" s="849"/>
      <c r="R103" s="837"/>
      <c r="S103" s="850"/>
    </row>
    <row r="104" spans="1:19" ht="14.4" customHeight="1" x14ac:dyDescent="0.3">
      <c r="A104" s="831" t="s">
        <v>4826</v>
      </c>
      <c r="B104" s="832" t="s">
        <v>4827</v>
      </c>
      <c r="C104" s="832" t="s">
        <v>615</v>
      </c>
      <c r="D104" s="832" t="s">
        <v>4819</v>
      </c>
      <c r="E104" s="832" t="s">
        <v>4828</v>
      </c>
      <c r="F104" s="832" t="s">
        <v>4960</v>
      </c>
      <c r="G104" s="832" t="s">
        <v>2099</v>
      </c>
      <c r="H104" s="849">
        <v>0.56000000000000005</v>
      </c>
      <c r="I104" s="849">
        <v>4354.88</v>
      </c>
      <c r="J104" s="832">
        <v>1</v>
      </c>
      <c r="K104" s="832">
        <v>7776.5714285714284</v>
      </c>
      <c r="L104" s="849">
        <v>1.36</v>
      </c>
      <c r="M104" s="849">
        <v>10576.15</v>
      </c>
      <c r="N104" s="832">
        <v>2.4285743809243883</v>
      </c>
      <c r="O104" s="832">
        <v>7776.5808823529405</v>
      </c>
      <c r="P104" s="849"/>
      <c r="Q104" s="849"/>
      <c r="R104" s="837"/>
      <c r="S104" s="850"/>
    </row>
    <row r="105" spans="1:19" ht="14.4" customHeight="1" x14ac:dyDescent="0.3">
      <c r="A105" s="831" t="s">
        <v>4826</v>
      </c>
      <c r="B105" s="832" t="s">
        <v>4827</v>
      </c>
      <c r="C105" s="832" t="s">
        <v>615</v>
      </c>
      <c r="D105" s="832" t="s">
        <v>4819</v>
      </c>
      <c r="E105" s="832" t="s">
        <v>4828</v>
      </c>
      <c r="F105" s="832" t="s">
        <v>4961</v>
      </c>
      <c r="G105" s="832" t="s">
        <v>4938</v>
      </c>
      <c r="H105" s="849"/>
      <c r="I105" s="849"/>
      <c r="J105" s="832"/>
      <c r="K105" s="832"/>
      <c r="L105" s="849"/>
      <c r="M105" s="849"/>
      <c r="N105" s="832"/>
      <c r="O105" s="832"/>
      <c r="P105" s="849">
        <v>6.4</v>
      </c>
      <c r="Q105" s="849">
        <v>1938.82</v>
      </c>
      <c r="R105" s="837"/>
      <c r="S105" s="850">
        <v>302.94062499999995</v>
      </c>
    </row>
    <row r="106" spans="1:19" ht="14.4" customHeight="1" x14ac:dyDescent="0.3">
      <c r="A106" s="831" t="s">
        <v>4826</v>
      </c>
      <c r="B106" s="832" t="s">
        <v>4827</v>
      </c>
      <c r="C106" s="832" t="s">
        <v>615</v>
      </c>
      <c r="D106" s="832" t="s">
        <v>4819</v>
      </c>
      <c r="E106" s="832" t="s">
        <v>4828</v>
      </c>
      <c r="F106" s="832" t="s">
        <v>4962</v>
      </c>
      <c r="G106" s="832" t="s">
        <v>4963</v>
      </c>
      <c r="H106" s="849">
        <v>3</v>
      </c>
      <c r="I106" s="849">
        <v>40995.600000000006</v>
      </c>
      <c r="J106" s="832">
        <v>1</v>
      </c>
      <c r="K106" s="832">
        <v>13665.200000000003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4826</v>
      </c>
      <c r="B107" s="832" t="s">
        <v>4827</v>
      </c>
      <c r="C107" s="832" t="s">
        <v>615</v>
      </c>
      <c r="D107" s="832" t="s">
        <v>4819</v>
      </c>
      <c r="E107" s="832" t="s">
        <v>4828</v>
      </c>
      <c r="F107" s="832" t="s">
        <v>4964</v>
      </c>
      <c r="G107" s="832" t="s">
        <v>4965</v>
      </c>
      <c r="H107" s="849">
        <v>1</v>
      </c>
      <c r="I107" s="849">
        <v>190916</v>
      </c>
      <c r="J107" s="832">
        <v>1</v>
      </c>
      <c r="K107" s="832">
        <v>190916</v>
      </c>
      <c r="L107" s="849">
        <v>3</v>
      </c>
      <c r="M107" s="849">
        <v>572748</v>
      </c>
      <c r="N107" s="832">
        <v>3</v>
      </c>
      <c r="O107" s="832">
        <v>190916</v>
      </c>
      <c r="P107" s="849">
        <v>2</v>
      </c>
      <c r="Q107" s="849">
        <v>308418</v>
      </c>
      <c r="R107" s="837">
        <v>1.6154643927172159</v>
      </c>
      <c r="S107" s="850">
        <v>154209</v>
      </c>
    </row>
    <row r="108" spans="1:19" ht="14.4" customHeight="1" x14ac:dyDescent="0.3">
      <c r="A108" s="831" t="s">
        <v>4826</v>
      </c>
      <c r="B108" s="832" t="s">
        <v>4827</v>
      </c>
      <c r="C108" s="832" t="s">
        <v>615</v>
      </c>
      <c r="D108" s="832" t="s">
        <v>4819</v>
      </c>
      <c r="E108" s="832" t="s">
        <v>4828</v>
      </c>
      <c r="F108" s="832" t="s">
        <v>4966</v>
      </c>
      <c r="G108" s="832" t="s">
        <v>2132</v>
      </c>
      <c r="H108" s="849">
        <v>88.710000000000008</v>
      </c>
      <c r="I108" s="849">
        <v>317755.56999999995</v>
      </c>
      <c r="J108" s="832">
        <v>1</v>
      </c>
      <c r="K108" s="832">
        <v>3581.9588546950731</v>
      </c>
      <c r="L108" s="849">
        <v>89.28</v>
      </c>
      <c r="M108" s="849">
        <v>99560.049999999988</v>
      </c>
      <c r="N108" s="832">
        <v>0.31332275308344715</v>
      </c>
      <c r="O108" s="832">
        <v>1115.1439292114694</v>
      </c>
      <c r="P108" s="849">
        <v>112.24</v>
      </c>
      <c r="Q108" s="849">
        <v>102697.85</v>
      </c>
      <c r="R108" s="837">
        <v>0.32319763899024656</v>
      </c>
      <c r="S108" s="850">
        <v>914.98440841054889</v>
      </c>
    </row>
    <row r="109" spans="1:19" ht="14.4" customHeight="1" x14ac:dyDescent="0.3">
      <c r="A109" s="831" t="s">
        <v>4826</v>
      </c>
      <c r="B109" s="832" t="s">
        <v>4827</v>
      </c>
      <c r="C109" s="832" t="s">
        <v>615</v>
      </c>
      <c r="D109" s="832" t="s">
        <v>4819</v>
      </c>
      <c r="E109" s="832" t="s">
        <v>4828</v>
      </c>
      <c r="F109" s="832" t="s">
        <v>4967</v>
      </c>
      <c r="G109" s="832" t="s">
        <v>2122</v>
      </c>
      <c r="H109" s="849">
        <v>3</v>
      </c>
      <c r="I109" s="849">
        <v>253717.72</v>
      </c>
      <c r="J109" s="832">
        <v>1</v>
      </c>
      <c r="K109" s="832">
        <v>84572.573333333334</v>
      </c>
      <c r="L109" s="849">
        <v>9</v>
      </c>
      <c r="M109" s="849">
        <v>760706.82</v>
      </c>
      <c r="N109" s="832">
        <v>2.9982408008396102</v>
      </c>
      <c r="O109" s="832">
        <v>84522.98</v>
      </c>
      <c r="P109" s="849">
        <v>3</v>
      </c>
      <c r="Q109" s="849">
        <v>219989.1</v>
      </c>
      <c r="R109" s="837">
        <v>0.86706241881725887</v>
      </c>
      <c r="S109" s="850">
        <v>73329.7</v>
      </c>
    </row>
    <row r="110" spans="1:19" ht="14.4" customHeight="1" x14ac:dyDescent="0.3">
      <c r="A110" s="831" t="s">
        <v>4826</v>
      </c>
      <c r="B110" s="832" t="s">
        <v>4827</v>
      </c>
      <c r="C110" s="832" t="s">
        <v>615</v>
      </c>
      <c r="D110" s="832" t="s">
        <v>4819</v>
      </c>
      <c r="E110" s="832" t="s">
        <v>4828</v>
      </c>
      <c r="F110" s="832" t="s">
        <v>4968</v>
      </c>
      <c r="G110" s="832" t="s">
        <v>1594</v>
      </c>
      <c r="H110" s="849">
        <v>11.58</v>
      </c>
      <c r="I110" s="849">
        <v>399935.96</v>
      </c>
      <c r="J110" s="832">
        <v>1</v>
      </c>
      <c r="K110" s="832">
        <v>34536.784110535409</v>
      </c>
      <c r="L110" s="849">
        <v>42.080000000000005</v>
      </c>
      <c r="M110" s="849">
        <v>1369537.68</v>
      </c>
      <c r="N110" s="832">
        <v>3.424392445230481</v>
      </c>
      <c r="O110" s="832">
        <v>32546.047528517105</v>
      </c>
      <c r="P110" s="849">
        <v>73</v>
      </c>
      <c r="Q110" s="849">
        <v>2172776.04</v>
      </c>
      <c r="R110" s="837">
        <v>5.4328098928638475</v>
      </c>
      <c r="S110" s="850">
        <v>29764.055342465756</v>
      </c>
    </row>
    <row r="111" spans="1:19" ht="14.4" customHeight="1" x14ac:dyDescent="0.3">
      <c r="A111" s="831" t="s">
        <v>4826</v>
      </c>
      <c r="B111" s="832" t="s">
        <v>4827</v>
      </c>
      <c r="C111" s="832" t="s">
        <v>615</v>
      </c>
      <c r="D111" s="832" t="s">
        <v>4819</v>
      </c>
      <c r="E111" s="832" t="s">
        <v>4828</v>
      </c>
      <c r="F111" s="832" t="s">
        <v>4969</v>
      </c>
      <c r="G111" s="832" t="s">
        <v>1933</v>
      </c>
      <c r="H111" s="849">
        <v>5</v>
      </c>
      <c r="I111" s="849">
        <v>213204.6</v>
      </c>
      <c r="J111" s="832">
        <v>1</v>
      </c>
      <c r="K111" s="832">
        <v>42640.92</v>
      </c>
      <c r="L111" s="849">
        <v>12</v>
      </c>
      <c r="M111" s="849">
        <v>584562.65</v>
      </c>
      <c r="N111" s="832">
        <v>2.7417919219378946</v>
      </c>
      <c r="O111" s="832">
        <v>48713.554166666669</v>
      </c>
      <c r="P111" s="849">
        <v>10</v>
      </c>
      <c r="Q111" s="849">
        <v>530489</v>
      </c>
      <c r="R111" s="837">
        <v>2.4881686417647648</v>
      </c>
      <c r="S111" s="850">
        <v>53048.9</v>
      </c>
    </row>
    <row r="112" spans="1:19" ht="14.4" customHeight="1" x14ac:dyDescent="0.3">
      <c r="A112" s="831" t="s">
        <v>4826</v>
      </c>
      <c r="B112" s="832" t="s">
        <v>4827</v>
      </c>
      <c r="C112" s="832" t="s">
        <v>615</v>
      </c>
      <c r="D112" s="832" t="s">
        <v>4819</v>
      </c>
      <c r="E112" s="832" t="s">
        <v>4828</v>
      </c>
      <c r="F112" s="832" t="s">
        <v>4970</v>
      </c>
      <c r="G112" s="832" t="s">
        <v>4971</v>
      </c>
      <c r="H112" s="849"/>
      <c r="I112" s="849"/>
      <c r="J112" s="832"/>
      <c r="K112" s="832"/>
      <c r="L112" s="849">
        <v>6.8</v>
      </c>
      <c r="M112" s="849">
        <v>194215.4</v>
      </c>
      <c r="N112" s="832"/>
      <c r="O112" s="832">
        <v>28561.088235294119</v>
      </c>
      <c r="P112" s="849"/>
      <c r="Q112" s="849"/>
      <c r="R112" s="837"/>
      <c r="S112" s="850"/>
    </row>
    <row r="113" spans="1:19" ht="14.4" customHeight="1" x14ac:dyDescent="0.3">
      <c r="A113" s="831" t="s">
        <v>4826</v>
      </c>
      <c r="B113" s="832" t="s">
        <v>4827</v>
      </c>
      <c r="C113" s="832" t="s">
        <v>615</v>
      </c>
      <c r="D113" s="832" t="s">
        <v>4819</v>
      </c>
      <c r="E113" s="832" t="s">
        <v>4828</v>
      </c>
      <c r="F113" s="832" t="s">
        <v>4972</v>
      </c>
      <c r="G113" s="832" t="s">
        <v>1223</v>
      </c>
      <c r="H113" s="849">
        <v>1</v>
      </c>
      <c r="I113" s="849">
        <v>2157.46</v>
      </c>
      <c r="J113" s="832">
        <v>1</v>
      </c>
      <c r="K113" s="832">
        <v>2157.46</v>
      </c>
      <c r="L113" s="849"/>
      <c r="M113" s="849"/>
      <c r="N113" s="832"/>
      <c r="O113" s="832"/>
      <c r="P113" s="849">
        <v>6</v>
      </c>
      <c r="Q113" s="849">
        <v>12944.76</v>
      </c>
      <c r="R113" s="837">
        <v>6</v>
      </c>
      <c r="S113" s="850">
        <v>2157.46</v>
      </c>
    </row>
    <row r="114" spans="1:19" ht="14.4" customHeight="1" x14ac:dyDescent="0.3">
      <c r="A114" s="831" t="s">
        <v>4826</v>
      </c>
      <c r="B114" s="832" t="s">
        <v>4827</v>
      </c>
      <c r="C114" s="832" t="s">
        <v>615</v>
      </c>
      <c r="D114" s="832" t="s">
        <v>4819</v>
      </c>
      <c r="E114" s="832" t="s">
        <v>4828</v>
      </c>
      <c r="F114" s="832" t="s">
        <v>4973</v>
      </c>
      <c r="G114" s="832" t="s">
        <v>1237</v>
      </c>
      <c r="H114" s="849"/>
      <c r="I114" s="849"/>
      <c r="J114" s="832"/>
      <c r="K114" s="832"/>
      <c r="L114" s="849">
        <v>32</v>
      </c>
      <c r="M114" s="849">
        <v>276154.56</v>
      </c>
      <c r="N114" s="832"/>
      <c r="O114" s="832">
        <v>8629.83</v>
      </c>
      <c r="P114" s="849"/>
      <c r="Q114" s="849"/>
      <c r="R114" s="837"/>
      <c r="S114" s="850"/>
    </row>
    <row r="115" spans="1:19" ht="14.4" customHeight="1" x14ac:dyDescent="0.3">
      <c r="A115" s="831" t="s">
        <v>4826</v>
      </c>
      <c r="B115" s="832" t="s">
        <v>4827</v>
      </c>
      <c r="C115" s="832" t="s">
        <v>615</v>
      </c>
      <c r="D115" s="832" t="s">
        <v>4819</v>
      </c>
      <c r="E115" s="832" t="s">
        <v>4828</v>
      </c>
      <c r="F115" s="832" t="s">
        <v>4974</v>
      </c>
      <c r="G115" s="832" t="s">
        <v>704</v>
      </c>
      <c r="H115" s="849"/>
      <c r="I115" s="849"/>
      <c r="J115" s="832"/>
      <c r="K115" s="832"/>
      <c r="L115" s="849"/>
      <c r="M115" s="849"/>
      <c r="N115" s="832"/>
      <c r="O115" s="832"/>
      <c r="P115" s="849">
        <v>1.42</v>
      </c>
      <c r="Q115" s="849">
        <v>1759.63</v>
      </c>
      <c r="R115" s="837"/>
      <c r="S115" s="850">
        <v>1239.1760563380283</v>
      </c>
    </row>
    <row r="116" spans="1:19" ht="14.4" customHeight="1" x14ac:dyDescent="0.3">
      <c r="A116" s="831" t="s">
        <v>4826</v>
      </c>
      <c r="B116" s="832" t="s">
        <v>4827</v>
      </c>
      <c r="C116" s="832" t="s">
        <v>615</v>
      </c>
      <c r="D116" s="832" t="s">
        <v>4819</v>
      </c>
      <c r="E116" s="832" t="s">
        <v>4828</v>
      </c>
      <c r="F116" s="832" t="s">
        <v>4975</v>
      </c>
      <c r="G116" s="832" t="s">
        <v>2104</v>
      </c>
      <c r="H116" s="849"/>
      <c r="I116" s="849"/>
      <c r="J116" s="832"/>
      <c r="K116" s="832"/>
      <c r="L116" s="849">
        <v>57</v>
      </c>
      <c r="M116" s="849">
        <v>2315845.59</v>
      </c>
      <c r="N116" s="832"/>
      <c r="O116" s="832">
        <v>40628.869999999995</v>
      </c>
      <c r="P116" s="849">
        <v>64</v>
      </c>
      <c r="Q116" s="849">
        <v>2600249.5999999996</v>
      </c>
      <c r="R116" s="837"/>
      <c r="S116" s="850">
        <v>40628.899999999994</v>
      </c>
    </row>
    <row r="117" spans="1:19" ht="14.4" customHeight="1" x14ac:dyDescent="0.3">
      <c r="A117" s="831" t="s">
        <v>4826</v>
      </c>
      <c r="B117" s="832" t="s">
        <v>4827</v>
      </c>
      <c r="C117" s="832" t="s">
        <v>615</v>
      </c>
      <c r="D117" s="832" t="s">
        <v>4819</v>
      </c>
      <c r="E117" s="832" t="s">
        <v>4828</v>
      </c>
      <c r="F117" s="832" t="s">
        <v>4976</v>
      </c>
      <c r="G117" s="832" t="s">
        <v>1241</v>
      </c>
      <c r="H117" s="849"/>
      <c r="I117" s="849"/>
      <c r="J117" s="832"/>
      <c r="K117" s="832"/>
      <c r="L117" s="849">
        <v>4</v>
      </c>
      <c r="M117" s="849">
        <v>51016.44</v>
      </c>
      <c r="N117" s="832"/>
      <c r="O117" s="832">
        <v>12754.11</v>
      </c>
      <c r="P117" s="849"/>
      <c r="Q117" s="849"/>
      <c r="R117" s="837"/>
      <c r="S117" s="850"/>
    </row>
    <row r="118" spans="1:19" ht="14.4" customHeight="1" x14ac:dyDescent="0.3">
      <c r="A118" s="831" t="s">
        <v>4826</v>
      </c>
      <c r="B118" s="832" t="s">
        <v>4827</v>
      </c>
      <c r="C118" s="832" t="s">
        <v>615</v>
      </c>
      <c r="D118" s="832" t="s">
        <v>4819</v>
      </c>
      <c r="E118" s="832" t="s">
        <v>4828</v>
      </c>
      <c r="F118" s="832" t="s">
        <v>4977</v>
      </c>
      <c r="G118" s="832" t="s">
        <v>1245</v>
      </c>
      <c r="H118" s="849"/>
      <c r="I118" s="849"/>
      <c r="J118" s="832"/>
      <c r="K118" s="832"/>
      <c r="L118" s="849"/>
      <c r="M118" s="849"/>
      <c r="N118" s="832"/>
      <c r="O118" s="832"/>
      <c r="P118" s="849">
        <v>20</v>
      </c>
      <c r="Q118" s="849">
        <v>248723</v>
      </c>
      <c r="R118" s="837"/>
      <c r="S118" s="850">
        <v>12436.15</v>
      </c>
    </row>
    <row r="119" spans="1:19" ht="14.4" customHeight="1" x14ac:dyDescent="0.3">
      <c r="A119" s="831" t="s">
        <v>4826</v>
      </c>
      <c r="B119" s="832" t="s">
        <v>4827</v>
      </c>
      <c r="C119" s="832" t="s">
        <v>615</v>
      </c>
      <c r="D119" s="832" t="s">
        <v>4819</v>
      </c>
      <c r="E119" s="832" t="s">
        <v>4828</v>
      </c>
      <c r="F119" s="832" t="s">
        <v>4978</v>
      </c>
      <c r="G119" s="832" t="s">
        <v>1247</v>
      </c>
      <c r="H119" s="849"/>
      <c r="I119" s="849"/>
      <c r="J119" s="832"/>
      <c r="K119" s="832"/>
      <c r="L119" s="849"/>
      <c r="M119" s="849"/>
      <c r="N119" s="832"/>
      <c r="O119" s="832"/>
      <c r="P119" s="849">
        <v>3</v>
      </c>
      <c r="Q119" s="849">
        <v>19747.95</v>
      </c>
      <c r="R119" s="837"/>
      <c r="S119" s="850">
        <v>6582.6500000000005</v>
      </c>
    </row>
    <row r="120" spans="1:19" ht="14.4" customHeight="1" x14ac:dyDescent="0.3">
      <c r="A120" s="831" t="s">
        <v>4826</v>
      </c>
      <c r="B120" s="832" t="s">
        <v>4827</v>
      </c>
      <c r="C120" s="832" t="s">
        <v>615</v>
      </c>
      <c r="D120" s="832" t="s">
        <v>4819</v>
      </c>
      <c r="E120" s="832" t="s">
        <v>4828</v>
      </c>
      <c r="F120" s="832" t="s">
        <v>4980</v>
      </c>
      <c r="G120" s="832" t="s">
        <v>1587</v>
      </c>
      <c r="H120" s="849"/>
      <c r="I120" s="849"/>
      <c r="J120" s="832"/>
      <c r="K120" s="832"/>
      <c r="L120" s="849">
        <v>129</v>
      </c>
      <c r="M120" s="849">
        <v>240485.67</v>
      </c>
      <c r="N120" s="832"/>
      <c r="O120" s="832">
        <v>1864.23</v>
      </c>
      <c r="P120" s="849">
        <v>131</v>
      </c>
      <c r="Q120" s="849">
        <v>244214.13</v>
      </c>
      <c r="R120" s="837"/>
      <c r="S120" s="850">
        <v>1864.23</v>
      </c>
    </row>
    <row r="121" spans="1:19" ht="14.4" customHeight="1" x14ac:dyDescent="0.3">
      <c r="A121" s="831" t="s">
        <v>4826</v>
      </c>
      <c r="B121" s="832" t="s">
        <v>4827</v>
      </c>
      <c r="C121" s="832" t="s">
        <v>615</v>
      </c>
      <c r="D121" s="832" t="s">
        <v>4819</v>
      </c>
      <c r="E121" s="832" t="s">
        <v>4828</v>
      </c>
      <c r="F121" s="832" t="s">
        <v>4981</v>
      </c>
      <c r="G121" s="832" t="s">
        <v>1587</v>
      </c>
      <c r="H121" s="849"/>
      <c r="I121" s="849"/>
      <c r="J121" s="832"/>
      <c r="K121" s="832"/>
      <c r="L121" s="849">
        <v>141</v>
      </c>
      <c r="M121" s="849">
        <v>525711.44999999995</v>
      </c>
      <c r="N121" s="832"/>
      <c r="O121" s="832">
        <v>3728.45</v>
      </c>
      <c r="P121" s="849">
        <v>159</v>
      </c>
      <c r="Q121" s="849">
        <v>592823.54999999993</v>
      </c>
      <c r="R121" s="837"/>
      <c r="S121" s="850">
        <v>3728.4499999999994</v>
      </c>
    </row>
    <row r="122" spans="1:19" ht="14.4" customHeight="1" x14ac:dyDescent="0.3">
      <c r="A122" s="831" t="s">
        <v>4826</v>
      </c>
      <c r="B122" s="832" t="s">
        <v>4827</v>
      </c>
      <c r="C122" s="832" t="s">
        <v>615</v>
      </c>
      <c r="D122" s="832" t="s">
        <v>4819</v>
      </c>
      <c r="E122" s="832" t="s">
        <v>4828</v>
      </c>
      <c r="F122" s="832" t="s">
        <v>4983</v>
      </c>
      <c r="G122" s="832" t="s">
        <v>784</v>
      </c>
      <c r="H122" s="849"/>
      <c r="I122" s="849"/>
      <c r="J122" s="832"/>
      <c r="K122" s="832"/>
      <c r="L122" s="849"/>
      <c r="M122" s="849"/>
      <c r="N122" s="832"/>
      <c r="O122" s="832"/>
      <c r="P122" s="849">
        <v>2</v>
      </c>
      <c r="Q122" s="849">
        <v>1175.1999999999998</v>
      </c>
      <c r="R122" s="837"/>
      <c r="S122" s="850">
        <v>587.59999999999991</v>
      </c>
    </row>
    <row r="123" spans="1:19" ht="14.4" customHeight="1" x14ac:dyDescent="0.3">
      <c r="A123" s="831" t="s">
        <v>4826</v>
      </c>
      <c r="B123" s="832" t="s">
        <v>4827</v>
      </c>
      <c r="C123" s="832" t="s">
        <v>615</v>
      </c>
      <c r="D123" s="832" t="s">
        <v>4819</v>
      </c>
      <c r="E123" s="832" t="s">
        <v>4828</v>
      </c>
      <c r="F123" s="832" t="s">
        <v>4984</v>
      </c>
      <c r="G123" s="832" t="s">
        <v>4985</v>
      </c>
      <c r="H123" s="849"/>
      <c r="I123" s="849"/>
      <c r="J123" s="832"/>
      <c r="K123" s="832"/>
      <c r="L123" s="849"/>
      <c r="M123" s="849"/>
      <c r="N123" s="832"/>
      <c r="O123" s="832"/>
      <c r="P123" s="849">
        <v>9</v>
      </c>
      <c r="Q123" s="849">
        <v>300495.15000000002</v>
      </c>
      <c r="R123" s="837"/>
      <c r="S123" s="850">
        <v>33388.350000000006</v>
      </c>
    </row>
    <row r="124" spans="1:19" ht="14.4" customHeight="1" x14ac:dyDescent="0.3">
      <c r="A124" s="831" t="s">
        <v>4826</v>
      </c>
      <c r="B124" s="832" t="s">
        <v>4827</v>
      </c>
      <c r="C124" s="832" t="s">
        <v>615</v>
      </c>
      <c r="D124" s="832" t="s">
        <v>4819</v>
      </c>
      <c r="E124" s="832" t="s">
        <v>4828</v>
      </c>
      <c r="F124" s="832" t="s">
        <v>4986</v>
      </c>
      <c r="G124" s="832" t="s">
        <v>758</v>
      </c>
      <c r="H124" s="849"/>
      <c r="I124" s="849"/>
      <c r="J124" s="832"/>
      <c r="K124" s="832"/>
      <c r="L124" s="849"/>
      <c r="M124" s="849"/>
      <c r="N124" s="832"/>
      <c r="O124" s="832"/>
      <c r="P124" s="849">
        <v>42.9</v>
      </c>
      <c r="Q124" s="849">
        <v>9145.42</v>
      </c>
      <c r="R124" s="837"/>
      <c r="S124" s="850">
        <v>213.17995337995339</v>
      </c>
    </row>
    <row r="125" spans="1:19" ht="14.4" customHeight="1" x14ac:dyDescent="0.3">
      <c r="A125" s="831" t="s">
        <v>4826</v>
      </c>
      <c r="B125" s="832" t="s">
        <v>4827</v>
      </c>
      <c r="C125" s="832" t="s">
        <v>615</v>
      </c>
      <c r="D125" s="832" t="s">
        <v>4819</v>
      </c>
      <c r="E125" s="832" t="s">
        <v>4828</v>
      </c>
      <c r="F125" s="832" t="s">
        <v>4987</v>
      </c>
      <c r="G125" s="832" t="s">
        <v>758</v>
      </c>
      <c r="H125" s="849"/>
      <c r="I125" s="849"/>
      <c r="J125" s="832"/>
      <c r="K125" s="832"/>
      <c r="L125" s="849"/>
      <c r="M125" s="849"/>
      <c r="N125" s="832"/>
      <c r="O125" s="832"/>
      <c r="P125" s="849">
        <v>144.89999999999998</v>
      </c>
      <c r="Q125" s="849">
        <v>10567.6</v>
      </c>
      <c r="R125" s="837"/>
      <c r="S125" s="850">
        <v>72.930296756383726</v>
      </c>
    </row>
    <row r="126" spans="1:19" ht="14.4" customHeight="1" x14ac:dyDescent="0.3">
      <c r="A126" s="831" t="s">
        <v>4826</v>
      </c>
      <c r="B126" s="832" t="s">
        <v>4827</v>
      </c>
      <c r="C126" s="832" t="s">
        <v>615</v>
      </c>
      <c r="D126" s="832" t="s">
        <v>4819</v>
      </c>
      <c r="E126" s="832" t="s">
        <v>4828</v>
      </c>
      <c r="F126" s="832" t="s">
        <v>4988</v>
      </c>
      <c r="G126" s="832" t="s">
        <v>740</v>
      </c>
      <c r="H126" s="849"/>
      <c r="I126" s="849"/>
      <c r="J126" s="832"/>
      <c r="K126" s="832"/>
      <c r="L126" s="849"/>
      <c r="M126" s="849"/>
      <c r="N126" s="832"/>
      <c r="O126" s="832"/>
      <c r="P126" s="849">
        <v>3.04</v>
      </c>
      <c r="Q126" s="849">
        <v>9419.869999999999</v>
      </c>
      <c r="R126" s="837"/>
      <c r="S126" s="850">
        <v>3098.6414473684208</v>
      </c>
    </row>
    <row r="127" spans="1:19" ht="14.4" customHeight="1" x14ac:dyDescent="0.3">
      <c r="A127" s="831" t="s">
        <v>4826</v>
      </c>
      <c r="B127" s="832" t="s">
        <v>4827</v>
      </c>
      <c r="C127" s="832" t="s">
        <v>615</v>
      </c>
      <c r="D127" s="832" t="s">
        <v>4819</v>
      </c>
      <c r="E127" s="832" t="s">
        <v>4828</v>
      </c>
      <c r="F127" s="832" t="s">
        <v>4989</v>
      </c>
      <c r="G127" s="832" t="s">
        <v>3729</v>
      </c>
      <c r="H127" s="849"/>
      <c r="I127" s="849"/>
      <c r="J127" s="832"/>
      <c r="K127" s="832"/>
      <c r="L127" s="849">
        <v>28</v>
      </c>
      <c r="M127" s="849">
        <v>499252.04</v>
      </c>
      <c r="N127" s="832"/>
      <c r="O127" s="832">
        <v>17830.43</v>
      </c>
      <c r="P127" s="849">
        <v>15</v>
      </c>
      <c r="Q127" s="849">
        <v>267921</v>
      </c>
      <c r="R127" s="837"/>
      <c r="S127" s="850">
        <v>17861.400000000001</v>
      </c>
    </row>
    <row r="128" spans="1:19" ht="14.4" customHeight="1" x14ac:dyDescent="0.3">
      <c r="A128" s="831" t="s">
        <v>4826</v>
      </c>
      <c r="B128" s="832" t="s">
        <v>4827</v>
      </c>
      <c r="C128" s="832" t="s">
        <v>615</v>
      </c>
      <c r="D128" s="832" t="s">
        <v>4819</v>
      </c>
      <c r="E128" s="832" t="s">
        <v>4828</v>
      </c>
      <c r="F128" s="832" t="s">
        <v>4990</v>
      </c>
      <c r="G128" s="832" t="s">
        <v>4991</v>
      </c>
      <c r="H128" s="849"/>
      <c r="I128" s="849"/>
      <c r="J128" s="832"/>
      <c r="K128" s="832"/>
      <c r="L128" s="849">
        <v>20</v>
      </c>
      <c r="M128" s="849">
        <v>409247.2</v>
      </c>
      <c r="N128" s="832"/>
      <c r="O128" s="832">
        <v>20462.36</v>
      </c>
      <c r="P128" s="849"/>
      <c r="Q128" s="849"/>
      <c r="R128" s="837"/>
      <c r="S128" s="850"/>
    </row>
    <row r="129" spans="1:19" ht="14.4" customHeight="1" x14ac:dyDescent="0.3">
      <c r="A129" s="831" t="s">
        <v>4826</v>
      </c>
      <c r="B129" s="832" t="s">
        <v>4827</v>
      </c>
      <c r="C129" s="832" t="s">
        <v>615</v>
      </c>
      <c r="D129" s="832" t="s">
        <v>4819</v>
      </c>
      <c r="E129" s="832" t="s">
        <v>4828</v>
      </c>
      <c r="F129" s="832" t="s">
        <v>4992</v>
      </c>
      <c r="G129" s="832" t="s">
        <v>1594</v>
      </c>
      <c r="H129" s="849"/>
      <c r="I129" s="849"/>
      <c r="J129" s="832"/>
      <c r="K129" s="832"/>
      <c r="L129" s="849">
        <v>51.46</v>
      </c>
      <c r="M129" s="849">
        <v>314964.82</v>
      </c>
      <c r="N129" s="832"/>
      <c r="O129" s="832">
        <v>6120.5755926933543</v>
      </c>
      <c r="P129" s="849">
        <v>40.049999999999997</v>
      </c>
      <c r="Q129" s="849">
        <v>206643.58000000002</v>
      </c>
      <c r="R129" s="837"/>
      <c r="S129" s="850">
        <v>5159.6399500624229</v>
      </c>
    </row>
    <row r="130" spans="1:19" ht="14.4" customHeight="1" x14ac:dyDescent="0.3">
      <c r="A130" s="831" t="s">
        <v>4826</v>
      </c>
      <c r="B130" s="832" t="s">
        <v>4827</v>
      </c>
      <c r="C130" s="832" t="s">
        <v>615</v>
      </c>
      <c r="D130" s="832" t="s">
        <v>4819</v>
      </c>
      <c r="E130" s="832" t="s">
        <v>4828</v>
      </c>
      <c r="F130" s="832" t="s">
        <v>4993</v>
      </c>
      <c r="G130" s="832" t="s">
        <v>4994</v>
      </c>
      <c r="H130" s="849"/>
      <c r="I130" s="849"/>
      <c r="J130" s="832"/>
      <c r="K130" s="832"/>
      <c r="L130" s="849">
        <v>6.34</v>
      </c>
      <c r="M130" s="849">
        <v>8934.82</v>
      </c>
      <c r="N130" s="832"/>
      <c r="O130" s="832">
        <v>1409.2776025236592</v>
      </c>
      <c r="P130" s="849"/>
      <c r="Q130" s="849"/>
      <c r="R130" s="837"/>
      <c r="S130" s="850"/>
    </row>
    <row r="131" spans="1:19" ht="14.4" customHeight="1" x14ac:dyDescent="0.3">
      <c r="A131" s="831" t="s">
        <v>4826</v>
      </c>
      <c r="B131" s="832" t="s">
        <v>4827</v>
      </c>
      <c r="C131" s="832" t="s">
        <v>615</v>
      </c>
      <c r="D131" s="832" t="s">
        <v>4819</v>
      </c>
      <c r="E131" s="832" t="s">
        <v>4828</v>
      </c>
      <c r="F131" s="832" t="s">
        <v>4995</v>
      </c>
      <c r="G131" s="832" t="s">
        <v>1594</v>
      </c>
      <c r="H131" s="849"/>
      <c r="I131" s="849"/>
      <c r="J131" s="832"/>
      <c r="K131" s="832"/>
      <c r="L131" s="849">
        <v>26</v>
      </c>
      <c r="M131" s="849">
        <v>432575.16000000003</v>
      </c>
      <c r="N131" s="832"/>
      <c r="O131" s="832">
        <v>16637.506153846156</v>
      </c>
      <c r="P131" s="849">
        <v>39</v>
      </c>
      <c r="Q131" s="849">
        <v>603680.98</v>
      </c>
      <c r="R131" s="837"/>
      <c r="S131" s="850">
        <v>15478.999487179486</v>
      </c>
    </row>
    <row r="132" spans="1:19" ht="14.4" customHeight="1" x14ac:dyDescent="0.3">
      <c r="A132" s="831" t="s">
        <v>4826</v>
      </c>
      <c r="B132" s="832" t="s">
        <v>4827</v>
      </c>
      <c r="C132" s="832" t="s">
        <v>615</v>
      </c>
      <c r="D132" s="832" t="s">
        <v>4819</v>
      </c>
      <c r="E132" s="832" t="s">
        <v>4828</v>
      </c>
      <c r="F132" s="832" t="s">
        <v>4996</v>
      </c>
      <c r="G132" s="832" t="s">
        <v>4997</v>
      </c>
      <c r="H132" s="849"/>
      <c r="I132" s="849"/>
      <c r="J132" s="832"/>
      <c r="K132" s="832"/>
      <c r="L132" s="849"/>
      <c r="M132" s="849"/>
      <c r="N132" s="832"/>
      <c r="O132" s="832"/>
      <c r="P132" s="849">
        <v>11</v>
      </c>
      <c r="Q132" s="849">
        <v>166362.9</v>
      </c>
      <c r="R132" s="837"/>
      <c r="S132" s="850">
        <v>15123.9</v>
      </c>
    </row>
    <row r="133" spans="1:19" ht="14.4" customHeight="1" x14ac:dyDescent="0.3">
      <c r="A133" s="831" t="s">
        <v>4826</v>
      </c>
      <c r="B133" s="832" t="s">
        <v>4827</v>
      </c>
      <c r="C133" s="832" t="s">
        <v>615</v>
      </c>
      <c r="D133" s="832" t="s">
        <v>4819</v>
      </c>
      <c r="E133" s="832" t="s">
        <v>4828</v>
      </c>
      <c r="F133" s="832" t="s">
        <v>5001</v>
      </c>
      <c r="G133" s="832" t="s">
        <v>4851</v>
      </c>
      <c r="H133" s="849"/>
      <c r="I133" s="849"/>
      <c r="J133" s="832"/>
      <c r="K133" s="832"/>
      <c r="L133" s="849"/>
      <c r="M133" s="849"/>
      <c r="N133" s="832"/>
      <c r="O133" s="832"/>
      <c r="P133" s="849">
        <v>10</v>
      </c>
      <c r="Q133" s="849">
        <v>113677.5</v>
      </c>
      <c r="R133" s="837"/>
      <c r="S133" s="850">
        <v>11367.75</v>
      </c>
    </row>
    <row r="134" spans="1:19" ht="14.4" customHeight="1" x14ac:dyDescent="0.3">
      <c r="A134" s="831" t="s">
        <v>4826</v>
      </c>
      <c r="B134" s="832" t="s">
        <v>4827</v>
      </c>
      <c r="C134" s="832" t="s">
        <v>615</v>
      </c>
      <c r="D134" s="832" t="s">
        <v>4819</v>
      </c>
      <c r="E134" s="832" t="s">
        <v>4828</v>
      </c>
      <c r="F134" s="832" t="s">
        <v>5002</v>
      </c>
      <c r="G134" s="832" t="s">
        <v>1167</v>
      </c>
      <c r="H134" s="849"/>
      <c r="I134" s="849"/>
      <c r="J134" s="832"/>
      <c r="K134" s="832"/>
      <c r="L134" s="849"/>
      <c r="M134" s="849"/>
      <c r="N134" s="832"/>
      <c r="O134" s="832"/>
      <c r="P134" s="849">
        <v>6</v>
      </c>
      <c r="Q134" s="849">
        <v>342678</v>
      </c>
      <c r="R134" s="837"/>
      <c r="S134" s="850">
        <v>57113</v>
      </c>
    </row>
    <row r="135" spans="1:19" ht="14.4" customHeight="1" x14ac:dyDescent="0.3">
      <c r="A135" s="831" t="s">
        <v>4826</v>
      </c>
      <c r="B135" s="832" t="s">
        <v>4827</v>
      </c>
      <c r="C135" s="832" t="s">
        <v>615</v>
      </c>
      <c r="D135" s="832" t="s">
        <v>4819</v>
      </c>
      <c r="E135" s="832" t="s">
        <v>4828</v>
      </c>
      <c r="F135" s="832" t="s">
        <v>5003</v>
      </c>
      <c r="G135" s="832" t="s">
        <v>1214</v>
      </c>
      <c r="H135" s="849"/>
      <c r="I135" s="849"/>
      <c r="J135" s="832"/>
      <c r="K135" s="832"/>
      <c r="L135" s="849"/>
      <c r="M135" s="849"/>
      <c r="N135" s="832"/>
      <c r="O135" s="832"/>
      <c r="P135" s="849">
        <v>10.200000000000001</v>
      </c>
      <c r="Q135" s="849">
        <v>11130.51</v>
      </c>
      <c r="R135" s="837"/>
      <c r="S135" s="850">
        <v>1091.2264705882351</v>
      </c>
    </row>
    <row r="136" spans="1:19" ht="14.4" customHeight="1" x14ac:dyDescent="0.3">
      <c r="A136" s="831" t="s">
        <v>4826</v>
      </c>
      <c r="B136" s="832" t="s">
        <v>4827</v>
      </c>
      <c r="C136" s="832" t="s">
        <v>615</v>
      </c>
      <c r="D136" s="832" t="s">
        <v>4819</v>
      </c>
      <c r="E136" s="832" t="s">
        <v>4828</v>
      </c>
      <c r="F136" s="832" t="s">
        <v>5004</v>
      </c>
      <c r="G136" s="832" t="s">
        <v>1108</v>
      </c>
      <c r="H136" s="849"/>
      <c r="I136" s="849"/>
      <c r="J136" s="832"/>
      <c r="K136" s="832"/>
      <c r="L136" s="849"/>
      <c r="M136" s="849"/>
      <c r="N136" s="832"/>
      <c r="O136" s="832"/>
      <c r="P136" s="849">
        <v>12</v>
      </c>
      <c r="Q136" s="849">
        <v>323255.52</v>
      </c>
      <c r="R136" s="837"/>
      <c r="S136" s="850">
        <v>26937.960000000003</v>
      </c>
    </row>
    <row r="137" spans="1:19" ht="14.4" customHeight="1" x14ac:dyDescent="0.3">
      <c r="A137" s="831" t="s">
        <v>4826</v>
      </c>
      <c r="B137" s="832" t="s">
        <v>4827</v>
      </c>
      <c r="C137" s="832" t="s">
        <v>615</v>
      </c>
      <c r="D137" s="832" t="s">
        <v>4819</v>
      </c>
      <c r="E137" s="832" t="s">
        <v>4828</v>
      </c>
      <c r="F137" s="832" t="s">
        <v>5005</v>
      </c>
      <c r="G137" s="832" t="s">
        <v>4944</v>
      </c>
      <c r="H137" s="849"/>
      <c r="I137" s="849"/>
      <c r="J137" s="832"/>
      <c r="K137" s="832"/>
      <c r="L137" s="849"/>
      <c r="M137" s="849"/>
      <c r="N137" s="832"/>
      <c r="O137" s="832"/>
      <c r="P137" s="849">
        <v>4</v>
      </c>
      <c r="Q137" s="849">
        <v>314221.2</v>
      </c>
      <c r="R137" s="837"/>
      <c r="S137" s="850">
        <v>78555.3</v>
      </c>
    </row>
    <row r="138" spans="1:19" ht="14.4" customHeight="1" x14ac:dyDescent="0.3">
      <c r="A138" s="831" t="s">
        <v>4826</v>
      </c>
      <c r="B138" s="832" t="s">
        <v>4827</v>
      </c>
      <c r="C138" s="832" t="s">
        <v>615</v>
      </c>
      <c r="D138" s="832" t="s">
        <v>4819</v>
      </c>
      <c r="E138" s="832" t="s">
        <v>4828</v>
      </c>
      <c r="F138" s="832" t="s">
        <v>5006</v>
      </c>
      <c r="G138" s="832" t="s">
        <v>2099</v>
      </c>
      <c r="H138" s="849"/>
      <c r="I138" s="849"/>
      <c r="J138" s="832"/>
      <c r="K138" s="832"/>
      <c r="L138" s="849"/>
      <c r="M138" s="849"/>
      <c r="N138" s="832"/>
      <c r="O138" s="832"/>
      <c r="P138" s="849">
        <v>0.52</v>
      </c>
      <c r="Q138" s="849">
        <v>875.16</v>
      </c>
      <c r="R138" s="837"/>
      <c r="S138" s="850">
        <v>1682.9999999999998</v>
      </c>
    </row>
    <row r="139" spans="1:19" ht="14.4" customHeight="1" x14ac:dyDescent="0.3">
      <c r="A139" s="831" t="s">
        <v>4826</v>
      </c>
      <c r="B139" s="832" t="s">
        <v>4827</v>
      </c>
      <c r="C139" s="832" t="s">
        <v>615</v>
      </c>
      <c r="D139" s="832" t="s">
        <v>4819</v>
      </c>
      <c r="E139" s="832" t="s">
        <v>4828</v>
      </c>
      <c r="F139" s="832" t="s">
        <v>5007</v>
      </c>
      <c r="G139" s="832" t="s">
        <v>1587</v>
      </c>
      <c r="H139" s="849"/>
      <c r="I139" s="849"/>
      <c r="J139" s="832"/>
      <c r="K139" s="832"/>
      <c r="L139" s="849"/>
      <c r="M139" s="849"/>
      <c r="N139" s="832"/>
      <c r="O139" s="832"/>
      <c r="P139" s="849">
        <v>2</v>
      </c>
      <c r="Q139" s="849">
        <v>166563.62</v>
      </c>
      <c r="R139" s="837"/>
      <c r="S139" s="850">
        <v>83281.81</v>
      </c>
    </row>
    <row r="140" spans="1:19" ht="14.4" customHeight="1" x14ac:dyDescent="0.3">
      <c r="A140" s="831" t="s">
        <v>4826</v>
      </c>
      <c r="B140" s="832" t="s">
        <v>4827</v>
      </c>
      <c r="C140" s="832" t="s">
        <v>615</v>
      </c>
      <c r="D140" s="832" t="s">
        <v>4819</v>
      </c>
      <c r="E140" s="832" t="s">
        <v>4828</v>
      </c>
      <c r="F140" s="832" t="s">
        <v>5008</v>
      </c>
      <c r="G140" s="832" t="s">
        <v>1108</v>
      </c>
      <c r="H140" s="849"/>
      <c r="I140" s="849"/>
      <c r="J140" s="832"/>
      <c r="K140" s="832"/>
      <c r="L140" s="849"/>
      <c r="M140" s="849"/>
      <c r="N140" s="832"/>
      <c r="O140" s="832"/>
      <c r="P140" s="849">
        <v>6</v>
      </c>
      <c r="Q140" s="849">
        <v>20292.66</v>
      </c>
      <c r="R140" s="837"/>
      <c r="S140" s="850">
        <v>3382.11</v>
      </c>
    </row>
    <row r="141" spans="1:19" ht="14.4" customHeight="1" x14ac:dyDescent="0.3">
      <c r="A141" s="831" t="s">
        <v>4826</v>
      </c>
      <c r="B141" s="832" t="s">
        <v>4827</v>
      </c>
      <c r="C141" s="832" t="s">
        <v>615</v>
      </c>
      <c r="D141" s="832" t="s">
        <v>4819</v>
      </c>
      <c r="E141" s="832" t="s">
        <v>4828</v>
      </c>
      <c r="F141" s="832" t="s">
        <v>5009</v>
      </c>
      <c r="G141" s="832" t="s">
        <v>1163</v>
      </c>
      <c r="H141" s="849"/>
      <c r="I141" s="849"/>
      <c r="J141" s="832"/>
      <c r="K141" s="832"/>
      <c r="L141" s="849"/>
      <c r="M141" s="849"/>
      <c r="N141" s="832"/>
      <c r="O141" s="832"/>
      <c r="P141" s="849">
        <v>15.45</v>
      </c>
      <c r="Q141" s="849">
        <v>80633.23000000001</v>
      </c>
      <c r="R141" s="837"/>
      <c r="S141" s="850">
        <v>5218.979288025891</v>
      </c>
    </row>
    <row r="142" spans="1:19" ht="14.4" customHeight="1" x14ac:dyDescent="0.3">
      <c r="A142" s="831" t="s">
        <v>4826</v>
      </c>
      <c r="B142" s="832" t="s">
        <v>4827</v>
      </c>
      <c r="C142" s="832" t="s">
        <v>615</v>
      </c>
      <c r="D142" s="832" t="s">
        <v>4819</v>
      </c>
      <c r="E142" s="832" t="s">
        <v>4828</v>
      </c>
      <c r="F142" s="832" t="s">
        <v>5010</v>
      </c>
      <c r="G142" s="832" t="s">
        <v>1163</v>
      </c>
      <c r="H142" s="849"/>
      <c r="I142" s="849"/>
      <c r="J142" s="832"/>
      <c r="K142" s="832"/>
      <c r="L142" s="849"/>
      <c r="M142" s="849"/>
      <c r="N142" s="832"/>
      <c r="O142" s="832"/>
      <c r="P142" s="849">
        <v>20</v>
      </c>
      <c r="Q142" s="849">
        <v>306612.18</v>
      </c>
      <c r="R142" s="837"/>
      <c r="S142" s="850">
        <v>15330.609</v>
      </c>
    </row>
    <row r="143" spans="1:19" ht="14.4" customHeight="1" x14ac:dyDescent="0.3">
      <c r="A143" s="831" t="s">
        <v>4826</v>
      </c>
      <c r="B143" s="832" t="s">
        <v>4827</v>
      </c>
      <c r="C143" s="832" t="s">
        <v>615</v>
      </c>
      <c r="D143" s="832" t="s">
        <v>4819</v>
      </c>
      <c r="E143" s="832" t="s">
        <v>4828</v>
      </c>
      <c r="F143" s="832" t="s">
        <v>5012</v>
      </c>
      <c r="G143" s="832" t="s">
        <v>1113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1627.63</v>
      </c>
      <c r="R143" s="837"/>
      <c r="S143" s="850">
        <v>1627.63</v>
      </c>
    </row>
    <row r="144" spans="1:19" ht="14.4" customHeight="1" x14ac:dyDescent="0.3">
      <c r="A144" s="831" t="s">
        <v>4826</v>
      </c>
      <c r="B144" s="832" t="s">
        <v>4827</v>
      </c>
      <c r="C144" s="832" t="s">
        <v>615</v>
      </c>
      <c r="D144" s="832" t="s">
        <v>4819</v>
      </c>
      <c r="E144" s="832" t="s">
        <v>4828</v>
      </c>
      <c r="F144" s="832" t="s">
        <v>5013</v>
      </c>
      <c r="G144" s="832" t="s">
        <v>1103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1627.63</v>
      </c>
      <c r="R144" s="837"/>
      <c r="S144" s="850">
        <v>1627.63</v>
      </c>
    </row>
    <row r="145" spans="1:19" ht="14.4" customHeight="1" x14ac:dyDescent="0.3">
      <c r="A145" s="831" t="s">
        <v>4826</v>
      </c>
      <c r="B145" s="832" t="s">
        <v>4827</v>
      </c>
      <c r="C145" s="832" t="s">
        <v>615</v>
      </c>
      <c r="D145" s="832" t="s">
        <v>4819</v>
      </c>
      <c r="E145" s="832" t="s">
        <v>5014</v>
      </c>
      <c r="F145" s="832" t="s">
        <v>5015</v>
      </c>
      <c r="G145" s="832" t="s">
        <v>5016</v>
      </c>
      <c r="H145" s="849">
        <v>1</v>
      </c>
      <c r="I145" s="849">
        <v>2006.51</v>
      </c>
      <c r="J145" s="832">
        <v>1</v>
      </c>
      <c r="K145" s="832">
        <v>2006.51</v>
      </c>
      <c r="L145" s="849">
        <v>6</v>
      </c>
      <c r="M145" s="849">
        <v>12957.42</v>
      </c>
      <c r="N145" s="832">
        <v>6.4576902183393052</v>
      </c>
      <c r="O145" s="832">
        <v>2159.5700000000002</v>
      </c>
      <c r="P145" s="849"/>
      <c r="Q145" s="849"/>
      <c r="R145" s="837"/>
      <c r="S145" s="850"/>
    </row>
    <row r="146" spans="1:19" ht="14.4" customHeight="1" x14ac:dyDescent="0.3">
      <c r="A146" s="831" t="s">
        <v>4826</v>
      </c>
      <c r="B146" s="832" t="s">
        <v>4827</v>
      </c>
      <c r="C146" s="832" t="s">
        <v>615</v>
      </c>
      <c r="D146" s="832" t="s">
        <v>4819</v>
      </c>
      <c r="E146" s="832" t="s">
        <v>5014</v>
      </c>
      <c r="F146" s="832" t="s">
        <v>5017</v>
      </c>
      <c r="G146" s="832" t="s">
        <v>5018</v>
      </c>
      <c r="H146" s="849">
        <v>15</v>
      </c>
      <c r="I146" s="849">
        <v>37861.949999999997</v>
      </c>
      <c r="J146" s="832">
        <v>1</v>
      </c>
      <c r="K146" s="832">
        <v>2524.1299999999997</v>
      </c>
      <c r="L146" s="849">
        <v>13</v>
      </c>
      <c r="M146" s="849">
        <v>34334.949999999997</v>
      </c>
      <c r="N146" s="832">
        <v>0.90684579109105579</v>
      </c>
      <c r="O146" s="832">
        <v>2641.1499999999996</v>
      </c>
      <c r="P146" s="849">
        <v>13</v>
      </c>
      <c r="Q146" s="849">
        <v>34608.6</v>
      </c>
      <c r="R146" s="837">
        <v>0.91407336389171723</v>
      </c>
      <c r="S146" s="850">
        <v>2662.2</v>
      </c>
    </row>
    <row r="147" spans="1:19" ht="14.4" customHeight="1" x14ac:dyDescent="0.3">
      <c r="A147" s="831" t="s">
        <v>4826</v>
      </c>
      <c r="B147" s="832" t="s">
        <v>4827</v>
      </c>
      <c r="C147" s="832" t="s">
        <v>615</v>
      </c>
      <c r="D147" s="832" t="s">
        <v>4819</v>
      </c>
      <c r="E147" s="832" t="s">
        <v>5014</v>
      </c>
      <c r="F147" s="832" t="s">
        <v>5021</v>
      </c>
      <c r="G147" s="832" t="s">
        <v>5022</v>
      </c>
      <c r="H147" s="849"/>
      <c r="I147" s="849"/>
      <c r="J147" s="832"/>
      <c r="K147" s="832"/>
      <c r="L147" s="849">
        <v>7</v>
      </c>
      <c r="M147" s="849">
        <v>60586.33</v>
      </c>
      <c r="N147" s="832"/>
      <c r="O147" s="832">
        <v>8655.19</v>
      </c>
      <c r="P147" s="849"/>
      <c r="Q147" s="849"/>
      <c r="R147" s="837"/>
      <c r="S147" s="850"/>
    </row>
    <row r="148" spans="1:19" ht="14.4" customHeight="1" x14ac:dyDescent="0.3">
      <c r="A148" s="831" t="s">
        <v>4826</v>
      </c>
      <c r="B148" s="832" t="s">
        <v>4827</v>
      </c>
      <c r="C148" s="832" t="s">
        <v>615</v>
      </c>
      <c r="D148" s="832" t="s">
        <v>4819</v>
      </c>
      <c r="E148" s="832" t="s">
        <v>5014</v>
      </c>
      <c r="F148" s="832" t="s">
        <v>5025</v>
      </c>
      <c r="G148" s="832" t="s">
        <v>5026</v>
      </c>
      <c r="H148" s="849">
        <v>1</v>
      </c>
      <c r="I148" s="849">
        <v>10309.15</v>
      </c>
      <c r="J148" s="832">
        <v>1</v>
      </c>
      <c r="K148" s="832">
        <v>10309.15</v>
      </c>
      <c r="L148" s="849"/>
      <c r="M148" s="849"/>
      <c r="N148" s="832"/>
      <c r="O148" s="832"/>
      <c r="P148" s="849">
        <v>5</v>
      </c>
      <c r="Q148" s="849">
        <v>51723.25</v>
      </c>
      <c r="R148" s="837">
        <v>5.0172177143605436</v>
      </c>
      <c r="S148" s="850">
        <v>10344.65</v>
      </c>
    </row>
    <row r="149" spans="1:19" ht="14.4" customHeight="1" x14ac:dyDescent="0.3">
      <c r="A149" s="831" t="s">
        <v>4826</v>
      </c>
      <c r="B149" s="832" t="s">
        <v>4827</v>
      </c>
      <c r="C149" s="832" t="s">
        <v>615</v>
      </c>
      <c r="D149" s="832" t="s">
        <v>4819</v>
      </c>
      <c r="E149" s="832" t="s">
        <v>5014</v>
      </c>
      <c r="F149" s="832" t="s">
        <v>5027</v>
      </c>
      <c r="G149" s="832" t="s">
        <v>5028</v>
      </c>
      <c r="H149" s="849">
        <v>15</v>
      </c>
      <c r="I149" s="849">
        <v>3646.15</v>
      </c>
      <c r="J149" s="832">
        <v>1</v>
      </c>
      <c r="K149" s="832">
        <v>243.07666666666668</v>
      </c>
      <c r="L149" s="849">
        <v>6</v>
      </c>
      <c r="M149" s="849">
        <v>1473.66</v>
      </c>
      <c r="N149" s="832">
        <v>0.40416878076875612</v>
      </c>
      <c r="O149" s="832">
        <v>245.61</v>
      </c>
      <c r="P149" s="849">
        <v>20</v>
      </c>
      <c r="Q149" s="849">
        <v>4999.2</v>
      </c>
      <c r="R149" s="837">
        <v>1.3710900538924617</v>
      </c>
      <c r="S149" s="850">
        <v>249.95999999999998</v>
      </c>
    </row>
    <row r="150" spans="1:19" ht="14.4" customHeight="1" x14ac:dyDescent="0.3">
      <c r="A150" s="831" t="s">
        <v>4826</v>
      </c>
      <c r="B150" s="832" t="s">
        <v>4827</v>
      </c>
      <c r="C150" s="832" t="s">
        <v>615</v>
      </c>
      <c r="D150" s="832" t="s">
        <v>4819</v>
      </c>
      <c r="E150" s="832" t="s">
        <v>5014</v>
      </c>
      <c r="F150" s="832" t="s">
        <v>5029</v>
      </c>
      <c r="G150" s="832" t="s">
        <v>5030</v>
      </c>
      <c r="H150" s="849"/>
      <c r="I150" s="849"/>
      <c r="J150" s="832"/>
      <c r="K150" s="832"/>
      <c r="L150" s="849"/>
      <c r="M150" s="849"/>
      <c r="N150" s="832"/>
      <c r="O150" s="832"/>
      <c r="P150" s="849">
        <v>6</v>
      </c>
      <c r="Q150" s="849">
        <v>7370.94</v>
      </c>
      <c r="R150" s="837"/>
      <c r="S150" s="850">
        <v>1228.49</v>
      </c>
    </row>
    <row r="151" spans="1:19" ht="14.4" customHeight="1" x14ac:dyDescent="0.3">
      <c r="A151" s="831" t="s">
        <v>4826</v>
      </c>
      <c r="B151" s="832" t="s">
        <v>4827</v>
      </c>
      <c r="C151" s="832" t="s">
        <v>615</v>
      </c>
      <c r="D151" s="832" t="s">
        <v>4819</v>
      </c>
      <c r="E151" s="832" t="s">
        <v>5031</v>
      </c>
      <c r="F151" s="832" t="s">
        <v>5032</v>
      </c>
      <c r="G151" s="832" t="s">
        <v>5033</v>
      </c>
      <c r="H151" s="849">
        <v>88</v>
      </c>
      <c r="I151" s="849">
        <v>49728.800000000003</v>
      </c>
      <c r="J151" s="832">
        <v>1</v>
      </c>
      <c r="K151" s="832">
        <v>565.1</v>
      </c>
      <c r="L151" s="849">
        <v>75</v>
      </c>
      <c r="M151" s="849">
        <v>42382.5</v>
      </c>
      <c r="N151" s="832">
        <v>0.85227272727272718</v>
      </c>
      <c r="O151" s="832">
        <v>565.1</v>
      </c>
      <c r="P151" s="849">
        <v>82</v>
      </c>
      <c r="Q151" s="849">
        <v>46338.200000000004</v>
      </c>
      <c r="R151" s="837">
        <v>0.93181818181818188</v>
      </c>
      <c r="S151" s="850">
        <v>565.1</v>
      </c>
    </row>
    <row r="152" spans="1:19" ht="14.4" customHeight="1" x14ac:dyDescent="0.3">
      <c r="A152" s="831" t="s">
        <v>4826</v>
      </c>
      <c r="B152" s="832" t="s">
        <v>4827</v>
      </c>
      <c r="C152" s="832" t="s">
        <v>615</v>
      </c>
      <c r="D152" s="832" t="s">
        <v>4819</v>
      </c>
      <c r="E152" s="832" t="s">
        <v>5031</v>
      </c>
      <c r="F152" s="832" t="s">
        <v>5034</v>
      </c>
      <c r="G152" s="832" t="s">
        <v>5035</v>
      </c>
      <c r="H152" s="849">
        <v>39</v>
      </c>
      <c r="I152" s="849">
        <v>40911</v>
      </c>
      <c r="J152" s="832">
        <v>1</v>
      </c>
      <c r="K152" s="832">
        <v>1049</v>
      </c>
      <c r="L152" s="849">
        <v>47</v>
      </c>
      <c r="M152" s="849">
        <v>49303</v>
      </c>
      <c r="N152" s="832">
        <v>1.2051282051282051</v>
      </c>
      <c r="O152" s="832">
        <v>1049</v>
      </c>
      <c r="P152" s="849">
        <v>43</v>
      </c>
      <c r="Q152" s="849">
        <v>45107</v>
      </c>
      <c r="R152" s="837">
        <v>1.1025641025641026</v>
      </c>
      <c r="S152" s="850">
        <v>1049</v>
      </c>
    </row>
    <row r="153" spans="1:19" ht="14.4" customHeight="1" x14ac:dyDescent="0.3">
      <c r="A153" s="831" t="s">
        <v>4826</v>
      </c>
      <c r="B153" s="832" t="s">
        <v>4827</v>
      </c>
      <c r="C153" s="832" t="s">
        <v>615</v>
      </c>
      <c r="D153" s="832" t="s">
        <v>4819</v>
      </c>
      <c r="E153" s="832" t="s">
        <v>5036</v>
      </c>
      <c r="F153" s="832" t="s">
        <v>5037</v>
      </c>
      <c r="G153" s="832" t="s">
        <v>5038</v>
      </c>
      <c r="H153" s="849">
        <v>340</v>
      </c>
      <c r="I153" s="849">
        <v>49980</v>
      </c>
      <c r="J153" s="832">
        <v>1</v>
      </c>
      <c r="K153" s="832">
        <v>147</v>
      </c>
      <c r="L153" s="849">
        <v>356</v>
      </c>
      <c r="M153" s="849">
        <v>52332</v>
      </c>
      <c r="N153" s="832">
        <v>1.0470588235294118</v>
      </c>
      <c r="O153" s="832">
        <v>147</v>
      </c>
      <c r="P153" s="849">
        <v>272</v>
      </c>
      <c r="Q153" s="849">
        <v>41072</v>
      </c>
      <c r="R153" s="837">
        <v>0.82176870748299324</v>
      </c>
      <c r="S153" s="850">
        <v>151</v>
      </c>
    </row>
    <row r="154" spans="1:19" ht="14.4" customHeight="1" x14ac:dyDescent="0.3">
      <c r="A154" s="831" t="s">
        <v>4826</v>
      </c>
      <c r="B154" s="832" t="s">
        <v>4827</v>
      </c>
      <c r="C154" s="832" t="s">
        <v>615</v>
      </c>
      <c r="D154" s="832" t="s">
        <v>4819</v>
      </c>
      <c r="E154" s="832" t="s">
        <v>5036</v>
      </c>
      <c r="F154" s="832" t="s">
        <v>5039</v>
      </c>
      <c r="G154" s="832" t="s">
        <v>5040</v>
      </c>
      <c r="H154" s="849">
        <v>13</v>
      </c>
      <c r="I154" s="849">
        <v>2548</v>
      </c>
      <c r="J154" s="832">
        <v>1</v>
      </c>
      <c r="K154" s="832">
        <v>196</v>
      </c>
      <c r="L154" s="849">
        <v>14</v>
      </c>
      <c r="M154" s="849">
        <v>2744</v>
      </c>
      <c r="N154" s="832">
        <v>1.0769230769230769</v>
      </c>
      <c r="O154" s="832">
        <v>196</v>
      </c>
      <c r="P154" s="849">
        <v>10</v>
      </c>
      <c r="Q154" s="849">
        <v>1990</v>
      </c>
      <c r="R154" s="837">
        <v>0.7810047095761381</v>
      </c>
      <c r="S154" s="850">
        <v>199</v>
      </c>
    </row>
    <row r="155" spans="1:19" ht="14.4" customHeight="1" x14ac:dyDescent="0.3">
      <c r="A155" s="831" t="s">
        <v>4826</v>
      </c>
      <c r="B155" s="832" t="s">
        <v>4827</v>
      </c>
      <c r="C155" s="832" t="s">
        <v>615</v>
      </c>
      <c r="D155" s="832" t="s">
        <v>4819</v>
      </c>
      <c r="E155" s="832" t="s">
        <v>5036</v>
      </c>
      <c r="F155" s="832" t="s">
        <v>5041</v>
      </c>
      <c r="G155" s="832" t="s">
        <v>5042</v>
      </c>
      <c r="H155" s="849">
        <v>4</v>
      </c>
      <c r="I155" s="849">
        <v>148</v>
      </c>
      <c r="J155" s="832">
        <v>1</v>
      </c>
      <c r="K155" s="832">
        <v>37</v>
      </c>
      <c r="L155" s="849">
        <v>1</v>
      </c>
      <c r="M155" s="849">
        <v>37</v>
      </c>
      <c r="N155" s="832">
        <v>0.25</v>
      </c>
      <c r="O155" s="832">
        <v>37</v>
      </c>
      <c r="P155" s="849">
        <v>11</v>
      </c>
      <c r="Q155" s="849">
        <v>418</v>
      </c>
      <c r="R155" s="837">
        <v>2.8243243243243241</v>
      </c>
      <c r="S155" s="850">
        <v>38</v>
      </c>
    </row>
    <row r="156" spans="1:19" ht="14.4" customHeight="1" x14ac:dyDescent="0.3">
      <c r="A156" s="831" t="s">
        <v>4826</v>
      </c>
      <c r="B156" s="832" t="s">
        <v>4827</v>
      </c>
      <c r="C156" s="832" t="s">
        <v>615</v>
      </c>
      <c r="D156" s="832" t="s">
        <v>4819</v>
      </c>
      <c r="E156" s="832" t="s">
        <v>5036</v>
      </c>
      <c r="F156" s="832" t="s">
        <v>5043</v>
      </c>
      <c r="G156" s="832" t="s">
        <v>5044</v>
      </c>
      <c r="H156" s="849"/>
      <c r="I156" s="849"/>
      <c r="J156" s="832"/>
      <c r="K156" s="832"/>
      <c r="L156" s="849">
        <v>50</v>
      </c>
      <c r="M156" s="849">
        <v>4150</v>
      </c>
      <c r="N156" s="832"/>
      <c r="O156" s="832">
        <v>83</v>
      </c>
      <c r="P156" s="849">
        <v>187</v>
      </c>
      <c r="Q156" s="849">
        <v>15895</v>
      </c>
      <c r="R156" s="837"/>
      <c r="S156" s="850">
        <v>85</v>
      </c>
    </row>
    <row r="157" spans="1:19" ht="14.4" customHeight="1" x14ac:dyDescent="0.3">
      <c r="A157" s="831" t="s">
        <v>4826</v>
      </c>
      <c r="B157" s="832" t="s">
        <v>4827</v>
      </c>
      <c r="C157" s="832" t="s">
        <v>615</v>
      </c>
      <c r="D157" s="832" t="s">
        <v>4819</v>
      </c>
      <c r="E157" s="832" t="s">
        <v>5036</v>
      </c>
      <c r="F157" s="832" t="s">
        <v>5045</v>
      </c>
      <c r="G157" s="832" t="s">
        <v>5046</v>
      </c>
      <c r="H157" s="849">
        <v>51</v>
      </c>
      <c r="I157" s="849">
        <v>7395</v>
      </c>
      <c r="J157" s="832">
        <v>1</v>
      </c>
      <c r="K157" s="832">
        <v>145</v>
      </c>
      <c r="L157" s="849">
        <v>50</v>
      </c>
      <c r="M157" s="849">
        <v>7300</v>
      </c>
      <c r="N157" s="832">
        <v>0.98715348208248821</v>
      </c>
      <c r="O157" s="832">
        <v>146</v>
      </c>
      <c r="P157" s="849">
        <v>66</v>
      </c>
      <c r="Q157" s="849">
        <v>15378</v>
      </c>
      <c r="R157" s="837">
        <v>2.0795131845841786</v>
      </c>
      <c r="S157" s="850">
        <v>233</v>
      </c>
    </row>
    <row r="158" spans="1:19" ht="14.4" customHeight="1" x14ac:dyDescent="0.3">
      <c r="A158" s="831" t="s">
        <v>4826</v>
      </c>
      <c r="B158" s="832" t="s">
        <v>4827</v>
      </c>
      <c r="C158" s="832" t="s">
        <v>615</v>
      </c>
      <c r="D158" s="832" t="s">
        <v>4819</v>
      </c>
      <c r="E158" s="832" t="s">
        <v>5036</v>
      </c>
      <c r="F158" s="832" t="s">
        <v>5047</v>
      </c>
      <c r="G158" s="832" t="s">
        <v>5048</v>
      </c>
      <c r="H158" s="849">
        <v>89</v>
      </c>
      <c r="I158" s="849">
        <v>15753</v>
      </c>
      <c r="J158" s="832">
        <v>1</v>
      </c>
      <c r="K158" s="832">
        <v>177</v>
      </c>
      <c r="L158" s="849">
        <v>76</v>
      </c>
      <c r="M158" s="849">
        <v>13528</v>
      </c>
      <c r="N158" s="832">
        <v>0.85875706214689262</v>
      </c>
      <c r="O158" s="832">
        <v>178</v>
      </c>
      <c r="P158" s="849">
        <v>82</v>
      </c>
      <c r="Q158" s="849">
        <v>14678</v>
      </c>
      <c r="R158" s="837">
        <v>0.93175903002602678</v>
      </c>
      <c r="S158" s="850">
        <v>179</v>
      </c>
    </row>
    <row r="159" spans="1:19" ht="14.4" customHeight="1" x14ac:dyDescent="0.3">
      <c r="A159" s="831" t="s">
        <v>4826</v>
      </c>
      <c r="B159" s="832" t="s">
        <v>4827</v>
      </c>
      <c r="C159" s="832" t="s">
        <v>615</v>
      </c>
      <c r="D159" s="832" t="s">
        <v>4819</v>
      </c>
      <c r="E159" s="832" t="s">
        <v>5036</v>
      </c>
      <c r="F159" s="832" t="s">
        <v>5049</v>
      </c>
      <c r="G159" s="832" t="s">
        <v>5050</v>
      </c>
      <c r="H159" s="849">
        <v>89</v>
      </c>
      <c r="I159" s="849">
        <v>4361</v>
      </c>
      <c r="J159" s="832">
        <v>1</v>
      </c>
      <c r="K159" s="832">
        <v>49</v>
      </c>
      <c r="L159" s="849">
        <v>76</v>
      </c>
      <c r="M159" s="849">
        <v>3724</v>
      </c>
      <c r="N159" s="832">
        <v>0.8539325842696629</v>
      </c>
      <c r="O159" s="832">
        <v>49</v>
      </c>
      <c r="P159" s="849">
        <v>82</v>
      </c>
      <c r="Q159" s="849">
        <v>4100</v>
      </c>
      <c r="R159" s="837">
        <v>0.94015134143545054</v>
      </c>
      <c r="S159" s="850">
        <v>50</v>
      </c>
    </row>
    <row r="160" spans="1:19" ht="14.4" customHeight="1" x14ac:dyDescent="0.3">
      <c r="A160" s="831" t="s">
        <v>4826</v>
      </c>
      <c r="B160" s="832" t="s">
        <v>4827</v>
      </c>
      <c r="C160" s="832" t="s">
        <v>615</v>
      </c>
      <c r="D160" s="832" t="s">
        <v>4819</v>
      </c>
      <c r="E160" s="832" t="s">
        <v>5036</v>
      </c>
      <c r="F160" s="832" t="s">
        <v>5051</v>
      </c>
      <c r="G160" s="832" t="s">
        <v>5052</v>
      </c>
      <c r="H160" s="849">
        <v>1</v>
      </c>
      <c r="I160" s="849">
        <v>0</v>
      </c>
      <c r="J160" s="832"/>
      <c r="K160" s="832">
        <v>0</v>
      </c>
      <c r="L160" s="849">
        <v>4</v>
      </c>
      <c r="M160" s="849">
        <v>0</v>
      </c>
      <c r="N160" s="832"/>
      <c r="O160" s="832">
        <v>0</v>
      </c>
      <c r="P160" s="849">
        <v>4</v>
      </c>
      <c r="Q160" s="849">
        <v>0</v>
      </c>
      <c r="R160" s="837"/>
      <c r="S160" s="850">
        <v>0</v>
      </c>
    </row>
    <row r="161" spans="1:19" ht="14.4" customHeight="1" x14ac:dyDescent="0.3">
      <c r="A161" s="831" t="s">
        <v>4826</v>
      </c>
      <c r="B161" s="832" t="s">
        <v>4827</v>
      </c>
      <c r="C161" s="832" t="s">
        <v>615</v>
      </c>
      <c r="D161" s="832" t="s">
        <v>4819</v>
      </c>
      <c r="E161" s="832" t="s">
        <v>5036</v>
      </c>
      <c r="F161" s="832" t="s">
        <v>5053</v>
      </c>
      <c r="G161" s="832" t="s">
        <v>5054</v>
      </c>
      <c r="H161" s="849">
        <v>350</v>
      </c>
      <c r="I161" s="849">
        <v>0</v>
      </c>
      <c r="J161" s="832"/>
      <c r="K161" s="832">
        <v>0</v>
      </c>
      <c r="L161" s="849">
        <v>387</v>
      </c>
      <c r="M161" s="849">
        <v>0</v>
      </c>
      <c r="N161" s="832"/>
      <c r="O161" s="832">
        <v>0</v>
      </c>
      <c r="P161" s="849">
        <v>462</v>
      </c>
      <c r="Q161" s="849">
        <v>0</v>
      </c>
      <c r="R161" s="837"/>
      <c r="S161" s="850">
        <v>0</v>
      </c>
    </row>
    <row r="162" spans="1:19" ht="14.4" customHeight="1" x14ac:dyDescent="0.3">
      <c r="A162" s="831" t="s">
        <v>4826</v>
      </c>
      <c r="B162" s="832" t="s">
        <v>4827</v>
      </c>
      <c r="C162" s="832" t="s">
        <v>615</v>
      </c>
      <c r="D162" s="832" t="s">
        <v>4819</v>
      </c>
      <c r="E162" s="832" t="s">
        <v>5036</v>
      </c>
      <c r="F162" s="832" t="s">
        <v>5055</v>
      </c>
      <c r="G162" s="832" t="s">
        <v>5056</v>
      </c>
      <c r="H162" s="849">
        <v>151</v>
      </c>
      <c r="I162" s="849">
        <v>0</v>
      </c>
      <c r="J162" s="832"/>
      <c r="K162" s="832">
        <v>0</v>
      </c>
      <c r="L162" s="849">
        <v>172</v>
      </c>
      <c r="M162" s="849">
        <v>0</v>
      </c>
      <c r="N162" s="832"/>
      <c r="O162" s="832">
        <v>0</v>
      </c>
      <c r="P162" s="849">
        <v>160</v>
      </c>
      <c r="Q162" s="849">
        <v>0</v>
      </c>
      <c r="R162" s="837"/>
      <c r="S162" s="850">
        <v>0</v>
      </c>
    </row>
    <row r="163" spans="1:19" ht="14.4" customHeight="1" x14ac:dyDescent="0.3">
      <c r="A163" s="831" t="s">
        <v>4826</v>
      </c>
      <c r="B163" s="832" t="s">
        <v>4827</v>
      </c>
      <c r="C163" s="832" t="s">
        <v>615</v>
      </c>
      <c r="D163" s="832" t="s">
        <v>4819</v>
      </c>
      <c r="E163" s="832" t="s">
        <v>5036</v>
      </c>
      <c r="F163" s="832" t="s">
        <v>5057</v>
      </c>
      <c r="G163" s="832" t="s">
        <v>5058</v>
      </c>
      <c r="H163" s="849">
        <v>6</v>
      </c>
      <c r="I163" s="849">
        <v>200</v>
      </c>
      <c r="J163" s="832">
        <v>1</v>
      </c>
      <c r="K163" s="832">
        <v>33.333333333333336</v>
      </c>
      <c r="L163" s="849">
        <v>2</v>
      </c>
      <c r="M163" s="849">
        <v>66.67</v>
      </c>
      <c r="N163" s="832">
        <v>0.33335000000000004</v>
      </c>
      <c r="O163" s="832">
        <v>33.335000000000001</v>
      </c>
      <c r="P163" s="849">
        <v>3</v>
      </c>
      <c r="Q163" s="849">
        <v>100</v>
      </c>
      <c r="R163" s="837">
        <v>0.5</v>
      </c>
      <c r="S163" s="850">
        <v>33.333333333333336</v>
      </c>
    </row>
    <row r="164" spans="1:19" ht="14.4" customHeight="1" x14ac:dyDescent="0.3">
      <c r="A164" s="831" t="s">
        <v>4826</v>
      </c>
      <c r="B164" s="832" t="s">
        <v>4827</v>
      </c>
      <c r="C164" s="832" t="s">
        <v>615</v>
      </c>
      <c r="D164" s="832" t="s">
        <v>4819</v>
      </c>
      <c r="E164" s="832" t="s">
        <v>5036</v>
      </c>
      <c r="F164" s="832" t="s">
        <v>5059</v>
      </c>
      <c r="G164" s="832" t="s">
        <v>5060</v>
      </c>
      <c r="H164" s="849">
        <v>6</v>
      </c>
      <c r="I164" s="849">
        <v>222</v>
      </c>
      <c r="J164" s="832">
        <v>1</v>
      </c>
      <c r="K164" s="832">
        <v>37</v>
      </c>
      <c r="L164" s="849">
        <v>3</v>
      </c>
      <c r="M164" s="849">
        <v>111</v>
      </c>
      <c r="N164" s="832">
        <v>0.5</v>
      </c>
      <c r="O164" s="832">
        <v>37</v>
      </c>
      <c r="P164" s="849">
        <v>3</v>
      </c>
      <c r="Q164" s="849">
        <v>114</v>
      </c>
      <c r="R164" s="837">
        <v>0.51351351351351349</v>
      </c>
      <c r="S164" s="850">
        <v>38</v>
      </c>
    </row>
    <row r="165" spans="1:19" ht="14.4" customHeight="1" x14ac:dyDescent="0.3">
      <c r="A165" s="831" t="s">
        <v>4826</v>
      </c>
      <c r="B165" s="832" t="s">
        <v>4827</v>
      </c>
      <c r="C165" s="832" t="s">
        <v>615</v>
      </c>
      <c r="D165" s="832" t="s">
        <v>4819</v>
      </c>
      <c r="E165" s="832" t="s">
        <v>5036</v>
      </c>
      <c r="F165" s="832" t="s">
        <v>5061</v>
      </c>
      <c r="G165" s="832" t="s">
        <v>5062</v>
      </c>
      <c r="H165" s="849">
        <v>98</v>
      </c>
      <c r="I165" s="849">
        <v>8428</v>
      </c>
      <c r="J165" s="832">
        <v>1</v>
      </c>
      <c r="K165" s="832">
        <v>86</v>
      </c>
      <c r="L165" s="849">
        <v>100</v>
      </c>
      <c r="M165" s="849">
        <v>8600</v>
      </c>
      <c r="N165" s="832">
        <v>1.0204081632653061</v>
      </c>
      <c r="O165" s="832">
        <v>86</v>
      </c>
      <c r="P165" s="849">
        <v>113</v>
      </c>
      <c r="Q165" s="849">
        <v>9831</v>
      </c>
      <c r="R165" s="837">
        <v>1.1664689131466539</v>
      </c>
      <c r="S165" s="850">
        <v>87</v>
      </c>
    </row>
    <row r="166" spans="1:19" ht="14.4" customHeight="1" x14ac:dyDescent="0.3">
      <c r="A166" s="831" t="s">
        <v>4826</v>
      </c>
      <c r="B166" s="832" t="s">
        <v>4827</v>
      </c>
      <c r="C166" s="832" t="s">
        <v>615</v>
      </c>
      <c r="D166" s="832" t="s">
        <v>4819</v>
      </c>
      <c r="E166" s="832" t="s">
        <v>5036</v>
      </c>
      <c r="F166" s="832" t="s">
        <v>5063</v>
      </c>
      <c r="G166" s="832" t="s">
        <v>5064</v>
      </c>
      <c r="H166" s="849">
        <v>533</v>
      </c>
      <c r="I166" s="849">
        <v>17056</v>
      </c>
      <c r="J166" s="832">
        <v>1</v>
      </c>
      <c r="K166" s="832">
        <v>32</v>
      </c>
      <c r="L166" s="849">
        <v>539</v>
      </c>
      <c r="M166" s="849">
        <v>17248</v>
      </c>
      <c r="N166" s="832">
        <v>1.0112570356472796</v>
      </c>
      <c r="O166" s="832">
        <v>32</v>
      </c>
      <c r="P166" s="849">
        <v>492</v>
      </c>
      <c r="Q166" s="849">
        <v>16236</v>
      </c>
      <c r="R166" s="837">
        <v>0.95192307692307687</v>
      </c>
      <c r="S166" s="850">
        <v>33</v>
      </c>
    </row>
    <row r="167" spans="1:19" ht="14.4" customHeight="1" x14ac:dyDescent="0.3">
      <c r="A167" s="831" t="s">
        <v>4826</v>
      </c>
      <c r="B167" s="832" t="s">
        <v>4827</v>
      </c>
      <c r="C167" s="832" t="s">
        <v>615</v>
      </c>
      <c r="D167" s="832" t="s">
        <v>4819</v>
      </c>
      <c r="E167" s="832" t="s">
        <v>5036</v>
      </c>
      <c r="F167" s="832" t="s">
        <v>5065</v>
      </c>
      <c r="G167" s="832" t="s">
        <v>5066</v>
      </c>
      <c r="H167" s="849">
        <v>1</v>
      </c>
      <c r="I167" s="849">
        <v>0</v>
      </c>
      <c r="J167" s="832"/>
      <c r="K167" s="832">
        <v>0</v>
      </c>
      <c r="L167" s="849"/>
      <c r="M167" s="849"/>
      <c r="N167" s="832"/>
      <c r="O167" s="832"/>
      <c r="P167" s="849">
        <v>1</v>
      </c>
      <c r="Q167" s="849">
        <v>0</v>
      </c>
      <c r="R167" s="837"/>
      <c r="S167" s="850">
        <v>0</v>
      </c>
    </row>
    <row r="168" spans="1:19" ht="14.4" customHeight="1" x14ac:dyDescent="0.3">
      <c r="A168" s="831" t="s">
        <v>4826</v>
      </c>
      <c r="B168" s="832" t="s">
        <v>4827</v>
      </c>
      <c r="C168" s="832" t="s">
        <v>615</v>
      </c>
      <c r="D168" s="832" t="s">
        <v>4819</v>
      </c>
      <c r="E168" s="832" t="s">
        <v>5036</v>
      </c>
      <c r="F168" s="832" t="s">
        <v>5069</v>
      </c>
      <c r="G168" s="832" t="s">
        <v>5070</v>
      </c>
      <c r="H168" s="849"/>
      <c r="I168" s="849"/>
      <c r="J168" s="832"/>
      <c r="K168" s="832"/>
      <c r="L168" s="849">
        <v>1</v>
      </c>
      <c r="M168" s="849">
        <v>355</v>
      </c>
      <c r="N168" s="832"/>
      <c r="O168" s="832">
        <v>355</v>
      </c>
      <c r="P168" s="849"/>
      <c r="Q168" s="849"/>
      <c r="R168" s="837"/>
      <c r="S168" s="850"/>
    </row>
    <row r="169" spans="1:19" ht="14.4" customHeight="1" x14ac:dyDescent="0.3">
      <c r="A169" s="831" t="s">
        <v>4826</v>
      </c>
      <c r="B169" s="832" t="s">
        <v>4827</v>
      </c>
      <c r="C169" s="832" t="s">
        <v>615</v>
      </c>
      <c r="D169" s="832" t="s">
        <v>4819</v>
      </c>
      <c r="E169" s="832" t="s">
        <v>5036</v>
      </c>
      <c r="F169" s="832" t="s">
        <v>5073</v>
      </c>
      <c r="G169" s="832" t="s">
        <v>5074</v>
      </c>
      <c r="H169" s="849">
        <v>39</v>
      </c>
      <c r="I169" s="849">
        <v>18525</v>
      </c>
      <c r="J169" s="832">
        <v>1</v>
      </c>
      <c r="K169" s="832">
        <v>475</v>
      </c>
      <c r="L169" s="849">
        <v>47</v>
      </c>
      <c r="M169" s="849">
        <v>22372</v>
      </c>
      <c r="N169" s="832">
        <v>1.2076653171390013</v>
      </c>
      <c r="O169" s="832">
        <v>476</v>
      </c>
      <c r="P169" s="849">
        <v>43</v>
      </c>
      <c r="Q169" s="849">
        <v>20597</v>
      </c>
      <c r="R169" s="837">
        <v>1.1118488529014845</v>
      </c>
      <c r="S169" s="850">
        <v>479</v>
      </c>
    </row>
    <row r="170" spans="1:19" ht="14.4" customHeight="1" x14ac:dyDescent="0.3">
      <c r="A170" s="831" t="s">
        <v>4826</v>
      </c>
      <c r="B170" s="832" t="s">
        <v>4827</v>
      </c>
      <c r="C170" s="832" t="s">
        <v>615</v>
      </c>
      <c r="D170" s="832" t="s">
        <v>4819</v>
      </c>
      <c r="E170" s="832" t="s">
        <v>5036</v>
      </c>
      <c r="F170" s="832" t="s">
        <v>5079</v>
      </c>
      <c r="G170" s="832" t="s">
        <v>5080</v>
      </c>
      <c r="H170" s="849">
        <v>271</v>
      </c>
      <c r="I170" s="849">
        <v>7588</v>
      </c>
      <c r="J170" s="832">
        <v>1</v>
      </c>
      <c r="K170" s="832">
        <v>28</v>
      </c>
      <c r="L170" s="849">
        <v>225</v>
      </c>
      <c r="M170" s="849">
        <v>6300</v>
      </c>
      <c r="N170" s="832">
        <v>0.8302583025830258</v>
      </c>
      <c r="O170" s="832">
        <v>28</v>
      </c>
      <c r="P170" s="849">
        <v>188</v>
      </c>
      <c r="Q170" s="849">
        <v>5452</v>
      </c>
      <c r="R170" s="837">
        <v>0.71850289931470745</v>
      </c>
      <c r="S170" s="850">
        <v>29</v>
      </c>
    </row>
    <row r="171" spans="1:19" ht="14.4" customHeight="1" x14ac:dyDescent="0.3">
      <c r="A171" s="831" t="s">
        <v>4826</v>
      </c>
      <c r="B171" s="832" t="s">
        <v>4827</v>
      </c>
      <c r="C171" s="832" t="s">
        <v>615</v>
      </c>
      <c r="D171" s="832" t="s">
        <v>4819</v>
      </c>
      <c r="E171" s="832" t="s">
        <v>5036</v>
      </c>
      <c r="F171" s="832" t="s">
        <v>5081</v>
      </c>
      <c r="G171" s="832" t="s">
        <v>5082</v>
      </c>
      <c r="H171" s="849">
        <v>6</v>
      </c>
      <c r="I171" s="849">
        <v>1062</v>
      </c>
      <c r="J171" s="832">
        <v>1</v>
      </c>
      <c r="K171" s="832">
        <v>177</v>
      </c>
      <c r="L171" s="849">
        <v>1</v>
      </c>
      <c r="M171" s="849">
        <v>178</v>
      </c>
      <c r="N171" s="832">
        <v>0.16760828625235405</v>
      </c>
      <c r="O171" s="832">
        <v>178</v>
      </c>
      <c r="P171" s="849">
        <v>3</v>
      </c>
      <c r="Q171" s="849">
        <v>537</v>
      </c>
      <c r="R171" s="837">
        <v>0.50564971751412424</v>
      </c>
      <c r="S171" s="850">
        <v>179</v>
      </c>
    </row>
    <row r="172" spans="1:19" ht="14.4" customHeight="1" x14ac:dyDescent="0.3">
      <c r="A172" s="831" t="s">
        <v>4826</v>
      </c>
      <c r="B172" s="832" t="s">
        <v>4827</v>
      </c>
      <c r="C172" s="832" t="s">
        <v>615</v>
      </c>
      <c r="D172" s="832" t="s">
        <v>4819</v>
      </c>
      <c r="E172" s="832" t="s">
        <v>5036</v>
      </c>
      <c r="F172" s="832" t="s">
        <v>5083</v>
      </c>
      <c r="G172" s="832" t="s">
        <v>5084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61</v>
      </c>
      <c r="R172" s="837"/>
      <c r="S172" s="850">
        <v>61</v>
      </c>
    </row>
    <row r="173" spans="1:19" ht="14.4" customHeight="1" x14ac:dyDescent="0.3">
      <c r="A173" s="831" t="s">
        <v>4826</v>
      </c>
      <c r="B173" s="832" t="s">
        <v>4827</v>
      </c>
      <c r="C173" s="832" t="s">
        <v>615</v>
      </c>
      <c r="D173" s="832" t="s">
        <v>2173</v>
      </c>
      <c r="E173" s="832" t="s">
        <v>5036</v>
      </c>
      <c r="F173" s="832" t="s">
        <v>5041</v>
      </c>
      <c r="G173" s="832" t="s">
        <v>5042</v>
      </c>
      <c r="H173" s="849">
        <v>1</v>
      </c>
      <c r="I173" s="849">
        <v>37</v>
      </c>
      <c r="J173" s="832">
        <v>1</v>
      </c>
      <c r="K173" s="832">
        <v>37</v>
      </c>
      <c r="L173" s="849">
        <v>1</v>
      </c>
      <c r="M173" s="849">
        <v>37</v>
      </c>
      <c r="N173" s="832">
        <v>1</v>
      </c>
      <c r="O173" s="832">
        <v>37</v>
      </c>
      <c r="P173" s="849">
        <v>6</v>
      </c>
      <c r="Q173" s="849">
        <v>228</v>
      </c>
      <c r="R173" s="837">
        <v>6.1621621621621623</v>
      </c>
      <c r="S173" s="850">
        <v>38</v>
      </c>
    </row>
    <row r="174" spans="1:19" ht="14.4" customHeight="1" x14ac:dyDescent="0.3">
      <c r="A174" s="831" t="s">
        <v>4826</v>
      </c>
      <c r="B174" s="832" t="s">
        <v>4827</v>
      </c>
      <c r="C174" s="832" t="s">
        <v>615</v>
      </c>
      <c r="D174" s="832" t="s">
        <v>2173</v>
      </c>
      <c r="E174" s="832" t="s">
        <v>5036</v>
      </c>
      <c r="F174" s="832" t="s">
        <v>5057</v>
      </c>
      <c r="G174" s="832" t="s">
        <v>5058</v>
      </c>
      <c r="H174" s="849"/>
      <c r="I174" s="849"/>
      <c r="J174" s="832"/>
      <c r="K174" s="832"/>
      <c r="L174" s="849"/>
      <c r="M174" s="849"/>
      <c r="N174" s="832"/>
      <c r="O174" s="832"/>
      <c r="P174" s="849">
        <v>29</v>
      </c>
      <c r="Q174" s="849">
        <v>966.68000000000006</v>
      </c>
      <c r="R174" s="837"/>
      <c r="S174" s="850">
        <v>33.333793103448279</v>
      </c>
    </row>
    <row r="175" spans="1:19" ht="14.4" customHeight="1" x14ac:dyDescent="0.3">
      <c r="A175" s="831" t="s">
        <v>4826</v>
      </c>
      <c r="B175" s="832" t="s">
        <v>4827</v>
      </c>
      <c r="C175" s="832" t="s">
        <v>615</v>
      </c>
      <c r="D175" s="832" t="s">
        <v>2173</v>
      </c>
      <c r="E175" s="832" t="s">
        <v>5036</v>
      </c>
      <c r="F175" s="832" t="s">
        <v>5059</v>
      </c>
      <c r="G175" s="832" t="s">
        <v>5060</v>
      </c>
      <c r="H175" s="849"/>
      <c r="I175" s="849"/>
      <c r="J175" s="832"/>
      <c r="K175" s="832"/>
      <c r="L175" s="849"/>
      <c r="M175" s="849"/>
      <c r="N175" s="832"/>
      <c r="O175" s="832"/>
      <c r="P175" s="849">
        <v>29</v>
      </c>
      <c r="Q175" s="849">
        <v>1102</v>
      </c>
      <c r="R175" s="837"/>
      <c r="S175" s="850">
        <v>38</v>
      </c>
    </row>
    <row r="176" spans="1:19" ht="14.4" customHeight="1" x14ac:dyDescent="0.3">
      <c r="A176" s="831" t="s">
        <v>4826</v>
      </c>
      <c r="B176" s="832" t="s">
        <v>4827</v>
      </c>
      <c r="C176" s="832" t="s">
        <v>615</v>
      </c>
      <c r="D176" s="832" t="s">
        <v>2173</v>
      </c>
      <c r="E176" s="832" t="s">
        <v>5036</v>
      </c>
      <c r="F176" s="832" t="s">
        <v>5081</v>
      </c>
      <c r="G176" s="832" t="s">
        <v>5082</v>
      </c>
      <c r="H176" s="849"/>
      <c r="I176" s="849"/>
      <c r="J176" s="832"/>
      <c r="K176" s="832"/>
      <c r="L176" s="849"/>
      <c r="M176" s="849"/>
      <c r="N176" s="832"/>
      <c r="O176" s="832"/>
      <c r="P176" s="849">
        <v>26</v>
      </c>
      <c r="Q176" s="849">
        <v>4654</v>
      </c>
      <c r="R176" s="837"/>
      <c r="S176" s="850">
        <v>179</v>
      </c>
    </row>
    <row r="177" spans="1:19" ht="14.4" customHeight="1" x14ac:dyDescent="0.3">
      <c r="A177" s="831" t="s">
        <v>4826</v>
      </c>
      <c r="B177" s="832" t="s">
        <v>4827</v>
      </c>
      <c r="C177" s="832" t="s">
        <v>615</v>
      </c>
      <c r="D177" s="832" t="s">
        <v>2173</v>
      </c>
      <c r="E177" s="832" t="s">
        <v>5036</v>
      </c>
      <c r="F177" s="832" t="s">
        <v>5085</v>
      </c>
      <c r="G177" s="832" t="s">
        <v>5086</v>
      </c>
      <c r="H177" s="849"/>
      <c r="I177" s="849"/>
      <c r="J177" s="832"/>
      <c r="K177" s="832"/>
      <c r="L177" s="849"/>
      <c r="M177" s="849"/>
      <c r="N177" s="832"/>
      <c r="O177" s="832"/>
      <c r="P177" s="849">
        <v>3</v>
      </c>
      <c r="Q177" s="849">
        <v>2121</v>
      </c>
      <c r="R177" s="837"/>
      <c r="S177" s="850">
        <v>707</v>
      </c>
    </row>
    <row r="178" spans="1:19" ht="14.4" customHeight="1" x14ac:dyDescent="0.3">
      <c r="A178" s="831" t="s">
        <v>4826</v>
      </c>
      <c r="B178" s="832" t="s">
        <v>4827</v>
      </c>
      <c r="C178" s="832" t="s">
        <v>615</v>
      </c>
      <c r="D178" s="832" t="s">
        <v>2174</v>
      </c>
      <c r="E178" s="832" t="s">
        <v>4828</v>
      </c>
      <c r="F178" s="832" t="s">
        <v>4832</v>
      </c>
      <c r="G178" s="832" t="s">
        <v>4831</v>
      </c>
      <c r="H178" s="849">
        <v>1</v>
      </c>
      <c r="I178" s="849">
        <v>276.01</v>
      </c>
      <c r="J178" s="832">
        <v>1</v>
      </c>
      <c r="K178" s="832">
        <v>276.01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4826</v>
      </c>
      <c r="B179" s="832" t="s">
        <v>4827</v>
      </c>
      <c r="C179" s="832" t="s">
        <v>615</v>
      </c>
      <c r="D179" s="832" t="s">
        <v>2174</v>
      </c>
      <c r="E179" s="832" t="s">
        <v>4828</v>
      </c>
      <c r="F179" s="832" t="s">
        <v>4841</v>
      </c>
      <c r="G179" s="832" t="s">
        <v>2104</v>
      </c>
      <c r="H179" s="849"/>
      <c r="I179" s="849"/>
      <c r="J179" s="832"/>
      <c r="K179" s="832"/>
      <c r="L179" s="849">
        <v>1.8399999999999999</v>
      </c>
      <c r="M179" s="849">
        <v>54326.400000000001</v>
      </c>
      <c r="N179" s="832"/>
      <c r="O179" s="832">
        <v>29525.217391304352</v>
      </c>
      <c r="P179" s="849"/>
      <c r="Q179" s="849"/>
      <c r="R179" s="837"/>
      <c r="S179" s="850"/>
    </row>
    <row r="180" spans="1:19" ht="14.4" customHeight="1" x14ac:dyDescent="0.3">
      <c r="A180" s="831" t="s">
        <v>4826</v>
      </c>
      <c r="B180" s="832" t="s">
        <v>4827</v>
      </c>
      <c r="C180" s="832" t="s">
        <v>615</v>
      </c>
      <c r="D180" s="832" t="s">
        <v>2174</v>
      </c>
      <c r="E180" s="832" t="s">
        <v>4828</v>
      </c>
      <c r="F180" s="832" t="s">
        <v>4870</v>
      </c>
      <c r="G180" s="832" t="s">
        <v>746</v>
      </c>
      <c r="H180" s="849">
        <v>0.1</v>
      </c>
      <c r="I180" s="849">
        <v>7.07</v>
      </c>
      <c r="J180" s="832">
        <v>1</v>
      </c>
      <c r="K180" s="832">
        <v>70.7</v>
      </c>
      <c r="L180" s="849">
        <v>0.2</v>
      </c>
      <c r="M180" s="849">
        <v>17.03</v>
      </c>
      <c r="N180" s="832">
        <v>2.408769448373409</v>
      </c>
      <c r="O180" s="832">
        <v>85.15</v>
      </c>
      <c r="P180" s="849"/>
      <c r="Q180" s="849"/>
      <c r="R180" s="837"/>
      <c r="S180" s="850"/>
    </row>
    <row r="181" spans="1:19" ht="14.4" customHeight="1" x14ac:dyDescent="0.3">
      <c r="A181" s="831" t="s">
        <v>4826</v>
      </c>
      <c r="B181" s="832" t="s">
        <v>4827</v>
      </c>
      <c r="C181" s="832" t="s">
        <v>615</v>
      </c>
      <c r="D181" s="832" t="s">
        <v>2174</v>
      </c>
      <c r="E181" s="832" t="s">
        <v>4828</v>
      </c>
      <c r="F181" s="832" t="s">
        <v>4878</v>
      </c>
      <c r="G181" s="832" t="s">
        <v>4879</v>
      </c>
      <c r="H181" s="849">
        <v>0.02</v>
      </c>
      <c r="I181" s="849">
        <v>5.12</v>
      </c>
      <c r="J181" s="832">
        <v>1</v>
      </c>
      <c r="K181" s="832">
        <v>256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4826</v>
      </c>
      <c r="B182" s="832" t="s">
        <v>4827</v>
      </c>
      <c r="C182" s="832" t="s">
        <v>615</v>
      </c>
      <c r="D182" s="832" t="s">
        <v>2174</v>
      </c>
      <c r="E182" s="832" t="s">
        <v>4828</v>
      </c>
      <c r="F182" s="832" t="s">
        <v>4903</v>
      </c>
      <c r="G182" s="832" t="s">
        <v>704</v>
      </c>
      <c r="H182" s="849">
        <v>1</v>
      </c>
      <c r="I182" s="849">
        <v>789.29</v>
      </c>
      <c r="J182" s="832">
        <v>1</v>
      </c>
      <c r="K182" s="832">
        <v>789.29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4826</v>
      </c>
      <c r="B183" s="832" t="s">
        <v>4827</v>
      </c>
      <c r="C183" s="832" t="s">
        <v>615</v>
      </c>
      <c r="D183" s="832" t="s">
        <v>2174</v>
      </c>
      <c r="E183" s="832" t="s">
        <v>4828</v>
      </c>
      <c r="F183" s="832" t="s">
        <v>4913</v>
      </c>
      <c r="G183" s="832" t="s">
        <v>4914</v>
      </c>
      <c r="H183" s="849"/>
      <c r="I183" s="849"/>
      <c r="J183" s="832"/>
      <c r="K183" s="832"/>
      <c r="L183" s="849">
        <v>0.24</v>
      </c>
      <c r="M183" s="849">
        <v>5225.2</v>
      </c>
      <c r="N183" s="832"/>
      <c r="O183" s="832">
        <v>21771.666666666668</v>
      </c>
      <c r="P183" s="849"/>
      <c r="Q183" s="849"/>
      <c r="R183" s="837"/>
      <c r="S183" s="850"/>
    </row>
    <row r="184" spans="1:19" ht="14.4" customHeight="1" x14ac:dyDescent="0.3">
      <c r="A184" s="831" t="s">
        <v>4826</v>
      </c>
      <c r="B184" s="832" t="s">
        <v>4827</v>
      </c>
      <c r="C184" s="832" t="s">
        <v>615</v>
      </c>
      <c r="D184" s="832" t="s">
        <v>2174</v>
      </c>
      <c r="E184" s="832" t="s">
        <v>5014</v>
      </c>
      <c r="F184" s="832" t="s">
        <v>5015</v>
      </c>
      <c r="G184" s="832" t="s">
        <v>5016</v>
      </c>
      <c r="H184" s="849"/>
      <c r="I184" s="849"/>
      <c r="J184" s="832"/>
      <c r="K184" s="832"/>
      <c r="L184" s="849">
        <v>12</v>
      </c>
      <c r="M184" s="849">
        <v>25914.84</v>
      </c>
      <c r="N184" s="832"/>
      <c r="O184" s="832">
        <v>2159.5700000000002</v>
      </c>
      <c r="P184" s="849"/>
      <c r="Q184" s="849"/>
      <c r="R184" s="837"/>
      <c r="S184" s="850"/>
    </row>
    <row r="185" spans="1:19" ht="14.4" customHeight="1" x14ac:dyDescent="0.3">
      <c r="A185" s="831" t="s">
        <v>4826</v>
      </c>
      <c r="B185" s="832" t="s">
        <v>4827</v>
      </c>
      <c r="C185" s="832" t="s">
        <v>615</v>
      </c>
      <c r="D185" s="832" t="s">
        <v>2174</v>
      </c>
      <c r="E185" s="832" t="s">
        <v>5014</v>
      </c>
      <c r="F185" s="832" t="s">
        <v>5017</v>
      </c>
      <c r="G185" s="832" t="s">
        <v>5018</v>
      </c>
      <c r="H185" s="849">
        <v>3</v>
      </c>
      <c r="I185" s="849">
        <v>7747.92</v>
      </c>
      <c r="J185" s="832">
        <v>1</v>
      </c>
      <c r="K185" s="832">
        <v>2582.64</v>
      </c>
      <c r="L185" s="849"/>
      <c r="M185" s="849"/>
      <c r="N185" s="832"/>
      <c r="O185" s="832"/>
      <c r="P185" s="849">
        <v>2</v>
      </c>
      <c r="Q185" s="849">
        <v>5324.4</v>
      </c>
      <c r="R185" s="837">
        <v>0.6872037914691943</v>
      </c>
      <c r="S185" s="850">
        <v>2662.2</v>
      </c>
    </row>
    <row r="186" spans="1:19" ht="14.4" customHeight="1" x14ac:dyDescent="0.3">
      <c r="A186" s="831" t="s">
        <v>4826</v>
      </c>
      <c r="B186" s="832" t="s">
        <v>4827</v>
      </c>
      <c r="C186" s="832" t="s">
        <v>615</v>
      </c>
      <c r="D186" s="832" t="s">
        <v>2174</v>
      </c>
      <c r="E186" s="832" t="s">
        <v>5014</v>
      </c>
      <c r="F186" s="832" t="s">
        <v>5021</v>
      </c>
      <c r="G186" s="832" t="s">
        <v>5022</v>
      </c>
      <c r="H186" s="849"/>
      <c r="I186" s="849"/>
      <c r="J186" s="832"/>
      <c r="K186" s="832"/>
      <c r="L186" s="849">
        <v>4</v>
      </c>
      <c r="M186" s="849">
        <v>34620.76</v>
      </c>
      <c r="N186" s="832"/>
      <c r="O186" s="832">
        <v>8655.19</v>
      </c>
      <c r="P186" s="849"/>
      <c r="Q186" s="849"/>
      <c r="R186" s="837"/>
      <c r="S186" s="850"/>
    </row>
    <row r="187" spans="1:19" ht="14.4" customHeight="1" x14ac:dyDescent="0.3">
      <c r="A187" s="831" t="s">
        <v>4826</v>
      </c>
      <c r="B187" s="832" t="s">
        <v>4827</v>
      </c>
      <c r="C187" s="832" t="s">
        <v>615</v>
      </c>
      <c r="D187" s="832" t="s">
        <v>2174</v>
      </c>
      <c r="E187" s="832" t="s">
        <v>5014</v>
      </c>
      <c r="F187" s="832" t="s">
        <v>5023</v>
      </c>
      <c r="G187" s="832" t="s">
        <v>5024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8962.4</v>
      </c>
      <c r="R187" s="837"/>
      <c r="S187" s="850">
        <v>8962.4</v>
      </c>
    </row>
    <row r="188" spans="1:19" ht="14.4" customHeight="1" x14ac:dyDescent="0.3">
      <c r="A188" s="831" t="s">
        <v>4826</v>
      </c>
      <c r="B188" s="832" t="s">
        <v>4827</v>
      </c>
      <c r="C188" s="832" t="s">
        <v>615</v>
      </c>
      <c r="D188" s="832" t="s">
        <v>2174</v>
      </c>
      <c r="E188" s="832" t="s">
        <v>5014</v>
      </c>
      <c r="F188" s="832" t="s">
        <v>5025</v>
      </c>
      <c r="G188" s="832" t="s">
        <v>5026</v>
      </c>
      <c r="H188" s="849"/>
      <c r="I188" s="849"/>
      <c r="J188" s="832"/>
      <c r="K188" s="832"/>
      <c r="L188" s="849">
        <v>1</v>
      </c>
      <c r="M188" s="849">
        <v>10309.15</v>
      </c>
      <c r="N188" s="832"/>
      <c r="O188" s="832">
        <v>10309.15</v>
      </c>
      <c r="P188" s="849"/>
      <c r="Q188" s="849"/>
      <c r="R188" s="837"/>
      <c r="S188" s="850"/>
    </row>
    <row r="189" spans="1:19" ht="14.4" customHeight="1" x14ac:dyDescent="0.3">
      <c r="A189" s="831" t="s">
        <v>4826</v>
      </c>
      <c r="B189" s="832" t="s">
        <v>4827</v>
      </c>
      <c r="C189" s="832" t="s">
        <v>615</v>
      </c>
      <c r="D189" s="832" t="s">
        <v>2174</v>
      </c>
      <c r="E189" s="832" t="s">
        <v>5014</v>
      </c>
      <c r="F189" s="832" t="s">
        <v>5027</v>
      </c>
      <c r="G189" s="832" t="s">
        <v>5028</v>
      </c>
      <c r="H189" s="849">
        <v>3</v>
      </c>
      <c r="I189" s="849">
        <v>733.03</v>
      </c>
      <c r="J189" s="832">
        <v>1</v>
      </c>
      <c r="K189" s="832">
        <v>244.34333333333333</v>
      </c>
      <c r="L189" s="849">
        <v>5</v>
      </c>
      <c r="M189" s="849">
        <v>1228.0500000000002</v>
      </c>
      <c r="N189" s="832">
        <v>1.6753066040953306</v>
      </c>
      <c r="O189" s="832">
        <v>245.61000000000004</v>
      </c>
      <c r="P189" s="849"/>
      <c r="Q189" s="849"/>
      <c r="R189" s="837"/>
      <c r="S189" s="850"/>
    </row>
    <row r="190" spans="1:19" ht="14.4" customHeight="1" x14ac:dyDescent="0.3">
      <c r="A190" s="831" t="s">
        <v>4826</v>
      </c>
      <c r="B190" s="832" t="s">
        <v>4827</v>
      </c>
      <c r="C190" s="832" t="s">
        <v>615</v>
      </c>
      <c r="D190" s="832" t="s">
        <v>2174</v>
      </c>
      <c r="E190" s="832" t="s">
        <v>5036</v>
      </c>
      <c r="F190" s="832" t="s">
        <v>5039</v>
      </c>
      <c r="G190" s="832" t="s">
        <v>5040</v>
      </c>
      <c r="H190" s="849">
        <v>3</v>
      </c>
      <c r="I190" s="849">
        <v>588</v>
      </c>
      <c r="J190" s="832">
        <v>1</v>
      </c>
      <c r="K190" s="832">
        <v>196</v>
      </c>
      <c r="L190" s="849">
        <v>10</v>
      </c>
      <c r="M190" s="849">
        <v>1960</v>
      </c>
      <c r="N190" s="832">
        <v>3.3333333333333335</v>
      </c>
      <c r="O190" s="832">
        <v>196</v>
      </c>
      <c r="P190" s="849">
        <v>2</v>
      </c>
      <c r="Q190" s="849">
        <v>398</v>
      </c>
      <c r="R190" s="837">
        <v>0.6768707482993197</v>
      </c>
      <c r="S190" s="850">
        <v>199</v>
      </c>
    </row>
    <row r="191" spans="1:19" ht="14.4" customHeight="1" x14ac:dyDescent="0.3">
      <c r="A191" s="831" t="s">
        <v>4826</v>
      </c>
      <c r="B191" s="832" t="s">
        <v>4827</v>
      </c>
      <c r="C191" s="832" t="s">
        <v>615</v>
      </c>
      <c r="D191" s="832" t="s">
        <v>2174</v>
      </c>
      <c r="E191" s="832" t="s">
        <v>5036</v>
      </c>
      <c r="F191" s="832" t="s">
        <v>5041</v>
      </c>
      <c r="G191" s="832" t="s">
        <v>5042</v>
      </c>
      <c r="H191" s="849">
        <v>16</v>
      </c>
      <c r="I191" s="849">
        <v>592</v>
      </c>
      <c r="J191" s="832">
        <v>1</v>
      </c>
      <c r="K191" s="832">
        <v>37</v>
      </c>
      <c r="L191" s="849">
        <v>33</v>
      </c>
      <c r="M191" s="849">
        <v>1221</v>
      </c>
      <c r="N191" s="832">
        <v>2.0625</v>
      </c>
      <c r="O191" s="832">
        <v>37</v>
      </c>
      <c r="P191" s="849">
        <v>22</v>
      </c>
      <c r="Q191" s="849">
        <v>836</v>
      </c>
      <c r="R191" s="837">
        <v>1.4121621621621621</v>
      </c>
      <c r="S191" s="850">
        <v>38</v>
      </c>
    </row>
    <row r="192" spans="1:19" ht="14.4" customHeight="1" x14ac:dyDescent="0.3">
      <c r="A192" s="831" t="s">
        <v>4826</v>
      </c>
      <c r="B192" s="832" t="s">
        <v>4827</v>
      </c>
      <c r="C192" s="832" t="s">
        <v>615</v>
      </c>
      <c r="D192" s="832" t="s">
        <v>2174</v>
      </c>
      <c r="E192" s="832" t="s">
        <v>5036</v>
      </c>
      <c r="F192" s="832" t="s">
        <v>5057</v>
      </c>
      <c r="G192" s="832" t="s">
        <v>5058</v>
      </c>
      <c r="H192" s="849">
        <v>157</v>
      </c>
      <c r="I192" s="849">
        <v>5233.33</v>
      </c>
      <c r="J192" s="832">
        <v>1</v>
      </c>
      <c r="K192" s="832">
        <v>33.333312101910828</v>
      </c>
      <c r="L192" s="849">
        <v>184</v>
      </c>
      <c r="M192" s="849">
        <v>6133.33</v>
      </c>
      <c r="N192" s="832">
        <v>1.1719746318309756</v>
      </c>
      <c r="O192" s="832">
        <v>33.333315217391302</v>
      </c>
      <c r="P192" s="849">
        <v>172</v>
      </c>
      <c r="Q192" s="849">
        <v>5733.32</v>
      </c>
      <c r="R192" s="837">
        <v>1.0955395512990773</v>
      </c>
      <c r="S192" s="850">
        <v>33.333255813953485</v>
      </c>
    </row>
    <row r="193" spans="1:19" ht="14.4" customHeight="1" x14ac:dyDescent="0.3">
      <c r="A193" s="831" t="s">
        <v>4826</v>
      </c>
      <c r="B193" s="832" t="s">
        <v>4827</v>
      </c>
      <c r="C193" s="832" t="s">
        <v>615</v>
      </c>
      <c r="D193" s="832" t="s">
        <v>2174</v>
      </c>
      <c r="E193" s="832" t="s">
        <v>5036</v>
      </c>
      <c r="F193" s="832" t="s">
        <v>5059</v>
      </c>
      <c r="G193" s="832" t="s">
        <v>5060</v>
      </c>
      <c r="H193" s="849">
        <v>157</v>
      </c>
      <c r="I193" s="849">
        <v>5809</v>
      </c>
      <c r="J193" s="832">
        <v>1</v>
      </c>
      <c r="K193" s="832">
        <v>37</v>
      </c>
      <c r="L193" s="849">
        <v>184</v>
      </c>
      <c r="M193" s="849">
        <v>6808</v>
      </c>
      <c r="N193" s="832">
        <v>1.1719745222929936</v>
      </c>
      <c r="O193" s="832">
        <v>37</v>
      </c>
      <c r="P193" s="849">
        <v>171</v>
      </c>
      <c r="Q193" s="849">
        <v>6498</v>
      </c>
      <c r="R193" s="837">
        <v>1.1186090549147873</v>
      </c>
      <c r="S193" s="850">
        <v>38</v>
      </c>
    </row>
    <row r="194" spans="1:19" ht="14.4" customHeight="1" x14ac:dyDescent="0.3">
      <c r="A194" s="831" t="s">
        <v>4826</v>
      </c>
      <c r="B194" s="832" t="s">
        <v>4827</v>
      </c>
      <c r="C194" s="832" t="s">
        <v>615</v>
      </c>
      <c r="D194" s="832" t="s">
        <v>2174</v>
      </c>
      <c r="E194" s="832" t="s">
        <v>5036</v>
      </c>
      <c r="F194" s="832" t="s">
        <v>5067</v>
      </c>
      <c r="G194" s="832" t="s">
        <v>5068</v>
      </c>
      <c r="H194" s="849">
        <v>1</v>
      </c>
      <c r="I194" s="849">
        <v>132</v>
      </c>
      <c r="J194" s="832">
        <v>1</v>
      </c>
      <c r="K194" s="832">
        <v>132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4826</v>
      </c>
      <c r="B195" s="832" t="s">
        <v>4827</v>
      </c>
      <c r="C195" s="832" t="s">
        <v>615</v>
      </c>
      <c r="D195" s="832" t="s">
        <v>2174</v>
      </c>
      <c r="E195" s="832" t="s">
        <v>5036</v>
      </c>
      <c r="F195" s="832" t="s">
        <v>5069</v>
      </c>
      <c r="G195" s="832" t="s">
        <v>5070</v>
      </c>
      <c r="H195" s="849">
        <v>141</v>
      </c>
      <c r="I195" s="849">
        <v>50055</v>
      </c>
      <c r="J195" s="832">
        <v>1</v>
      </c>
      <c r="K195" s="832">
        <v>355</v>
      </c>
      <c r="L195" s="849">
        <v>97</v>
      </c>
      <c r="M195" s="849">
        <v>34435</v>
      </c>
      <c r="N195" s="832">
        <v>0.68794326241134751</v>
      </c>
      <c r="O195" s="832">
        <v>355</v>
      </c>
      <c r="P195" s="849">
        <v>99</v>
      </c>
      <c r="Q195" s="849">
        <v>35442</v>
      </c>
      <c r="R195" s="837">
        <v>0.70806113275397065</v>
      </c>
      <c r="S195" s="850">
        <v>358</v>
      </c>
    </row>
    <row r="196" spans="1:19" ht="14.4" customHeight="1" x14ac:dyDescent="0.3">
      <c r="A196" s="831" t="s">
        <v>4826</v>
      </c>
      <c r="B196" s="832" t="s">
        <v>4827</v>
      </c>
      <c r="C196" s="832" t="s">
        <v>615</v>
      </c>
      <c r="D196" s="832" t="s">
        <v>2174</v>
      </c>
      <c r="E196" s="832" t="s">
        <v>5036</v>
      </c>
      <c r="F196" s="832" t="s">
        <v>5081</v>
      </c>
      <c r="G196" s="832" t="s">
        <v>5082</v>
      </c>
      <c r="H196" s="849">
        <v>10</v>
      </c>
      <c r="I196" s="849">
        <v>1770</v>
      </c>
      <c r="J196" s="832">
        <v>1</v>
      </c>
      <c r="K196" s="832">
        <v>177</v>
      </c>
      <c r="L196" s="849">
        <v>81</v>
      </c>
      <c r="M196" s="849">
        <v>14418</v>
      </c>
      <c r="N196" s="832">
        <v>8.1457627118644069</v>
      </c>
      <c r="O196" s="832">
        <v>178</v>
      </c>
      <c r="P196" s="849">
        <v>67</v>
      </c>
      <c r="Q196" s="849">
        <v>11993</v>
      </c>
      <c r="R196" s="837">
        <v>6.7757062146892659</v>
      </c>
      <c r="S196" s="850">
        <v>179</v>
      </c>
    </row>
    <row r="197" spans="1:19" ht="14.4" customHeight="1" x14ac:dyDescent="0.3">
      <c r="A197" s="831" t="s">
        <v>4826</v>
      </c>
      <c r="B197" s="832" t="s">
        <v>4827</v>
      </c>
      <c r="C197" s="832" t="s">
        <v>615</v>
      </c>
      <c r="D197" s="832" t="s">
        <v>2174</v>
      </c>
      <c r="E197" s="832" t="s">
        <v>5036</v>
      </c>
      <c r="F197" s="832" t="s">
        <v>5085</v>
      </c>
      <c r="G197" s="832" t="s">
        <v>5086</v>
      </c>
      <c r="H197" s="849">
        <v>6</v>
      </c>
      <c r="I197" s="849">
        <v>4206</v>
      </c>
      <c r="J197" s="832">
        <v>1</v>
      </c>
      <c r="K197" s="832">
        <v>701</v>
      </c>
      <c r="L197" s="849">
        <v>6</v>
      </c>
      <c r="M197" s="849">
        <v>4212</v>
      </c>
      <c r="N197" s="832">
        <v>1.0014265335235377</v>
      </c>
      <c r="O197" s="832">
        <v>702</v>
      </c>
      <c r="P197" s="849">
        <v>6</v>
      </c>
      <c r="Q197" s="849">
        <v>4242</v>
      </c>
      <c r="R197" s="837">
        <v>1.0085592011412268</v>
      </c>
      <c r="S197" s="850">
        <v>707</v>
      </c>
    </row>
    <row r="198" spans="1:19" ht="14.4" customHeight="1" x14ac:dyDescent="0.3">
      <c r="A198" s="831" t="s">
        <v>4826</v>
      </c>
      <c r="B198" s="832" t="s">
        <v>4827</v>
      </c>
      <c r="C198" s="832" t="s">
        <v>615</v>
      </c>
      <c r="D198" s="832" t="s">
        <v>2176</v>
      </c>
      <c r="E198" s="832" t="s">
        <v>4828</v>
      </c>
      <c r="F198" s="832" t="s">
        <v>4874</v>
      </c>
      <c r="G198" s="832" t="s">
        <v>1223</v>
      </c>
      <c r="H198" s="849">
        <v>30</v>
      </c>
      <c r="I198" s="849">
        <v>129447.3</v>
      </c>
      <c r="J198" s="832">
        <v>1</v>
      </c>
      <c r="K198" s="832">
        <v>4314.91</v>
      </c>
      <c r="L198" s="849">
        <v>27</v>
      </c>
      <c r="M198" s="849">
        <v>116502.57</v>
      </c>
      <c r="N198" s="832">
        <v>0.9</v>
      </c>
      <c r="O198" s="832">
        <v>4314.91</v>
      </c>
      <c r="P198" s="849">
        <v>5</v>
      </c>
      <c r="Q198" s="849">
        <v>21574.55</v>
      </c>
      <c r="R198" s="837">
        <v>0.16666666666666666</v>
      </c>
      <c r="S198" s="850">
        <v>4314.91</v>
      </c>
    </row>
    <row r="199" spans="1:19" ht="14.4" customHeight="1" x14ac:dyDescent="0.3">
      <c r="A199" s="831" t="s">
        <v>4826</v>
      </c>
      <c r="B199" s="832" t="s">
        <v>4827</v>
      </c>
      <c r="C199" s="832" t="s">
        <v>615</v>
      </c>
      <c r="D199" s="832" t="s">
        <v>2176</v>
      </c>
      <c r="E199" s="832" t="s">
        <v>4828</v>
      </c>
      <c r="F199" s="832" t="s">
        <v>4875</v>
      </c>
      <c r="G199" s="832" t="s">
        <v>1223</v>
      </c>
      <c r="H199" s="849">
        <v>30</v>
      </c>
      <c r="I199" s="849">
        <v>258894.9</v>
      </c>
      <c r="J199" s="832">
        <v>1</v>
      </c>
      <c r="K199" s="832">
        <v>8629.83</v>
      </c>
      <c r="L199" s="849">
        <v>12</v>
      </c>
      <c r="M199" s="849">
        <v>103557.96</v>
      </c>
      <c r="N199" s="832">
        <v>0.4</v>
      </c>
      <c r="O199" s="832">
        <v>8629.83</v>
      </c>
      <c r="P199" s="849">
        <v>49</v>
      </c>
      <c r="Q199" s="849">
        <v>422861.67</v>
      </c>
      <c r="R199" s="837">
        <v>1.6333333333333333</v>
      </c>
      <c r="S199" s="850">
        <v>8629.83</v>
      </c>
    </row>
    <row r="200" spans="1:19" ht="14.4" customHeight="1" x14ac:dyDescent="0.3">
      <c r="A200" s="831" t="s">
        <v>4826</v>
      </c>
      <c r="B200" s="832" t="s">
        <v>4827</v>
      </c>
      <c r="C200" s="832" t="s">
        <v>615</v>
      </c>
      <c r="D200" s="832" t="s">
        <v>2176</v>
      </c>
      <c r="E200" s="832" t="s">
        <v>4828</v>
      </c>
      <c r="F200" s="832" t="s">
        <v>4885</v>
      </c>
      <c r="G200" s="832" t="s">
        <v>4886</v>
      </c>
      <c r="H200" s="849">
        <v>8</v>
      </c>
      <c r="I200" s="849">
        <v>51016.480000000003</v>
      </c>
      <c r="J200" s="832">
        <v>1</v>
      </c>
      <c r="K200" s="832">
        <v>6377.06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4826</v>
      </c>
      <c r="B201" s="832" t="s">
        <v>4827</v>
      </c>
      <c r="C201" s="832" t="s">
        <v>615</v>
      </c>
      <c r="D201" s="832" t="s">
        <v>2176</v>
      </c>
      <c r="E201" s="832" t="s">
        <v>4828</v>
      </c>
      <c r="F201" s="832" t="s">
        <v>4931</v>
      </c>
      <c r="G201" s="832" t="s">
        <v>1223</v>
      </c>
      <c r="H201" s="849"/>
      <c r="I201" s="849"/>
      <c r="J201" s="832"/>
      <c r="K201" s="832"/>
      <c r="L201" s="849">
        <v>30</v>
      </c>
      <c r="M201" s="849">
        <v>388342.2</v>
      </c>
      <c r="N201" s="832"/>
      <c r="O201" s="832">
        <v>12944.74</v>
      </c>
      <c r="P201" s="849">
        <v>30</v>
      </c>
      <c r="Q201" s="849">
        <v>388342.2</v>
      </c>
      <c r="R201" s="837"/>
      <c r="S201" s="850">
        <v>12944.74</v>
      </c>
    </row>
    <row r="202" spans="1:19" ht="14.4" customHeight="1" x14ac:dyDescent="0.3">
      <c r="A202" s="831" t="s">
        <v>4826</v>
      </c>
      <c r="B202" s="832" t="s">
        <v>4827</v>
      </c>
      <c r="C202" s="832" t="s">
        <v>615</v>
      </c>
      <c r="D202" s="832" t="s">
        <v>2176</v>
      </c>
      <c r="E202" s="832" t="s">
        <v>4828</v>
      </c>
      <c r="F202" s="832" t="s">
        <v>4933</v>
      </c>
      <c r="G202" s="832" t="s">
        <v>1237</v>
      </c>
      <c r="H202" s="849">
        <v>74</v>
      </c>
      <c r="I202" s="849">
        <v>638607.42000000004</v>
      </c>
      <c r="J202" s="832">
        <v>1</v>
      </c>
      <c r="K202" s="832">
        <v>8629.83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4826</v>
      </c>
      <c r="B203" s="832" t="s">
        <v>4827</v>
      </c>
      <c r="C203" s="832" t="s">
        <v>615</v>
      </c>
      <c r="D203" s="832" t="s">
        <v>2176</v>
      </c>
      <c r="E203" s="832" t="s">
        <v>4828</v>
      </c>
      <c r="F203" s="832" t="s">
        <v>4942</v>
      </c>
      <c r="G203" s="832" t="s">
        <v>1231</v>
      </c>
      <c r="H203" s="849"/>
      <c r="I203" s="849"/>
      <c r="J203" s="832"/>
      <c r="K203" s="832"/>
      <c r="L203" s="849"/>
      <c r="M203" s="849"/>
      <c r="N203" s="832"/>
      <c r="O203" s="832"/>
      <c r="P203" s="849">
        <v>30</v>
      </c>
      <c r="Q203" s="849">
        <v>447807</v>
      </c>
      <c r="R203" s="837"/>
      <c r="S203" s="850">
        <v>14926.9</v>
      </c>
    </row>
    <row r="204" spans="1:19" ht="14.4" customHeight="1" x14ac:dyDescent="0.3">
      <c r="A204" s="831" t="s">
        <v>4826</v>
      </c>
      <c r="B204" s="832" t="s">
        <v>4827</v>
      </c>
      <c r="C204" s="832" t="s">
        <v>615</v>
      </c>
      <c r="D204" s="832" t="s">
        <v>2176</v>
      </c>
      <c r="E204" s="832" t="s">
        <v>4828</v>
      </c>
      <c r="F204" s="832" t="s">
        <v>4954</v>
      </c>
      <c r="G204" s="832" t="s">
        <v>4955</v>
      </c>
      <c r="H204" s="849">
        <v>15</v>
      </c>
      <c r="I204" s="849">
        <v>79713.149999999994</v>
      </c>
      <c r="J204" s="832">
        <v>1</v>
      </c>
      <c r="K204" s="832">
        <v>5314.21</v>
      </c>
      <c r="L204" s="849">
        <v>20</v>
      </c>
      <c r="M204" s="849">
        <v>106284.2</v>
      </c>
      <c r="N204" s="832">
        <v>1.3333333333333335</v>
      </c>
      <c r="O204" s="832">
        <v>5314.21</v>
      </c>
      <c r="P204" s="849"/>
      <c r="Q204" s="849"/>
      <c r="R204" s="837"/>
      <c r="S204" s="850"/>
    </row>
    <row r="205" spans="1:19" ht="14.4" customHeight="1" x14ac:dyDescent="0.3">
      <c r="A205" s="831" t="s">
        <v>4826</v>
      </c>
      <c r="B205" s="832" t="s">
        <v>4827</v>
      </c>
      <c r="C205" s="832" t="s">
        <v>615</v>
      </c>
      <c r="D205" s="832" t="s">
        <v>2176</v>
      </c>
      <c r="E205" s="832" t="s">
        <v>4828</v>
      </c>
      <c r="F205" s="832" t="s">
        <v>4959</v>
      </c>
      <c r="G205" s="832" t="s">
        <v>1231</v>
      </c>
      <c r="H205" s="849"/>
      <c r="I205" s="849"/>
      <c r="J205" s="832"/>
      <c r="K205" s="832"/>
      <c r="L205" s="849"/>
      <c r="M205" s="849"/>
      <c r="N205" s="832"/>
      <c r="O205" s="832"/>
      <c r="P205" s="849">
        <v>32</v>
      </c>
      <c r="Q205" s="849">
        <v>164913.92000000001</v>
      </c>
      <c r="R205" s="837"/>
      <c r="S205" s="850">
        <v>5153.5600000000004</v>
      </c>
    </row>
    <row r="206" spans="1:19" ht="14.4" customHeight="1" x14ac:dyDescent="0.3">
      <c r="A206" s="831" t="s">
        <v>4826</v>
      </c>
      <c r="B206" s="832" t="s">
        <v>4827</v>
      </c>
      <c r="C206" s="832" t="s">
        <v>615</v>
      </c>
      <c r="D206" s="832" t="s">
        <v>2176</v>
      </c>
      <c r="E206" s="832" t="s">
        <v>4828</v>
      </c>
      <c r="F206" s="832" t="s">
        <v>4973</v>
      </c>
      <c r="G206" s="832" t="s">
        <v>1237</v>
      </c>
      <c r="H206" s="849"/>
      <c r="I206" s="849"/>
      <c r="J206" s="832"/>
      <c r="K206" s="832"/>
      <c r="L206" s="849">
        <v>47</v>
      </c>
      <c r="M206" s="849">
        <v>405602.01</v>
      </c>
      <c r="N206" s="832"/>
      <c r="O206" s="832">
        <v>8629.83</v>
      </c>
      <c r="P206" s="849">
        <v>85</v>
      </c>
      <c r="Q206" s="849">
        <v>733535.55</v>
      </c>
      <c r="R206" s="837"/>
      <c r="S206" s="850">
        <v>8629.83</v>
      </c>
    </row>
    <row r="207" spans="1:19" ht="14.4" customHeight="1" x14ac:dyDescent="0.3">
      <c r="A207" s="831" t="s">
        <v>4826</v>
      </c>
      <c r="B207" s="832" t="s">
        <v>4827</v>
      </c>
      <c r="C207" s="832" t="s">
        <v>615</v>
      </c>
      <c r="D207" s="832" t="s">
        <v>2176</v>
      </c>
      <c r="E207" s="832" t="s">
        <v>4828</v>
      </c>
      <c r="F207" s="832" t="s">
        <v>4976</v>
      </c>
      <c r="G207" s="832" t="s">
        <v>1241</v>
      </c>
      <c r="H207" s="849"/>
      <c r="I207" s="849"/>
      <c r="J207" s="832"/>
      <c r="K207" s="832"/>
      <c r="L207" s="849"/>
      <c r="M207" s="849"/>
      <c r="N207" s="832"/>
      <c r="O207" s="832"/>
      <c r="P207" s="849">
        <v>2</v>
      </c>
      <c r="Q207" s="849">
        <v>25269.74</v>
      </c>
      <c r="R207" s="837"/>
      <c r="S207" s="850">
        <v>12634.87</v>
      </c>
    </row>
    <row r="208" spans="1:19" ht="14.4" customHeight="1" x14ac:dyDescent="0.3">
      <c r="A208" s="831" t="s">
        <v>4826</v>
      </c>
      <c r="B208" s="832" t="s">
        <v>4827</v>
      </c>
      <c r="C208" s="832" t="s">
        <v>615</v>
      </c>
      <c r="D208" s="832" t="s">
        <v>2176</v>
      </c>
      <c r="E208" s="832" t="s">
        <v>4828</v>
      </c>
      <c r="F208" s="832" t="s">
        <v>4979</v>
      </c>
      <c r="G208" s="832" t="s">
        <v>1239</v>
      </c>
      <c r="H208" s="849"/>
      <c r="I208" s="849"/>
      <c r="J208" s="832"/>
      <c r="K208" s="832"/>
      <c r="L208" s="849">
        <v>21</v>
      </c>
      <c r="M208" s="849">
        <v>90613.11</v>
      </c>
      <c r="N208" s="832"/>
      <c r="O208" s="832">
        <v>4314.91</v>
      </c>
      <c r="P208" s="849">
        <v>31</v>
      </c>
      <c r="Q208" s="849">
        <v>133762.21</v>
      </c>
      <c r="R208" s="837"/>
      <c r="S208" s="850">
        <v>4314.91</v>
      </c>
    </row>
    <row r="209" spans="1:19" ht="14.4" customHeight="1" x14ac:dyDescent="0.3">
      <c r="A209" s="831" t="s">
        <v>4826</v>
      </c>
      <c r="B209" s="832" t="s">
        <v>4827</v>
      </c>
      <c r="C209" s="832" t="s">
        <v>615</v>
      </c>
      <c r="D209" s="832" t="s">
        <v>2176</v>
      </c>
      <c r="E209" s="832" t="s">
        <v>4828</v>
      </c>
      <c r="F209" s="832" t="s">
        <v>4982</v>
      </c>
      <c r="G209" s="832" t="s">
        <v>1241</v>
      </c>
      <c r="H209" s="849"/>
      <c r="I209" s="849"/>
      <c r="J209" s="832"/>
      <c r="K209" s="832"/>
      <c r="L209" s="849">
        <v>4</v>
      </c>
      <c r="M209" s="849">
        <v>25508.240000000002</v>
      </c>
      <c r="N209" s="832"/>
      <c r="O209" s="832">
        <v>6377.06</v>
      </c>
      <c r="P209" s="849"/>
      <c r="Q209" s="849"/>
      <c r="R209" s="837"/>
      <c r="S209" s="850"/>
    </row>
    <row r="210" spans="1:19" ht="14.4" customHeight="1" x14ac:dyDescent="0.3">
      <c r="A210" s="831" t="s">
        <v>4826</v>
      </c>
      <c r="B210" s="832" t="s">
        <v>4827</v>
      </c>
      <c r="C210" s="832" t="s">
        <v>615</v>
      </c>
      <c r="D210" s="832" t="s">
        <v>2176</v>
      </c>
      <c r="E210" s="832" t="s">
        <v>4828</v>
      </c>
      <c r="F210" s="832" t="s">
        <v>4998</v>
      </c>
      <c r="G210" s="832" t="s">
        <v>4999</v>
      </c>
      <c r="H210" s="849"/>
      <c r="I210" s="849"/>
      <c r="J210" s="832"/>
      <c r="K210" s="832"/>
      <c r="L210" s="849">
        <v>20</v>
      </c>
      <c r="M210" s="849">
        <v>212568.6</v>
      </c>
      <c r="N210" s="832"/>
      <c r="O210" s="832">
        <v>10628.43</v>
      </c>
      <c r="P210" s="849"/>
      <c r="Q210" s="849"/>
      <c r="R210" s="837"/>
      <c r="S210" s="850"/>
    </row>
    <row r="211" spans="1:19" ht="14.4" customHeight="1" x14ac:dyDescent="0.3">
      <c r="A211" s="831" t="s">
        <v>4826</v>
      </c>
      <c r="B211" s="832" t="s">
        <v>4827</v>
      </c>
      <c r="C211" s="832" t="s">
        <v>615</v>
      </c>
      <c r="D211" s="832" t="s">
        <v>2176</v>
      </c>
      <c r="E211" s="832" t="s">
        <v>4828</v>
      </c>
      <c r="F211" s="832" t="s">
        <v>5000</v>
      </c>
      <c r="G211" s="832" t="s">
        <v>1229</v>
      </c>
      <c r="H211" s="849"/>
      <c r="I211" s="849"/>
      <c r="J211" s="832"/>
      <c r="K211" s="832"/>
      <c r="L211" s="849"/>
      <c r="M211" s="849"/>
      <c r="N211" s="832"/>
      <c r="O211" s="832"/>
      <c r="P211" s="849">
        <v>20</v>
      </c>
      <c r="Q211" s="849">
        <v>199025.2</v>
      </c>
      <c r="R211" s="837"/>
      <c r="S211" s="850">
        <v>9951.26</v>
      </c>
    </row>
    <row r="212" spans="1:19" ht="14.4" customHeight="1" x14ac:dyDescent="0.3">
      <c r="A212" s="831" t="s">
        <v>4826</v>
      </c>
      <c r="B212" s="832" t="s">
        <v>4827</v>
      </c>
      <c r="C212" s="832" t="s">
        <v>615</v>
      </c>
      <c r="D212" s="832" t="s">
        <v>2176</v>
      </c>
      <c r="E212" s="832" t="s">
        <v>4828</v>
      </c>
      <c r="F212" s="832" t="s">
        <v>5011</v>
      </c>
      <c r="G212" s="832" t="s">
        <v>1243</v>
      </c>
      <c r="H212" s="849"/>
      <c r="I212" s="849"/>
      <c r="J212" s="832"/>
      <c r="K212" s="832"/>
      <c r="L212" s="849"/>
      <c r="M212" s="849"/>
      <c r="N212" s="832"/>
      <c r="O212" s="832"/>
      <c r="P212" s="849">
        <v>20</v>
      </c>
      <c r="Q212" s="849">
        <v>103071.2</v>
      </c>
      <c r="R212" s="837"/>
      <c r="S212" s="850">
        <v>5153.5599999999995</v>
      </c>
    </row>
    <row r="213" spans="1:19" ht="14.4" customHeight="1" x14ac:dyDescent="0.3">
      <c r="A213" s="831" t="s">
        <v>4826</v>
      </c>
      <c r="B213" s="832" t="s">
        <v>4827</v>
      </c>
      <c r="C213" s="832" t="s">
        <v>615</v>
      </c>
      <c r="D213" s="832" t="s">
        <v>2176</v>
      </c>
      <c r="E213" s="832" t="s">
        <v>5014</v>
      </c>
      <c r="F213" s="832" t="s">
        <v>5015</v>
      </c>
      <c r="G213" s="832" t="s">
        <v>5016</v>
      </c>
      <c r="H213" s="849">
        <v>2</v>
      </c>
      <c r="I213" s="849">
        <v>4013.02</v>
      </c>
      <c r="J213" s="832">
        <v>1</v>
      </c>
      <c r="K213" s="832">
        <v>2006.51</v>
      </c>
      <c r="L213" s="849">
        <v>2</v>
      </c>
      <c r="M213" s="849">
        <v>4319.1400000000003</v>
      </c>
      <c r="N213" s="832">
        <v>1.076281703056551</v>
      </c>
      <c r="O213" s="832">
        <v>2159.5700000000002</v>
      </c>
      <c r="P213" s="849"/>
      <c r="Q213" s="849"/>
      <c r="R213" s="837"/>
      <c r="S213" s="850"/>
    </row>
    <row r="214" spans="1:19" ht="14.4" customHeight="1" x14ac:dyDescent="0.3">
      <c r="A214" s="831" t="s">
        <v>4826</v>
      </c>
      <c r="B214" s="832" t="s">
        <v>4827</v>
      </c>
      <c r="C214" s="832" t="s">
        <v>615</v>
      </c>
      <c r="D214" s="832" t="s">
        <v>2176</v>
      </c>
      <c r="E214" s="832" t="s">
        <v>5014</v>
      </c>
      <c r="F214" s="832" t="s">
        <v>5017</v>
      </c>
      <c r="G214" s="832" t="s">
        <v>5018</v>
      </c>
      <c r="H214" s="849">
        <v>6</v>
      </c>
      <c r="I214" s="849">
        <v>15014.259999999998</v>
      </c>
      <c r="J214" s="832">
        <v>1</v>
      </c>
      <c r="K214" s="832">
        <v>2502.3766666666666</v>
      </c>
      <c r="L214" s="849">
        <v>1</v>
      </c>
      <c r="M214" s="849">
        <v>2641.15</v>
      </c>
      <c r="N214" s="832">
        <v>0.17590943543005119</v>
      </c>
      <c r="O214" s="832">
        <v>2641.15</v>
      </c>
      <c r="P214" s="849">
        <v>2</v>
      </c>
      <c r="Q214" s="849">
        <v>5324.4</v>
      </c>
      <c r="R214" s="837">
        <v>0.35462287185648844</v>
      </c>
      <c r="S214" s="850">
        <v>2662.2</v>
      </c>
    </row>
    <row r="215" spans="1:19" ht="14.4" customHeight="1" x14ac:dyDescent="0.3">
      <c r="A215" s="831" t="s">
        <v>4826</v>
      </c>
      <c r="B215" s="832" t="s">
        <v>4827</v>
      </c>
      <c r="C215" s="832" t="s">
        <v>615</v>
      </c>
      <c r="D215" s="832" t="s">
        <v>2176</v>
      </c>
      <c r="E215" s="832" t="s">
        <v>5036</v>
      </c>
      <c r="F215" s="832" t="s">
        <v>5039</v>
      </c>
      <c r="G215" s="832" t="s">
        <v>5040</v>
      </c>
      <c r="H215" s="849">
        <v>8</v>
      </c>
      <c r="I215" s="849">
        <v>1568</v>
      </c>
      <c r="J215" s="832">
        <v>1</v>
      </c>
      <c r="K215" s="832">
        <v>196</v>
      </c>
      <c r="L215" s="849">
        <v>3</v>
      </c>
      <c r="M215" s="849">
        <v>588</v>
      </c>
      <c r="N215" s="832">
        <v>0.375</v>
      </c>
      <c r="O215" s="832">
        <v>196</v>
      </c>
      <c r="P215" s="849">
        <v>2</v>
      </c>
      <c r="Q215" s="849">
        <v>398</v>
      </c>
      <c r="R215" s="837">
        <v>0.25382653061224492</v>
      </c>
      <c r="S215" s="850">
        <v>199</v>
      </c>
    </row>
    <row r="216" spans="1:19" ht="14.4" customHeight="1" x14ac:dyDescent="0.3">
      <c r="A216" s="831" t="s">
        <v>4826</v>
      </c>
      <c r="B216" s="832" t="s">
        <v>4827</v>
      </c>
      <c r="C216" s="832" t="s">
        <v>615</v>
      </c>
      <c r="D216" s="832" t="s">
        <v>2176</v>
      </c>
      <c r="E216" s="832" t="s">
        <v>5036</v>
      </c>
      <c r="F216" s="832" t="s">
        <v>5041</v>
      </c>
      <c r="G216" s="832" t="s">
        <v>5042</v>
      </c>
      <c r="H216" s="849">
        <v>5</v>
      </c>
      <c r="I216" s="849">
        <v>185</v>
      </c>
      <c r="J216" s="832">
        <v>1</v>
      </c>
      <c r="K216" s="832">
        <v>37</v>
      </c>
      <c r="L216" s="849">
        <v>11</v>
      </c>
      <c r="M216" s="849">
        <v>407</v>
      </c>
      <c r="N216" s="832">
        <v>2.2000000000000002</v>
      </c>
      <c r="O216" s="832">
        <v>37</v>
      </c>
      <c r="P216" s="849">
        <v>4</v>
      </c>
      <c r="Q216" s="849">
        <v>152</v>
      </c>
      <c r="R216" s="837">
        <v>0.82162162162162167</v>
      </c>
      <c r="S216" s="850">
        <v>38</v>
      </c>
    </row>
    <row r="217" spans="1:19" ht="14.4" customHeight="1" x14ac:dyDescent="0.3">
      <c r="A217" s="831" t="s">
        <v>4826</v>
      </c>
      <c r="B217" s="832" t="s">
        <v>4827</v>
      </c>
      <c r="C217" s="832" t="s">
        <v>615</v>
      </c>
      <c r="D217" s="832" t="s">
        <v>2176</v>
      </c>
      <c r="E217" s="832" t="s">
        <v>5036</v>
      </c>
      <c r="F217" s="832" t="s">
        <v>5051</v>
      </c>
      <c r="G217" s="832" t="s">
        <v>5052</v>
      </c>
      <c r="H217" s="849">
        <v>9</v>
      </c>
      <c r="I217" s="849">
        <v>0</v>
      </c>
      <c r="J217" s="832"/>
      <c r="K217" s="832">
        <v>0</v>
      </c>
      <c r="L217" s="849">
        <v>12</v>
      </c>
      <c r="M217" s="849">
        <v>0</v>
      </c>
      <c r="N217" s="832"/>
      <c r="O217" s="832">
        <v>0</v>
      </c>
      <c r="P217" s="849">
        <v>18</v>
      </c>
      <c r="Q217" s="849">
        <v>0</v>
      </c>
      <c r="R217" s="837"/>
      <c r="S217" s="850">
        <v>0</v>
      </c>
    </row>
    <row r="218" spans="1:19" ht="14.4" customHeight="1" x14ac:dyDescent="0.3">
      <c r="A218" s="831" t="s">
        <v>4826</v>
      </c>
      <c r="B218" s="832" t="s">
        <v>4827</v>
      </c>
      <c r="C218" s="832" t="s">
        <v>615</v>
      </c>
      <c r="D218" s="832" t="s">
        <v>2176</v>
      </c>
      <c r="E218" s="832" t="s">
        <v>5036</v>
      </c>
      <c r="F218" s="832" t="s">
        <v>5057</v>
      </c>
      <c r="G218" s="832" t="s">
        <v>5058</v>
      </c>
      <c r="H218" s="849">
        <v>206</v>
      </c>
      <c r="I218" s="849">
        <v>6866.67</v>
      </c>
      <c r="J218" s="832">
        <v>1</v>
      </c>
      <c r="K218" s="832">
        <v>33.33334951456311</v>
      </c>
      <c r="L218" s="849">
        <v>201</v>
      </c>
      <c r="M218" s="849">
        <v>6699.99</v>
      </c>
      <c r="N218" s="832">
        <v>0.97572622537561871</v>
      </c>
      <c r="O218" s="832">
        <v>33.33328358208955</v>
      </c>
      <c r="P218" s="849">
        <v>181</v>
      </c>
      <c r="Q218" s="849">
        <v>6033.32</v>
      </c>
      <c r="R218" s="837">
        <v>0.87863840842795704</v>
      </c>
      <c r="S218" s="850">
        <v>33.333259668508283</v>
      </c>
    </row>
    <row r="219" spans="1:19" ht="14.4" customHeight="1" x14ac:dyDescent="0.3">
      <c r="A219" s="831" t="s">
        <v>4826</v>
      </c>
      <c r="B219" s="832" t="s">
        <v>4827</v>
      </c>
      <c r="C219" s="832" t="s">
        <v>615</v>
      </c>
      <c r="D219" s="832" t="s">
        <v>2176</v>
      </c>
      <c r="E219" s="832" t="s">
        <v>5036</v>
      </c>
      <c r="F219" s="832" t="s">
        <v>5059</v>
      </c>
      <c r="G219" s="832" t="s">
        <v>5060</v>
      </c>
      <c r="H219" s="849">
        <v>205</v>
      </c>
      <c r="I219" s="849">
        <v>7585</v>
      </c>
      <c r="J219" s="832">
        <v>1</v>
      </c>
      <c r="K219" s="832">
        <v>37</v>
      </c>
      <c r="L219" s="849">
        <v>201</v>
      </c>
      <c r="M219" s="849">
        <v>7437</v>
      </c>
      <c r="N219" s="832">
        <v>0.98048780487804876</v>
      </c>
      <c r="O219" s="832">
        <v>37</v>
      </c>
      <c r="P219" s="849">
        <v>179</v>
      </c>
      <c r="Q219" s="849">
        <v>6802</v>
      </c>
      <c r="R219" s="837">
        <v>0.8967699406723797</v>
      </c>
      <c r="S219" s="850">
        <v>38</v>
      </c>
    </row>
    <row r="220" spans="1:19" ht="14.4" customHeight="1" x14ac:dyDescent="0.3">
      <c r="A220" s="831" t="s">
        <v>4826</v>
      </c>
      <c r="B220" s="832" t="s">
        <v>4827</v>
      </c>
      <c r="C220" s="832" t="s">
        <v>615</v>
      </c>
      <c r="D220" s="832" t="s">
        <v>2176</v>
      </c>
      <c r="E220" s="832" t="s">
        <v>5036</v>
      </c>
      <c r="F220" s="832" t="s">
        <v>5069</v>
      </c>
      <c r="G220" s="832" t="s">
        <v>5070</v>
      </c>
      <c r="H220" s="849">
        <v>36</v>
      </c>
      <c r="I220" s="849">
        <v>12780</v>
      </c>
      <c r="J220" s="832">
        <v>1</v>
      </c>
      <c r="K220" s="832">
        <v>355</v>
      </c>
      <c r="L220" s="849">
        <v>38</v>
      </c>
      <c r="M220" s="849">
        <v>13490</v>
      </c>
      <c r="N220" s="832">
        <v>1.0555555555555556</v>
      </c>
      <c r="O220" s="832">
        <v>355</v>
      </c>
      <c r="P220" s="849">
        <v>112</v>
      </c>
      <c r="Q220" s="849">
        <v>40096</v>
      </c>
      <c r="R220" s="837">
        <v>3.1374021909233178</v>
      </c>
      <c r="S220" s="850">
        <v>358</v>
      </c>
    </row>
    <row r="221" spans="1:19" ht="14.4" customHeight="1" x14ac:dyDescent="0.3">
      <c r="A221" s="831" t="s">
        <v>4826</v>
      </c>
      <c r="B221" s="832" t="s">
        <v>4827</v>
      </c>
      <c r="C221" s="832" t="s">
        <v>615</v>
      </c>
      <c r="D221" s="832" t="s">
        <v>2176</v>
      </c>
      <c r="E221" s="832" t="s">
        <v>5036</v>
      </c>
      <c r="F221" s="832" t="s">
        <v>5075</v>
      </c>
      <c r="G221" s="832" t="s">
        <v>5076</v>
      </c>
      <c r="H221" s="849">
        <v>7</v>
      </c>
      <c r="I221" s="849">
        <v>1211</v>
      </c>
      <c r="J221" s="832">
        <v>1</v>
      </c>
      <c r="K221" s="832">
        <v>173</v>
      </c>
      <c r="L221" s="849">
        <v>4</v>
      </c>
      <c r="M221" s="849">
        <v>696</v>
      </c>
      <c r="N221" s="832">
        <v>0.57473162675474809</v>
      </c>
      <c r="O221" s="832">
        <v>174</v>
      </c>
      <c r="P221" s="849">
        <v>4</v>
      </c>
      <c r="Q221" s="849">
        <v>700</v>
      </c>
      <c r="R221" s="837">
        <v>0.5780346820809249</v>
      </c>
      <c r="S221" s="850">
        <v>175</v>
      </c>
    </row>
    <row r="222" spans="1:19" ht="14.4" customHeight="1" x14ac:dyDescent="0.3">
      <c r="A222" s="831" t="s">
        <v>4826</v>
      </c>
      <c r="B222" s="832" t="s">
        <v>4827</v>
      </c>
      <c r="C222" s="832" t="s">
        <v>615</v>
      </c>
      <c r="D222" s="832" t="s">
        <v>2176</v>
      </c>
      <c r="E222" s="832" t="s">
        <v>5036</v>
      </c>
      <c r="F222" s="832" t="s">
        <v>5081</v>
      </c>
      <c r="G222" s="832" t="s">
        <v>5082</v>
      </c>
      <c r="H222" s="849">
        <v>161</v>
      </c>
      <c r="I222" s="849">
        <v>28497</v>
      </c>
      <c r="J222" s="832">
        <v>1</v>
      </c>
      <c r="K222" s="832">
        <v>177</v>
      </c>
      <c r="L222" s="849">
        <v>157</v>
      </c>
      <c r="M222" s="849">
        <v>27946</v>
      </c>
      <c r="N222" s="832">
        <v>0.98066463136470505</v>
      </c>
      <c r="O222" s="832">
        <v>178</v>
      </c>
      <c r="P222" s="849">
        <v>64</v>
      </c>
      <c r="Q222" s="849">
        <v>11456</v>
      </c>
      <c r="R222" s="837">
        <v>0.40200722883110501</v>
      </c>
      <c r="S222" s="850">
        <v>179</v>
      </c>
    </row>
    <row r="223" spans="1:19" ht="14.4" customHeight="1" x14ac:dyDescent="0.3">
      <c r="A223" s="831" t="s">
        <v>4826</v>
      </c>
      <c r="B223" s="832" t="s">
        <v>4827</v>
      </c>
      <c r="C223" s="832" t="s">
        <v>615</v>
      </c>
      <c r="D223" s="832" t="s">
        <v>2176</v>
      </c>
      <c r="E223" s="832" t="s">
        <v>5036</v>
      </c>
      <c r="F223" s="832" t="s">
        <v>5085</v>
      </c>
      <c r="G223" s="832" t="s">
        <v>5086</v>
      </c>
      <c r="H223" s="849">
        <v>9</v>
      </c>
      <c r="I223" s="849">
        <v>6309</v>
      </c>
      <c r="J223" s="832">
        <v>1</v>
      </c>
      <c r="K223" s="832">
        <v>701</v>
      </c>
      <c r="L223" s="849">
        <v>6</v>
      </c>
      <c r="M223" s="849">
        <v>4212</v>
      </c>
      <c r="N223" s="832">
        <v>0.66761768901569185</v>
      </c>
      <c r="O223" s="832">
        <v>702</v>
      </c>
      <c r="P223" s="849">
        <v>5</v>
      </c>
      <c r="Q223" s="849">
        <v>3535</v>
      </c>
      <c r="R223" s="837">
        <v>0.56031066730068158</v>
      </c>
      <c r="S223" s="850">
        <v>707</v>
      </c>
    </row>
    <row r="224" spans="1:19" ht="14.4" customHeight="1" x14ac:dyDescent="0.3">
      <c r="A224" s="831" t="s">
        <v>4826</v>
      </c>
      <c r="B224" s="832" t="s">
        <v>4827</v>
      </c>
      <c r="C224" s="832" t="s">
        <v>615</v>
      </c>
      <c r="D224" s="832" t="s">
        <v>2177</v>
      </c>
      <c r="E224" s="832" t="s">
        <v>5014</v>
      </c>
      <c r="F224" s="832" t="s">
        <v>5015</v>
      </c>
      <c r="G224" s="832" t="s">
        <v>5016</v>
      </c>
      <c r="H224" s="849">
        <v>4</v>
      </c>
      <c r="I224" s="849">
        <v>8332.16</v>
      </c>
      <c r="J224" s="832">
        <v>1</v>
      </c>
      <c r="K224" s="832">
        <v>2083.04</v>
      </c>
      <c r="L224" s="849">
        <v>5</v>
      </c>
      <c r="M224" s="849">
        <v>10797.85</v>
      </c>
      <c r="N224" s="832">
        <v>1.2959244661648361</v>
      </c>
      <c r="O224" s="832">
        <v>2159.5700000000002</v>
      </c>
      <c r="P224" s="849"/>
      <c r="Q224" s="849"/>
      <c r="R224" s="837"/>
      <c r="S224" s="850"/>
    </row>
    <row r="225" spans="1:19" ht="14.4" customHeight="1" x14ac:dyDescent="0.3">
      <c r="A225" s="831" t="s">
        <v>4826</v>
      </c>
      <c r="B225" s="832" t="s">
        <v>4827</v>
      </c>
      <c r="C225" s="832" t="s">
        <v>615</v>
      </c>
      <c r="D225" s="832" t="s">
        <v>2177</v>
      </c>
      <c r="E225" s="832" t="s">
        <v>5014</v>
      </c>
      <c r="F225" s="832" t="s">
        <v>5017</v>
      </c>
      <c r="G225" s="832" t="s">
        <v>5018</v>
      </c>
      <c r="H225" s="849"/>
      <c r="I225" s="849"/>
      <c r="J225" s="832"/>
      <c r="K225" s="832"/>
      <c r="L225" s="849"/>
      <c r="M225" s="849"/>
      <c r="N225" s="832"/>
      <c r="O225" s="832"/>
      <c r="P225" s="849">
        <v>5</v>
      </c>
      <c r="Q225" s="849">
        <v>13311</v>
      </c>
      <c r="R225" s="837"/>
      <c r="S225" s="850">
        <v>2662.2</v>
      </c>
    </row>
    <row r="226" spans="1:19" ht="14.4" customHeight="1" x14ac:dyDescent="0.3">
      <c r="A226" s="831" t="s">
        <v>4826</v>
      </c>
      <c r="B226" s="832" t="s">
        <v>4827</v>
      </c>
      <c r="C226" s="832" t="s">
        <v>615</v>
      </c>
      <c r="D226" s="832" t="s">
        <v>2177</v>
      </c>
      <c r="E226" s="832" t="s">
        <v>5014</v>
      </c>
      <c r="F226" s="832" t="s">
        <v>5021</v>
      </c>
      <c r="G226" s="832" t="s">
        <v>5022</v>
      </c>
      <c r="H226" s="849">
        <v>7</v>
      </c>
      <c r="I226" s="849">
        <v>59680.85</v>
      </c>
      <c r="J226" s="832">
        <v>1</v>
      </c>
      <c r="K226" s="832">
        <v>8525.8357142857149</v>
      </c>
      <c r="L226" s="849">
        <v>2</v>
      </c>
      <c r="M226" s="849">
        <v>17310.38</v>
      </c>
      <c r="N226" s="832">
        <v>0.29004915312030577</v>
      </c>
      <c r="O226" s="832">
        <v>8655.19</v>
      </c>
      <c r="P226" s="849"/>
      <c r="Q226" s="849"/>
      <c r="R226" s="837"/>
      <c r="S226" s="850"/>
    </row>
    <row r="227" spans="1:19" ht="14.4" customHeight="1" x14ac:dyDescent="0.3">
      <c r="A227" s="831" t="s">
        <v>4826</v>
      </c>
      <c r="B227" s="832" t="s">
        <v>4827</v>
      </c>
      <c r="C227" s="832" t="s">
        <v>615</v>
      </c>
      <c r="D227" s="832" t="s">
        <v>2177</v>
      </c>
      <c r="E227" s="832" t="s">
        <v>5014</v>
      </c>
      <c r="F227" s="832" t="s">
        <v>5025</v>
      </c>
      <c r="G227" s="832" t="s">
        <v>5026</v>
      </c>
      <c r="H227" s="849"/>
      <c r="I227" s="849"/>
      <c r="J227" s="832"/>
      <c r="K227" s="832"/>
      <c r="L227" s="849"/>
      <c r="M227" s="849"/>
      <c r="N227" s="832"/>
      <c r="O227" s="832"/>
      <c r="P227" s="849">
        <v>3</v>
      </c>
      <c r="Q227" s="849">
        <v>31033.949999999997</v>
      </c>
      <c r="R227" s="837"/>
      <c r="S227" s="850">
        <v>10344.65</v>
      </c>
    </row>
    <row r="228" spans="1:19" ht="14.4" customHeight="1" x14ac:dyDescent="0.3">
      <c r="A228" s="831" t="s">
        <v>4826</v>
      </c>
      <c r="B228" s="832" t="s">
        <v>4827</v>
      </c>
      <c r="C228" s="832" t="s">
        <v>615</v>
      </c>
      <c r="D228" s="832" t="s">
        <v>2177</v>
      </c>
      <c r="E228" s="832" t="s">
        <v>5014</v>
      </c>
      <c r="F228" s="832" t="s">
        <v>5027</v>
      </c>
      <c r="G228" s="832" t="s">
        <v>5028</v>
      </c>
      <c r="H228" s="849">
        <v>9</v>
      </c>
      <c r="I228" s="849">
        <v>2187.69</v>
      </c>
      <c r="J228" s="832">
        <v>1</v>
      </c>
      <c r="K228" s="832">
        <v>243.07666666666668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4826</v>
      </c>
      <c r="B229" s="832" t="s">
        <v>4827</v>
      </c>
      <c r="C229" s="832" t="s">
        <v>615</v>
      </c>
      <c r="D229" s="832" t="s">
        <v>2177</v>
      </c>
      <c r="E229" s="832" t="s">
        <v>5036</v>
      </c>
      <c r="F229" s="832" t="s">
        <v>5039</v>
      </c>
      <c r="G229" s="832" t="s">
        <v>5040</v>
      </c>
      <c r="H229" s="849">
        <v>10</v>
      </c>
      <c r="I229" s="849">
        <v>1960</v>
      </c>
      <c r="J229" s="832">
        <v>1</v>
      </c>
      <c r="K229" s="832">
        <v>196</v>
      </c>
      <c r="L229" s="849">
        <v>5</v>
      </c>
      <c r="M229" s="849">
        <v>980</v>
      </c>
      <c r="N229" s="832">
        <v>0.5</v>
      </c>
      <c r="O229" s="832">
        <v>196</v>
      </c>
      <c r="P229" s="849">
        <v>9</v>
      </c>
      <c r="Q229" s="849">
        <v>1791</v>
      </c>
      <c r="R229" s="837">
        <v>0.91377551020408165</v>
      </c>
      <c r="S229" s="850">
        <v>199</v>
      </c>
    </row>
    <row r="230" spans="1:19" ht="14.4" customHeight="1" x14ac:dyDescent="0.3">
      <c r="A230" s="831" t="s">
        <v>4826</v>
      </c>
      <c r="B230" s="832" t="s">
        <v>4827</v>
      </c>
      <c r="C230" s="832" t="s">
        <v>615</v>
      </c>
      <c r="D230" s="832" t="s">
        <v>2177</v>
      </c>
      <c r="E230" s="832" t="s">
        <v>5036</v>
      </c>
      <c r="F230" s="832" t="s">
        <v>5041</v>
      </c>
      <c r="G230" s="832" t="s">
        <v>5042</v>
      </c>
      <c r="H230" s="849">
        <v>2</v>
      </c>
      <c r="I230" s="849">
        <v>74</v>
      </c>
      <c r="J230" s="832">
        <v>1</v>
      </c>
      <c r="K230" s="832">
        <v>37</v>
      </c>
      <c r="L230" s="849">
        <v>20</v>
      </c>
      <c r="M230" s="849">
        <v>740</v>
      </c>
      <c r="N230" s="832">
        <v>10</v>
      </c>
      <c r="O230" s="832">
        <v>37</v>
      </c>
      <c r="P230" s="849">
        <v>2</v>
      </c>
      <c r="Q230" s="849">
        <v>76</v>
      </c>
      <c r="R230" s="837">
        <v>1.027027027027027</v>
      </c>
      <c r="S230" s="850">
        <v>38</v>
      </c>
    </row>
    <row r="231" spans="1:19" ht="14.4" customHeight="1" x14ac:dyDescent="0.3">
      <c r="A231" s="831" t="s">
        <v>4826</v>
      </c>
      <c r="B231" s="832" t="s">
        <v>4827</v>
      </c>
      <c r="C231" s="832" t="s">
        <v>615</v>
      </c>
      <c r="D231" s="832" t="s">
        <v>2177</v>
      </c>
      <c r="E231" s="832" t="s">
        <v>5036</v>
      </c>
      <c r="F231" s="832" t="s">
        <v>5057</v>
      </c>
      <c r="G231" s="832" t="s">
        <v>5058</v>
      </c>
      <c r="H231" s="849">
        <v>78</v>
      </c>
      <c r="I231" s="849">
        <v>2599.9899999999998</v>
      </c>
      <c r="J231" s="832">
        <v>1</v>
      </c>
      <c r="K231" s="832">
        <v>33.333205128205122</v>
      </c>
      <c r="L231" s="849">
        <v>70</v>
      </c>
      <c r="M231" s="849">
        <v>2333.3199999999997</v>
      </c>
      <c r="N231" s="832">
        <v>0.89743422090084957</v>
      </c>
      <c r="O231" s="832">
        <v>33.333142857142853</v>
      </c>
      <c r="P231" s="849">
        <v>58</v>
      </c>
      <c r="Q231" s="849">
        <v>1933.3400000000001</v>
      </c>
      <c r="R231" s="837">
        <v>0.74359516767372191</v>
      </c>
      <c r="S231" s="850">
        <v>33.333448275862068</v>
      </c>
    </row>
    <row r="232" spans="1:19" ht="14.4" customHeight="1" x14ac:dyDescent="0.3">
      <c r="A232" s="831" t="s">
        <v>4826</v>
      </c>
      <c r="B232" s="832" t="s">
        <v>4827</v>
      </c>
      <c r="C232" s="832" t="s">
        <v>615</v>
      </c>
      <c r="D232" s="832" t="s">
        <v>2177</v>
      </c>
      <c r="E232" s="832" t="s">
        <v>5036</v>
      </c>
      <c r="F232" s="832" t="s">
        <v>5059</v>
      </c>
      <c r="G232" s="832" t="s">
        <v>5060</v>
      </c>
      <c r="H232" s="849">
        <v>80</v>
      </c>
      <c r="I232" s="849">
        <v>2960</v>
      </c>
      <c r="J232" s="832">
        <v>1</v>
      </c>
      <c r="K232" s="832">
        <v>37</v>
      </c>
      <c r="L232" s="849">
        <v>71</v>
      </c>
      <c r="M232" s="849">
        <v>2627</v>
      </c>
      <c r="N232" s="832">
        <v>0.88749999999999996</v>
      </c>
      <c r="O232" s="832">
        <v>37</v>
      </c>
      <c r="P232" s="849">
        <v>57</v>
      </c>
      <c r="Q232" s="849">
        <v>2166</v>
      </c>
      <c r="R232" s="837">
        <v>0.73175675675675678</v>
      </c>
      <c r="S232" s="850">
        <v>38</v>
      </c>
    </row>
    <row r="233" spans="1:19" ht="14.4" customHeight="1" x14ac:dyDescent="0.3">
      <c r="A233" s="831" t="s">
        <v>4826</v>
      </c>
      <c r="B233" s="832" t="s">
        <v>4827</v>
      </c>
      <c r="C233" s="832" t="s">
        <v>615</v>
      </c>
      <c r="D233" s="832" t="s">
        <v>2177</v>
      </c>
      <c r="E233" s="832" t="s">
        <v>5036</v>
      </c>
      <c r="F233" s="832" t="s">
        <v>5075</v>
      </c>
      <c r="G233" s="832" t="s">
        <v>5076</v>
      </c>
      <c r="H233" s="849">
        <v>1</v>
      </c>
      <c r="I233" s="849">
        <v>173</v>
      </c>
      <c r="J233" s="832">
        <v>1</v>
      </c>
      <c r="K233" s="832">
        <v>173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4826</v>
      </c>
      <c r="B234" s="832" t="s">
        <v>4827</v>
      </c>
      <c r="C234" s="832" t="s">
        <v>615</v>
      </c>
      <c r="D234" s="832" t="s">
        <v>2177</v>
      </c>
      <c r="E234" s="832" t="s">
        <v>5036</v>
      </c>
      <c r="F234" s="832" t="s">
        <v>5081</v>
      </c>
      <c r="G234" s="832" t="s">
        <v>5082</v>
      </c>
      <c r="H234" s="849">
        <v>73</v>
      </c>
      <c r="I234" s="849">
        <v>12921</v>
      </c>
      <c r="J234" s="832">
        <v>1</v>
      </c>
      <c r="K234" s="832">
        <v>177</v>
      </c>
      <c r="L234" s="849">
        <v>67</v>
      </c>
      <c r="M234" s="849">
        <v>11926</v>
      </c>
      <c r="N234" s="832">
        <v>0.92299357634857981</v>
      </c>
      <c r="O234" s="832">
        <v>178</v>
      </c>
      <c r="P234" s="849">
        <v>54</v>
      </c>
      <c r="Q234" s="849">
        <v>9666</v>
      </c>
      <c r="R234" s="837">
        <v>0.74808451358254002</v>
      </c>
      <c r="S234" s="850">
        <v>179</v>
      </c>
    </row>
    <row r="235" spans="1:19" ht="14.4" customHeight="1" x14ac:dyDescent="0.3">
      <c r="A235" s="831" t="s">
        <v>4826</v>
      </c>
      <c r="B235" s="832" t="s">
        <v>4827</v>
      </c>
      <c r="C235" s="832" t="s">
        <v>615</v>
      </c>
      <c r="D235" s="832" t="s">
        <v>2177</v>
      </c>
      <c r="E235" s="832" t="s">
        <v>5036</v>
      </c>
      <c r="F235" s="832" t="s">
        <v>5085</v>
      </c>
      <c r="G235" s="832" t="s">
        <v>5086</v>
      </c>
      <c r="H235" s="849">
        <v>6</v>
      </c>
      <c r="I235" s="849">
        <v>4206</v>
      </c>
      <c r="J235" s="832">
        <v>1</v>
      </c>
      <c r="K235" s="832">
        <v>701</v>
      </c>
      <c r="L235" s="849">
        <v>4</v>
      </c>
      <c r="M235" s="849">
        <v>2808</v>
      </c>
      <c r="N235" s="832">
        <v>0.66761768901569185</v>
      </c>
      <c r="O235" s="832">
        <v>702</v>
      </c>
      <c r="P235" s="849">
        <v>4</v>
      </c>
      <c r="Q235" s="849">
        <v>2828</v>
      </c>
      <c r="R235" s="837">
        <v>0.67237280076081785</v>
      </c>
      <c r="S235" s="850">
        <v>707</v>
      </c>
    </row>
    <row r="236" spans="1:19" ht="14.4" customHeight="1" x14ac:dyDescent="0.3">
      <c r="A236" s="831" t="s">
        <v>4826</v>
      </c>
      <c r="B236" s="832" t="s">
        <v>4827</v>
      </c>
      <c r="C236" s="832" t="s">
        <v>615</v>
      </c>
      <c r="D236" s="832" t="s">
        <v>2178</v>
      </c>
      <c r="E236" s="832" t="s">
        <v>5014</v>
      </c>
      <c r="F236" s="832" t="s">
        <v>5017</v>
      </c>
      <c r="G236" s="832" t="s">
        <v>5018</v>
      </c>
      <c r="H236" s="849">
        <v>26</v>
      </c>
      <c r="I236" s="849">
        <v>66388.010000000009</v>
      </c>
      <c r="J236" s="832">
        <v>1</v>
      </c>
      <c r="K236" s="832">
        <v>2553.3850000000002</v>
      </c>
      <c r="L236" s="849">
        <v>16</v>
      </c>
      <c r="M236" s="849">
        <v>42258.400000000001</v>
      </c>
      <c r="N236" s="832">
        <v>0.63653662762296981</v>
      </c>
      <c r="O236" s="832">
        <v>2641.15</v>
      </c>
      <c r="P236" s="849"/>
      <c r="Q236" s="849"/>
      <c r="R236" s="837"/>
      <c r="S236" s="850"/>
    </row>
    <row r="237" spans="1:19" ht="14.4" customHeight="1" x14ac:dyDescent="0.3">
      <c r="A237" s="831" t="s">
        <v>4826</v>
      </c>
      <c r="B237" s="832" t="s">
        <v>4827</v>
      </c>
      <c r="C237" s="832" t="s">
        <v>615</v>
      </c>
      <c r="D237" s="832" t="s">
        <v>2178</v>
      </c>
      <c r="E237" s="832" t="s">
        <v>5014</v>
      </c>
      <c r="F237" s="832" t="s">
        <v>5021</v>
      </c>
      <c r="G237" s="832" t="s">
        <v>5022</v>
      </c>
      <c r="H237" s="849">
        <v>6</v>
      </c>
      <c r="I237" s="849">
        <v>51025.66</v>
      </c>
      <c r="J237" s="832">
        <v>1</v>
      </c>
      <c r="K237" s="832">
        <v>8504.2766666666666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4826</v>
      </c>
      <c r="B238" s="832" t="s">
        <v>4827</v>
      </c>
      <c r="C238" s="832" t="s">
        <v>615</v>
      </c>
      <c r="D238" s="832" t="s">
        <v>2178</v>
      </c>
      <c r="E238" s="832" t="s">
        <v>5014</v>
      </c>
      <c r="F238" s="832" t="s">
        <v>5025</v>
      </c>
      <c r="G238" s="832" t="s">
        <v>5026</v>
      </c>
      <c r="H238" s="849"/>
      <c r="I238" s="849"/>
      <c r="J238" s="832"/>
      <c r="K238" s="832"/>
      <c r="L238" s="849">
        <v>2</v>
      </c>
      <c r="M238" s="849">
        <v>20618.3</v>
      </c>
      <c r="N238" s="832"/>
      <c r="O238" s="832">
        <v>10309.15</v>
      </c>
      <c r="P238" s="849"/>
      <c r="Q238" s="849"/>
      <c r="R238" s="837"/>
      <c r="S238" s="850"/>
    </row>
    <row r="239" spans="1:19" ht="14.4" customHeight="1" x14ac:dyDescent="0.3">
      <c r="A239" s="831" t="s">
        <v>4826</v>
      </c>
      <c r="B239" s="832" t="s">
        <v>4827</v>
      </c>
      <c r="C239" s="832" t="s">
        <v>615</v>
      </c>
      <c r="D239" s="832" t="s">
        <v>2178</v>
      </c>
      <c r="E239" s="832" t="s">
        <v>5014</v>
      </c>
      <c r="F239" s="832" t="s">
        <v>5027</v>
      </c>
      <c r="G239" s="832" t="s">
        <v>5028</v>
      </c>
      <c r="H239" s="849">
        <v>5</v>
      </c>
      <c r="I239" s="849">
        <v>1209.05</v>
      </c>
      <c r="J239" s="832">
        <v>1</v>
      </c>
      <c r="K239" s="832">
        <v>241.81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4826</v>
      </c>
      <c r="B240" s="832" t="s">
        <v>4827</v>
      </c>
      <c r="C240" s="832" t="s">
        <v>615</v>
      </c>
      <c r="D240" s="832" t="s">
        <v>2178</v>
      </c>
      <c r="E240" s="832" t="s">
        <v>5036</v>
      </c>
      <c r="F240" s="832" t="s">
        <v>5039</v>
      </c>
      <c r="G240" s="832" t="s">
        <v>5040</v>
      </c>
      <c r="H240" s="849">
        <v>19</v>
      </c>
      <c r="I240" s="849">
        <v>3724</v>
      </c>
      <c r="J240" s="832">
        <v>1</v>
      </c>
      <c r="K240" s="832">
        <v>196</v>
      </c>
      <c r="L240" s="849">
        <v>10</v>
      </c>
      <c r="M240" s="849">
        <v>1960</v>
      </c>
      <c r="N240" s="832">
        <v>0.52631578947368418</v>
      </c>
      <c r="O240" s="832">
        <v>196</v>
      </c>
      <c r="P240" s="849"/>
      <c r="Q240" s="849"/>
      <c r="R240" s="837"/>
      <c r="S240" s="850"/>
    </row>
    <row r="241" spans="1:19" ht="14.4" customHeight="1" x14ac:dyDescent="0.3">
      <c r="A241" s="831" t="s">
        <v>4826</v>
      </c>
      <c r="B241" s="832" t="s">
        <v>4827</v>
      </c>
      <c r="C241" s="832" t="s">
        <v>615</v>
      </c>
      <c r="D241" s="832" t="s">
        <v>2178</v>
      </c>
      <c r="E241" s="832" t="s">
        <v>5036</v>
      </c>
      <c r="F241" s="832" t="s">
        <v>5041</v>
      </c>
      <c r="G241" s="832" t="s">
        <v>5042</v>
      </c>
      <c r="H241" s="849">
        <v>18</v>
      </c>
      <c r="I241" s="849">
        <v>666</v>
      </c>
      <c r="J241" s="832">
        <v>1</v>
      </c>
      <c r="K241" s="832">
        <v>37</v>
      </c>
      <c r="L241" s="849">
        <v>13</v>
      </c>
      <c r="M241" s="849">
        <v>481</v>
      </c>
      <c r="N241" s="832">
        <v>0.72222222222222221</v>
      </c>
      <c r="O241" s="832">
        <v>37</v>
      </c>
      <c r="P241" s="849">
        <v>5</v>
      </c>
      <c r="Q241" s="849">
        <v>190</v>
      </c>
      <c r="R241" s="837">
        <v>0.28528528528528529</v>
      </c>
      <c r="S241" s="850">
        <v>38</v>
      </c>
    </row>
    <row r="242" spans="1:19" ht="14.4" customHeight="1" x14ac:dyDescent="0.3">
      <c r="A242" s="831" t="s">
        <v>4826</v>
      </c>
      <c r="B242" s="832" t="s">
        <v>4827</v>
      </c>
      <c r="C242" s="832" t="s">
        <v>615</v>
      </c>
      <c r="D242" s="832" t="s">
        <v>2178</v>
      </c>
      <c r="E242" s="832" t="s">
        <v>5036</v>
      </c>
      <c r="F242" s="832" t="s">
        <v>5057</v>
      </c>
      <c r="G242" s="832" t="s">
        <v>5058</v>
      </c>
      <c r="H242" s="849">
        <v>137</v>
      </c>
      <c r="I242" s="849">
        <v>4566.66</v>
      </c>
      <c r="J242" s="832">
        <v>1</v>
      </c>
      <c r="K242" s="832">
        <v>33.333284671532844</v>
      </c>
      <c r="L242" s="849">
        <v>153</v>
      </c>
      <c r="M242" s="849">
        <v>5100</v>
      </c>
      <c r="N242" s="832">
        <v>1.1167899515181774</v>
      </c>
      <c r="O242" s="832">
        <v>33.333333333333336</v>
      </c>
      <c r="P242" s="849">
        <v>145</v>
      </c>
      <c r="Q242" s="849">
        <v>4833.33</v>
      </c>
      <c r="R242" s="837">
        <v>1.0583949757590887</v>
      </c>
      <c r="S242" s="850">
        <v>33.333310344827588</v>
      </c>
    </row>
    <row r="243" spans="1:19" ht="14.4" customHeight="1" x14ac:dyDescent="0.3">
      <c r="A243" s="831" t="s">
        <v>4826</v>
      </c>
      <c r="B243" s="832" t="s">
        <v>4827</v>
      </c>
      <c r="C243" s="832" t="s">
        <v>615</v>
      </c>
      <c r="D243" s="832" t="s">
        <v>2178</v>
      </c>
      <c r="E243" s="832" t="s">
        <v>5036</v>
      </c>
      <c r="F243" s="832" t="s">
        <v>5059</v>
      </c>
      <c r="G243" s="832" t="s">
        <v>5060</v>
      </c>
      <c r="H243" s="849">
        <v>137</v>
      </c>
      <c r="I243" s="849">
        <v>5069</v>
      </c>
      <c r="J243" s="832">
        <v>1</v>
      </c>
      <c r="K243" s="832">
        <v>37</v>
      </c>
      <c r="L243" s="849">
        <v>153</v>
      </c>
      <c r="M243" s="849">
        <v>5661</v>
      </c>
      <c r="N243" s="832">
        <v>1.1167883211678833</v>
      </c>
      <c r="O243" s="832">
        <v>37</v>
      </c>
      <c r="P243" s="849">
        <v>143</v>
      </c>
      <c r="Q243" s="849">
        <v>5434</v>
      </c>
      <c r="R243" s="837">
        <v>1.0720063128822253</v>
      </c>
      <c r="S243" s="850">
        <v>38</v>
      </c>
    </row>
    <row r="244" spans="1:19" ht="14.4" customHeight="1" x14ac:dyDescent="0.3">
      <c r="A244" s="831" t="s">
        <v>4826</v>
      </c>
      <c r="B244" s="832" t="s">
        <v>4827</v>
      </c>
      <c r="C244" s="832" t="s">
        <v>615</v>
      </c>
      <c r="D244" s="832" t="s">
        <v>2178</v>
      </c>
      <c r="E244" s="832" t="s">
        <v>5036</v>
      </c>
      <c r="F244" s="832" t="s">
        <v>5069</v>
      </c>
      <c r="G244" s="832" t="s">
        <v>5070</v>
      </c>
      <c r="H244" s="849">
        <v>126</v>
      </c>
      <c r="I244" s="849">
        <v>44730</v>
      </c>
      <c r="J244" s="832">
        <v>1</v>
      </c>
      <c r="K244" s="832">
        <v>355</v>
      </c>
      <c r="L244" s="849">
        <v>17</v>
      </c>
      <c r="M244" s="849">
        <v>6035</v>
      </c>
      <c r="N244" s="832">
        <v>0.13492063492063491</v>
      </c>
      <c r="O244" s="832">
        <v>355</v>
      </c>
      <c r="P244" s="849">
        <v>5</v>
      </c>
      <c r="Q244" s="849">
        <v>1790</v>
      </c>
      <c r="R244" s="837">
        <v>4.0017885088307621E-2</v>
      </c>
      <c r="S244" s="850">
        <v>358</v>
      </c>
    </row>
    <row r="245" spans="1:19" ht="14.4" customHeight="1" x14ac:dyDescent="0.3">
      <c r="A245" s="831" t="s">
        <v>4826</v>
      </c>
      <c r="B245" s="832" t="s">
        <v>4827</v>
      </c>
      <c r="C245" s="832" t="s">
        <v>615</v>
      </c>
      <c r="D245" s="832" t="s">
        <v>2178</v>
      </c>
      <c r="E245" s="832" t="s">
        <v>5036</v>
      </c>
      <c r="F245" s="832" t="s">
        <v>5081</v>
      </c>
      <c r="G245" s="832" t="s">
        <v>5082</v>
      </c>
      <c r="H245" s="849">
        <v>5</v>
      </c>
      <c r="I245" s="849">
        <v>885</v>
      </c>
      <c r="J245" s="832">
        <v>1</v>
      </c>
      <c r="K245" s="832">
        <v>177</v>
      </c>
      <c r="L245" s="849">
        <v>129</v>
      </c>
      <c r="M245" s="849">
        <v>22962</v>
      </c>
      <c r="N245" s="832">
        <v>25.945762711864408</v>
      </c>
      <c r="O245" s="832">
        <v>178</v>
      </c>
      <c r="P245" s="849">
        <v>136</v>
      </c>
      <c r="Q245" s="849">
        <v>24344</v>
      </c>
      <c r="R245" s="837">
        <v>27.507344632768362</v>
      </c>
      <c r="S245" s="850">
        <v>179</v>
      </c>
    </row>
    <row r="246" spans="1:19" ht="14.4" customHeight="1" x14ac:dyDescent="0.3">
      <c r="A246" s="831" t="s">
        <v>4826</v>
      </c>
      <c r="B246" s="832" t="s">
        <v>4827</v>
      </c>
      <c r="C246" s="832" t="s">
        <v>615</v>
      </c>
      <c r="D246" s="832" t="s">
        <v>2178</v>
      </c>
      <c r="E246" s="832" t="s">
        <v>5036</v>
      </c>
      <c r="F246" s="832" t="s">
        <v>5085</v>
      </c>
      <c r="G246" s="832" t="s">
        <v>5086</v>
      </c>
      <c r="H246" s="849">
        <v>7</v>
      </c>
      <c r="I246" s="849">
        <v>4907</v>
      </c>
      <c r="J246" s="832">
        <v>1</v>
      </c>
      <c r="K246" s="832">
        <v>701</v>
      </c>
      <c r="L246" s="849">
        <v>7</v>
      </c>
      <c r="M246" s="849">
        <v>4914</v>
      </c>
      <c r="N246" s="832">
        <v>1.0014265335235377</v>
      </c>
      <c r="O246" s="832">
        <v>702</v>
      </c>
      <c r="P246" s="849">
        <v>4</v>
      </c>
      <c r="Q246" s="849">
        <v>2828</v>
      </c>
      <c r="R246" s="837">
        <v>0.5763195435092725</v>
      </c>
      <c r="S246" s="850">
        <v>707</v>
      </c>
    </row>
    <row r="247" spans="1:19" ht="14.4" customHeight="1" x14ac:dyDescent="0.3">
      <c r="A247" s="831" t="s">
        <v>4826</v>
      </c>
      <c r="B247" s="832" t="s">
        <v>4827</v>
      </c>
      <c r="C247" s="832" t="s">
        <v>615</v>
      </c>
      <c r="D247" s="832" t="s">
        <v>2180</v>
      </c>
      <c r="E247" s="832" t="s">
        <v>5036</v>
      </c>
      <c r="F247" s="832" t="s">
        <v>5039</v>
      </c>
      <c r="G247" s="832" t="s">
        <v>5040</v>
      </c>
      <c r="H247" s="849"/>
      <c r="I247" s="849"/>
      <c r="J247" s="832"/>
      <c r="K247" s="832"/>
      <c r="L247" s="849"/>
      <c r="M247" s="849"/>
      <c r="N247" s="832"/>
      <c r="O247" s="832"/>
      <c r="P247" s="849">
        <v>2</v>
      </c>
      <c r="Q247" s="849">
        <v>398</v>
      </c>
      <c r="R247" s="837"/>
      <c r="S247" s="850">
        <v>199</v>
      </c>
    </row>
    <row r="248" spans="1:19" ht="14.4" customHeight="1" x14ac:dyDescent="0.3">
      <c r="A248" s="831" t="s">
        <v>4826</v>
      </c>
      <c r="B248" s="832" t="s">
        <v>4827</v>
      </c>
      <c r="C248" s="832" t="s">
        <v>615</v>
      </c>
      <c r="D248" s="832" t="s">
        <v>2180</v>
      </c>
      <c r="E248" s="832" t="s">
        <v>5036</v>
      </c>
      <c r="F248" s="832" t="s">
        <v>5041</v>
      </c>
      <c r="G248" s="832" t="s">
        <v>5042</v>
      </c>
      <c r="H248" s="849">
        <v>10</v>
      </c>
      <c r="I248" s="849">
        <v>370</v>
      </c>
      <c r="J248" s="832">
        <v>1</v>
      </c>
      <c r="K248" s="832">
        <v>37</v>
      </c>
      <c r="L248" s="849">
        <v>13</v>
      </c>
      <c r="M248" s="849">
        <v>481</v>
      </c>
      <c r="N248" s="832">
        <v>1.3</v>
      </c>
      <c r="O248" s="832">
        <v>37</v>
      </c>
      <c r="P248" s="849">
        <v>8</v>
      </c>
      <c r="Q248" s="849">
        <v>304</v>
      </c>
      <c r="R248" s="837">
        <v>0.82162162162162167</v>
      </c>
      <c r="S248" s="850">
        <v>38</v>
      </c>
    </row>
    <row r="249" spans="1:19" ht="14.4" customHeight="1" x14ac:dyDescent="0.3">
      <c r="A249" s="831" t="s">
        <v>4826</v>
      </c>
      <c r="B249" s="832" t="s">
        <v>4827</v>
      </c>
      <c r="C249" s="832" t="s">
        <v>615</v>
      </c>
      <c r="D249" s="832" t="s">
        <v>2180</v>
      </c>
      <c r="E249" s="832" t="s">
        <v>5036</v>
      </c>
      <c r="F249" s="832" t="s">
        <v>5057</v>
      </c>
      <c r="G249" s="832" t="s">
        <v>5058</v>
      </c>
      <c r="H249" s="849">
        <v>14</v>
      </c>
      <c r="I249" s="849">
        <v>466.65</v>
      </c>
      <c r="J249" s="832">
        <v>1</v>
      </c>
      <c r="K249" s="832">
        <v>33.332142857142856</v>
      </c>
      <c r="L249" s="849">
        <v>14</v>
      </c>
      <c r="M249" s="849">
        <v>466.66999999999996</v>
      </c>
      <c r="N249" s="832">
        <v>1.0000428586735239</v>
      </c>
      <c r="O249" s="832">
        <v>33.333571428571425</v>
      </c>
      <c r="P249" s="849">
        <v>48</v>
      </c>
      <c r="Q249" s="849">
        <v>1599.99</v>
      </c>
      <c r="R249" s="837">
        <v>3.4286724525875925</v>
      </c>
      <c r="S249" s="850">
        <v>33.333125000000003</v>
      </c>
    </row>
    <row r="250" spans="1:19" ht="14.4" customHeight="1" x14ac:dyDescent="0.3">
      <c r="A250" s="831" t="s">
        <v>4826</v>
      </c>
      <c r="B250" s="832" t="s">
        <v>4827</v>
      </c>
      <c r="C250" s="832" t="s">
        <v>615</v>
      </c>
      <c r="D250" s="832" t="s">
        <v>2180</v>
      </c>
      <c r="E250" s="832" t="s">
        <v>5036</v>
      </c>
      <c r="F250" s="832" t="s">
        <v>5059</v>
      </c>
      <c r="G250" s="832" t="s">
        <v>5060</v>
      </c>
      <c r="H250" s="849">
        <v>13</v>
      </c>
      <c r="I250" s="849">
        <v>481</v>
      </c>
      <c r="J250" s="832">
        <v>1</v>
      </c>
      <c r="K250" s="832">
        <v>37</v>
      </c>
      <c r="L250" s="849">
        <v>13</v>
      </c>
      <c r="M250" s="849">
        <v>481</v>
      </c>
      <c r="N250" s="832">
        <v>1</v>
      </c>
      <c r="O250" s="832">
        <v>37</v>
      </c>
      <c r="P250" s="849">
        <v>49</v>
      </c>
      <c r="Q250" s="849">
        <v>1862</v>
      </c>
      <c r="R250" s="837">
        <v>3.871101871101871</v>
      </c>
      <c r="S250" s="850">
        <v>38</v>
      </c>
    </row>
    <row r="251" spans="1:19" ht="14.4" customHeight="1" x14ac:dyDescent="0.3">
      <c r="A251" s="831" t="s">
        <v>4826</v>
      </c>
      <c r="B251" s="832" t="s">
        <v>4827</v>
      </c>
      <c r="C251" s="832" t="s">
        <v>615</v>
      </c>
      <c r="D251" s="832" t="s">
        <v>2180</v>
      </c>
      <c r="E251" s="832" t="s">
        <v>5036</v>
      </c>
      <c r="F251" s="832" t="s">
        <v>5065</v>
      </c>
      <c r="G251" s="832" t="s">
        <v>5066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0</v>
      </c>
      <c r="R251" s="837"/>
      <c r="S251" s="850">
        <v>0</v>
      </c>
    </row>
    <row r="252" spans="1:19" ht="14.4" customHeight="1" x14ac:dyDescent="0.3">
      <c r="A252" s="831" t="s">
        <v>4826</v>
      </c>
      <c r="B252" s="832" t="s">
        <v>4827</v>
      </c>
      <c r="C252" s="832" t="s">
        <v>615</v>
      </c>
      <c r="D252" s="832" t="s">
        <v>2180</v>
      </c>
      <c r="E252" s="832" t="s">
        <v>5036</v>
      </c>
      <c r="F252" s="832" t="s">
        <v>5069</v>
      </c>
      <c r="G252" s="832" t="s">
        <v>5070</v>
      </c>
      <c r="H252" s="849">
        <v>8</v>
      </c>
      <c r="I252" s="849">
        <v>2840</v>
      </c>
      <c r="J252" s="832">
        <v>1</v>
      </c>
      <c r="K252" s="832">
        <v>355</v>
      </c>
      <c r="L252" s="849">
        <v>3</v>
      </c>
      <c r="M252" s="849">
        <v>1065</v>
      </c>
      <c r="N252" s="832">
        <v>0.375</v>
      </c>
      <c r="O252" s="832">
        <v>355</v>
      </c>
      <c r="P252" s="849">
        <v>23</v>
      </c>
      <c r="Q252" s="849">
        <v>8234</v>
      </c>
      <c r="R252" s="837">
        <v>2.8992957746478871</v>
      </c>
      <c r="S252" s="850">
        <v>358</v>
      </c>
    </row>
    <row r="253" spans="1:19" ht="14.4" customHeight="1" x14ac:dyDescent="0.3">
      <c r="A253" s="831" t="s">
        <v>4826</v>
      </c>
      <c r="B253" s="832" t="s">
        <v>4827</v>
      </c>
      <c r="C253" s="832" t="s">
        <v>615</v>
      </c>
      <c r="D253" s="832" t="s">
        <v>2180</v>
      </c>
      <c r="E253" s="832" t="s">
        <v>5036</v>
      </c>
      <c r="F253" s="832" t="s">
        <v>5081</v>
      </c>
      <c r="G253" s="832" t="s">
        <v>5082</v>
      </c>
      <c r="H253" s="849">
        <v>5</v>
      </c>
      <c r="I253" s="849">
        <v>885</v>
      </c>
      <c r="J253" s="832">
        <v>1</v>
      </c>
      <c r="K253" s="832">
        <v>177</v>
      </c>
      <c r="L253" s="849">
        <v>11</v>
      </c>
      <c r="M253" s="849">
        <v>1958</v>
      </c>
      <c r="N253" s="832">
        <v>2.2124293785310734</v>
      </c>
      <c r="O253" s="832">
        <v>178</v>
      </c>
      <c r="P253" s="849">
        <v>19</v>
      </c>
      <c r="Q253" s="849">
        <v>3401</v>
      </c>
      <c r="R253" s="837">
        <v>3.8429378531073448</v>
      </c>
      <c r="S253" s="850">
        <v>179</v>
      </c>
    </row>
    <row r="254" spans="1:19" ht="14.4" customHeight="1" x14ac:dyDescent="0.3">
      <c r="A254" s="831" t="s">
        <v>4826</v>
      </c>
      <c r="B254" s="832" t="s">
        <v>4827</v>
      </c>
      <c r="C254" s="832" t="s">
        <v>615</v>
      </c>
      <c r="D254" s="832" t="s">
        <v>2180</v>
      </c>
      <c r="E254" s="832" t="s">
        <v>5036</v>
      </c>
      <c r="F254" s="832" t="s">
        <v>5085</v>
      </c>
      <c r="G254" s="832" t="s">
        <v>5086</v>
      </c>
      <c r="H254" s="849">
        <v>1</v>
      </c>
      <c r="I254" s="849">
        <v>701</v>
      </c>
      <c r="J254" s="832">
        <v>1</v>
      </c>
      <c r="K254" s="832">
        <v>701</v>
      </c>
      <c r="L254" s="849"/>
      <c r="M254" s="849"/>
      <c r="N254" s="832"/>
      <c r="O254" s="832"/>
      <c r="P254" s="849">
        <v>7</v>
      </c>
      <c r="Q254" s="849">
        <v>4949</v>
      </c>
      <c r="R254" s="837">
        <v>7.0599144079885878</v>
      </c>
      <c r="S254" s="850">
        <v>707</v>
      </c>
    </row>
    <row r="255" spans="1:19" ht="14.4" customHeight="1" x14ac:dyDescent="0.3">
      <c r="A255" s="831" t="s">
        <v>4826</v>
      </c>
      <c r="B255" s="832" t="s">
        <v>4827</v>
      </c>
      <c r="C255" s="832" t="s">
        <v>615</v>
      </c>
      <c r="D255" s="832" t="s">
        <v>2181</v>
      </c>
      <c r="E255" s="832" t="s">
        <v>5014</v>
      </c>
      <c r="F255" s="832" t="s">
        <v>5017</v>
      </c>
      <c r="G255" s="832" t="s">
        <v>5018</v>
      </c>
      <c r="H255" s="849">
        <v>2</v>
      </c>
      <c r="I255" s="849">
        <v>5282.3</v>
      </c>
      <c r="J255" s="832">
        <v>1</v>
      </c>
      <c r="K255" s="832">
        <v>2641.15</v>
      </c>
      <c r="L255" s="849"/>
      <c r="M255" s="849"/>
      <c r="N255" s="832"/>
      <c r="O255" s="832"/>
      <c r="P255" s="849">
        <v>5</v>
      </c>
      <c r="Q255" s="849">
        <v>13311</v>
      </c>
      <c r="R255" s="837">
        <v>2.519925032656229</v>
      </c>
      <c r="S255" s="850">
        <v>2662.2</v>
      </c>
    </row>
    <row r="256" spans="1:19" ht="14.4" customHeight="1" x14ac:dyDescent="0.3">
      <c r="A256" s="831" t="s">
        <v>4826</v>
      </c>
      <c r="B256" s="832" t="s">
        <v>4827</v>
      </c>
      <c r="C256" s="832" t="s">
        <v>615</v>
      </c>
      <c r="D256" s="832" t="s">
        <v>2181</v>
      </c>
      <c r="E256" s="832" t="s">
        <v>5014</v>
      </c>
      <c r="F256" s="832" t="s">
        <v>5025</v>
      </c>
      <c r="G256" s="832" t="s">
        <v>5026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10344.65</v>
      </c>
      <c r="R256" s="837"/>
      <c r="S256" s="850">
        <v>10344.65</v>
      </c>
    </row>
    <row r="257" spans="1:19" ht="14.4" customHeight="1" x14ac:dyDescent="0.3">
      <c r="A257" s="831" t="s">
        <v>4826</v>
      </c>
      <c r="B257" s="832" t="s">
        <v>4827</v>
      </c>
      <c r="C257" s="832" t="s">
        <v>615</v>
      </c>
      <c r="D257" s="832" t="s">
        <v>2181</v>
      </c>
      <c r="E257" s="832" t="s">
        <v>5036</v>
      </c>
      <c r="F257" s="832" t="s">
        <v>5039</v>
      </c>
      <c r="G257" s="832" t="s">
        <v>5040</v>
      </c>
      <c r="H257" s="849">
        <v>1</v>
      </c>
      <c r="I257" s="849">
        <v>196</v>
      </c>
      <c r="J257" s="832">
        <v>1</v>
      </c>
      <c r="K257" s="832">
        <v>196</v>
      </c>
      <c r="L257" s="849"/>
      <c r="M257" s="849"/>
      <c r="N257" s="832"/>
      <c r="O257" s="832"/>
      <c r="P257" s="849">
        <v>4</v>
      </c>
      <c r="Q257" s="849">
        <v>796</v>
      </c>
      <c r="R257" s="837">
        <v>4.0612244897959187</v>
      </c>
      <c r="S257" s="850">
        <v>199</v>
      </c>
    </row>
    <row r="258" spans="1:19" ht="14.4" customHeight="1" x14ac:dyDescent="0.3">
      <c r="A258" s="831" t="s">
        <v>4826</v>
      </c>
      <c r="B258" s="832" t="s">
        <v>4827</v>
      </c>
      <c r="C258" s="832" t="s">
        <v>615</v>
      </c>
      <c r="D258" s="832" t="s">
        <v>2181</v>
      </c>
      <c r="E258" s="832" t="s">
        <v>5036</v>
      </c>
      <c r="F258" s="832" t="s">
        <v>5041</v>
      </c>
      <c r="G258" s="832" t="s">
        <v>5042</v>
      </c>
      <c r="H258" s="849">
        <v>10</v>
      </c>
      <c r="I258" s="849">
        <v>370</v>
      </c>
      <c r="J258" s="832">
        <v>1</v>
      </c>
      <c r="K258" s="832">
        <v>37</v>
      </c>
      <c r="L258" s="849">
        <v>2</v>
      </c>
      <c r="M258" s="849">
        <v>74</v>
      </c>
      <c r="N258" s="832">
        <v>0.2</v>
      </c>
      <c r="O258" s="832">
        <v>37</v>
      </c>
      <c r="P258" s="849">
        <v>4</v>
      </c>
      <c r="Q258" s="849">
        <v>152</v>
      </c>
      <c r="R258" s="837">
        <v>0.41081081081081083</v>
      </c>
      <c r="S258" s="850">
        <v>38</v>
      </c>
    </row>
    <row r="259" spans="1:19" ht="14.4" customHeight="1" x14ac:dyDescent="0.3">
      <c r="A259" s="831" t="s">
        <v>4826</v>
      </c>
      <c r="B259" s="832" t="s">
        <v>4827</v>
      </c>
      <c r="C259" s="832" t="s">
        <v>615</v>
      </c>
      <c r="D259" s="832" t="s">
        <v>2181</v>
      </c>
      <c r="E259" s="832" t="s">
        <v>5036</v>
      </c>
      <c r="F259" s="832" t="s">
        <v>5057</v>
      </c>
      <c r="G259" s="832" t="s">
        <v>5058</v>
      </c>
      <c r="H259" s="849">
        <v>54</v>
      </c>
      <c r="I259" s="849">
        <v>1800</v>
      </c>
      <c r="J259" s="832">
        <v>1</v>
      </c>
      <c r="K259" s="832">
        <v>33.333333333333336</v>
      </c>
      <c r="L259" s="849">
        <v>91</v>
      </c>
      <c r="M259" s="849">
        <v>3033.3199999999997</v>
      </c>
      <c r="N259" s="832">
        <v>1.6851777777777777</v>
      </c>
      <c r="O259" s="832">
        <v>33.333186813186813</v>
      </c>
      <c r="P259" s="849">
        <v>75</v>
      </c>
      <c r="Q259" s="849">
        <v>2499.9899999999998</v>
      </c>
      <c r="R259" s="837">
        <v>1.3888833333333332</v>
      </c>
      <c r="S259" s="850">
        <v>33.333199999999998</v>
      </c>
    </row>
    <row r="260" spans="1:19" ht="14.4" customHeight="1" x14ac:dyDescent="0.3">
      <c r="A260" s="831" t="s">
        <v>4826</v>
      </c>
      <c r="B260" s="832" t="s">
        <v>4827</v>
      </c>
      <c r="C260" s="832" t="s">
        <v>615</v>
      </c>
      <c r="D260" s="832" t="s">
        <v>2181</v>
      </c>
      <c r="E260" s="832" t="s">
        <v>5036</v>
      </c>
      <c r="F260" s="832" t="s">
        <v>5059</v>
      </c>
      <c r="G260" s="832" t="s">
        <v>5060</v>
      </c>
      <c r="H260" s="849">
        <v>54</v>
      </c>
      <c r="I260" s="849">
        <v>1998</v>
      </c>
      <c r="J260" s="832">
        <v>1</v>
      </c>
      <c r="K260" s="832">
        <v>37</v>
      </c>
      <c r="L260" s="849">
        <v>91</v>
      </c>
      <c r="M260" s="849">
        <v>3367</v>
      </c>
      <c r="N260" s="832">
        <v>1.6851851851851851</v>
      </c>
      <c r="O260" s="832">
        <v>37</v>
      </c>
      <c r="P260" s="849">
        <v>75</v>
      </c>
      <c r="Q260" s="849">
        <v>2850</v>
      </c>
      <c r="R260" s="837">
        <v>1.4264264264264264</v>
      </c>
      <c r="S260" s="850">
        <v>38</v>
      </c>
    </row>
    <row r="261" spans="1:19" ht="14.4" customHeight="1" x14ac:dyDescent="0.3">
      <c r="A261" s="831" t="s">
        <v>4826</v>
      </c>
      <c r="B261" s="832" t="s">
        <v>4827</v>
      </c>
      <c r="C261" s="832" t="s">
        <v>615</v>
      </c>
      <c r="D261" s="832" t="s">
        <v>2181</v>
      </c>
      <c r="E261" s="832" t="s">
        <v>5036</v>
      </c>
      <c r="F261" s="832" t="s">
        <v>5069</v>
      </c>
      <c r="G261" s="832" t="s">
        <v>5070</v>
      </c>
      <c r="H261" s="849">
        <v>3</v>
      </c>
      <c r="I261" s="849">
        <v>1065</v>
      </c>
      <c r="J261" s="832">
        <v>1</v>
      </c>
      <c r="K261" s="832">
        <v>355</v>
      </c>
      <c r="L261" s="849">
        <v>3</v>
      </c>
      <c r="M261" s="849">
        <v>1065</v>
      </c>
      <c r="N261" s="832">
        <v>1</v>
      </c>
      <c r="O261" s="832">
        <v>355</v>
      </c>
      <c r="P261" s="849">
        <v>2</v>
      </c>
      <c r="Q261" s="849">
        <v>716</v>
      </c>
      <c r="R261" s="837">
        <v>0.67230046948356803</v>
      </c>
      <c r="S261" s="850">
        <v>358</v>
      </c>
    </row>
    <row r="262" spans="1:19" ht="14.4" customHeight="1" x14ac:dyDescent="0.3">
      <c r="A262" s="831" t="s">
        <v>4826</v>
      </c>
      <c r="B262" s="832" t="s">
        <v>4827</v>
      </c>
      <c r="C262" s="832" t="s">
        <v>615</v>
      </c>
      <c r="D262" s="832" t="s">
        <v>2181</v>
      </c>
      <c r="E262" s="832" t="s">
        <v>5036</v>
      </c>
      <c r="F262" s="832" t="s">
        <v>5075</v>
      </c>
      <c r="G262" s="832" t="s">
        <v>5076</v>
      </c>
      <c r="H262" s="849">
        <v>2</v>
      </c>
      <c r="I262" s="849">
        <v>346</v>
      </c>
      <c r="J262" s="832">
        <v>1</v>
      </c>
      <c r="K262" s="832">
        <v>173</v>
      </c>
      <c r="L262" s="849">
        <v>2</v>
      </c>
      <c r="M262" s="849">
        <v>348</v>
      </c>
      <c r="N262" s="832">
        <v>1.0057803468208093</v>
      </c>
      <c r="O262" s="832">
        <v>174</v>
      </c>
      <c r="P262" s="849">
        <v>1</v>
      </c>
      <c r="Q262" s="849">
        <v>175</v>
      </c>
      <c r="R262" s="837">
        <v>0.5057803468208093</v>
      </c>
      <c r="S262" s="850">
        <v>175</v>
      </c>
    </row>
    <row r="263" spans="1:19" ht="14.4" customHeight="1" x14ac:dyDescent="0.3">
      <c r="A263" s="831" t="s">
        <v>4826</v>
      </c>
      <c r="B263" s="832" t="s">
        <v>4827</v>
      </c>
      <c r="C263" s="832" t="s">
        <v>615</v>
      </c>
      <c r="D263" s="832" t="s">
        <v>2181</v>
      </c>
      <c r="E263" s="832" t="s">
        <v>5036</v>
      </c>
      <c r="F263" s="832" t="s">
        <v>5081</v>
      </c>
      <c r="G263" s="832" t="s">
        <v>5082</v>
      </c>
      <c r="H263" s="849">
        <v>49</v>
      </c>
      <c r="I263" s="849">
        <v>8673</v>
      </c>
      <c r="J263" s="832">
        <v>1</v>
      </c>
      <c r="K263" s="832">
        <v>177</v>
      </c>
      <c r="L263" s="849">
        <v>85</v>
      </c>
      <c r="M263" s="849">
        <v>15130</v>
      </c>
      <c r="N263" s="832">
        <v>1.7444944079326645</v>
      </c>
      <c r="O263" s="832">
        <v>178</v>
      </c>
      <c r="P263" s="849">
        <v>65</v>
      </c>
      <c r="Q263" s="849">
        <v>11635</v>
      </c>
      <c r="R263" s="837">
        <v>1.3415196587109419</v>
      </c>
      <c r="S263" s="850">
        <v>179</v>
      </c>
    </row>
    <row r="264" spans="1:19" ht="14.4" customHeight="1" x14ac:dyDescent="0.3">
      <c r="A264" s="831" t="s">
        <v>4826</v>
      </c>
      <c r="B264" s="832" t="s">
        <v>4827</v>
      </c>
      <c r="C264" s="832" t="s">
        <v>615</v>
      </c>
      <c r="D264" s="832" t="s">
        <v>2181</v>
      </c>
      <c r="E264" s="832" t="s">
        <v>5036</v>
      </c>
      <c r="F264" s="832" t="s">
        <v>5085</v>
      </c>
      <c r="G264" s="832" t="s">
        <v>5086</v>
      </c>
      <c r="H264" s="849">
        <v>2</v>
      </c>
      <c r="I264" s="849">
        <v>1402</v>
      </c>
      <c r="J264" s="832">
        <v>1</v>
      </c>
      <c r="K264" s="832">
        <v>701</v>
      </c>
      <c r="L264" s="849">
        <v>3</v>
      </c>
      <c r="M264" s="849">
        <v>2106</v>
      </c>
      <c r="N264" s="832">
        <v>1.5021398002853068</v>
      </c>
      <c r="O264" s="832">
        <v>702</v>
      </c>
      <c r="P264" s="849">
        <v>8</v>
      </c>
      <c r="Q264" s="849">
        <v>5656</v>
      </c>
      <c r="R264" s="837">
        <v>4.0342368045649071</v>
      </c>
      <c r="S264" s="850">
        <v>707</v>
      </c>
    </row>
    <row r="265" spans="1:19" ht="14.4" customHeight="1" x14ac:dyDescent="0.3">
      <c r="A265" s="831" t="s">
        <v>4826</v>
      </c>
      <c r="B265" s="832" t="s">
        <v>4827</v>
      </c>
      <c r="C265" s="832" t="s">
        <v>615</v>
      </c>
      <c r="D265" s="832" t="s">
        <v>4823</v>
      </c>
      <c r="E265" s="832" t="s">
        <v>5036</v>
      </c>
      <c r="F265" s="832" t="s">
        <v>5041</v>
      </c>
      <c r="G265" s="832" t="s">
        <v>5042</v>
      </c>
      <c r="H265" s="849">
        <v>2</v>
      </c>
      <c r="I265" s="849">
        <v>74</v>
      </c>
      <c r="J265" s="832">
        <v>1</v>
      </c>
      <c r="K265" s="832">
        <v>37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4826</v>
      </c>
      <c r="B266" s="832" t="s">
        <v>4827</v>
      </c>
      <c r="C266" s="832" t="s">
        <v>615</v>
      </c>
      <c r="D266" s="832" t="s">
        <v>4823</v>
      </c>
      <c r="E266" s="832" t="s">
        <v>5036</v>
      </c>
      <c r="F266" s="832" t="s">
        <v>5057</v>
      </c>
      <c r="G266" s="832" t="s">
        <v>5058</v>
      </c>
      <c r="H266" s="849">
        <v>101</v>
      </c>
      <c r="I266" s="849">
        <v>3366.6499999999996</v>
      </c>
      <c r="J266" s="832">
        <v>1</v>
      </c>
      <c r="K266" s="832">
        <v>33.333168316831681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4826</v>
      </c>
      <c r="B267" s="832" t="s">
        <v>4827</v>
      </c>
      <c r="C267" s="832" t="s">
        <v>615</v>
      </c>
      <c r="D267" s="832" t="s">
        <v>4823</v>
      </c>
      <c r="E267" s="832" t="s">
        <v>5036</v>
      </c>
      <c r="F267" s="832" t="s">
        <v>5059</v>
      </c>
      <c r="G267" s="832" t="s">
        <v>5060</v>
      </c>
      <c r="H267" s="849">
        <v>101</v>
      </c>
      <c r="I267" s="849">
        <v>3737</v>
      </c>
      <c r="J267" s="832">
        <v>1</v>
      </c>
      <c r="K267" s="832">
        <v>37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4826</v>
      </c>
      <c r="B268" s="832" t="s">
        <v>4827</v>
      </c>
      <c r="C268" s="832" t="s">
        <v>615</v>
      </c>
      <c r="D268" s="832" t="s">
        <v>4823</v>
      </c>
      <c r="E268" s="832" t="s">
        <v>5036</v>
      </c>
      <c r="F268" s="832" t="s">
        <v>5069</v>
      </c>
      <c r="G268" s="832" t="s">
        <v>5070</v>
      </c>
      <c r="H268" s="849">
        <v>76</v>
      </c>
      <c r="I268" s="849">
        <v>26980</v>
      </c>
      <c r="J268" s="832">
        <v>1</v>
      </c>
      <c r="K268" s="832">
        <v>355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4826</v>
      </c>
      <c r="B269" s="832" t="s">
        <v>4827</v>
      </c>
      <c r="C269" s="832" t="s">
        <v>615</v>
      </c>
      <c r="D269" s="832" t="s">
        <v>4823</v>
      </c>
      <c r="E269" s="832" t="s">
        <v>5036</v>
      </c>
      <c r="F269" s="832" t="s">
        <v>5081</v>
      </c>
      <c r="G269" s="832" t="s">
        <v>5082</v>
      </c>
      <c r="H269" s="849">
        <v>19</v>
      </c>
      <c r="I269" s="849">
        <v>3363</v>
      </c>
      <c r="J269" s="832">
        <v>1</v>
      </c>
      <c r="K269" s="832">
        <v>177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4826</v>
      </c>
      <c r="B270" s="832" t="s">
        <v>4827</v>
      </c>
      <c r="C270" s="832" t="s">
        <v>615</v>
      </c>
      <c r="D270" s="832" t="s">
        <v>4823</v>
      </c>
      <c r="E270" s="832" t="s">
        <v>5036</v>
      </c>
      <c r="F270" s="832" t="s">
        <v>5085</v>
      </c>
      <c r="G270" s="832" t="s">
        <v>5086</v>
      </c>
      <c r="H270" s="849">
        <v>6</v>
      </c>
      <c r="I270" s="849">
        <v>4206</v>
      </c>
      <c r="J270" s="832">
        <v>1</v>
      </c>
      <c r="K270" s="832">
        <v>701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4826</v>
      </c>
      <c r="B271" s="832" t="s">
        <v>4827</v>
      </c>
      <c r="C271" s="832" t="s">
        <v>615</v>
      </c>
      <c r="D271" s="832" t="s">
        <v>2182</v>
      </c>
      <c r="E271" s="832" t="s">
        <v>5014</v>
      </c>
      <c r="F271" s="832" t="s">
        <v>5015</v>
      </c>
      <c r="G271" s="832" t="s">
        <v>5016</v>
      </c>
      <c r="H271" s="849"/>
      <c r="I271" s="849"/>
      <c r="J271" s="832"/>
      <c r="K271" s="832"/>
      <c r="L271" s="849">
        <v>3</v>
      </c>
      <c r="M271" s="849">
        <v>6478.7100000000009</v>
      </c>
      <c r="N271" s="832"/>
      <c r="O271" s="832">
        <v>2159.5700000000002</v>
      </c>
      <c r="P271" s="849"/>
      <c r="Q271" s="849"/>
      <c r="R271" s="837"/>
      <c r="S271" s="850"/>
    </row>
    <row r="272" spans="1:19" ht="14.4" customHeight="1" x14ac:dyDescent="0.3">
      <c r="A272" s="831" t="s">
        <v>4826</v>
      </c>
      <c r="B272" s="832" t="s">
        <v>4827</v>
      </c>
      <c r="C272" s="832" t="s">
        <v>615</v>
      </c>
      <c r="D272" s="832" t="s">
        <v>2182</v>
      </c>
      <c r="E272" s="832" t="s">
        <v>5014</v>
      </c>
      <c r="F272" s="832" t="s">
        <v>5017</v>
      </c>
      <c r="G272" s="832" t="s">
        <v>5018</v>
      </c>
      <c r="H272" s="849">
        <v>14</v>
      </c>
      <c r="I272" s="849">
        <v>36098.449999999997</v>
      </c>
      <c r="J272" s="832">
        <v>1</v>
      </c>
      <c r="K272" s="832">
        <v>2578.4607142857139</v>
      </c>
      <c r="L272" s="849">
        <v>5</v>
      </c>
      <c r="M272" s="849">
        <v>13205.75</v>
      </c>
      <c r="N272" s="832">
        <v>0.36582595651613853</v>
      </c>
      <c r="O272" s="832">
        <v>2641.15</v>
      </c>
      <c r="P272" s="849">
        <v>1</v>
      </c>
      <c r="Q272" s="849">
        <v>2662.2</v>
      </c>
      <c r="R272" s="837">
        <v>7.3748318833634127E-2</v>
      </c>
      <c r="S272" s="850">
        <v>2662.2</v>
      </c>
    </row>
    <row r="273" spans="1:19" ht="14.4" customHeight="1" x14ac:dyDescent="0.3">
      <c r="A273" s="831" t="s">
        <v>4826</v>
      </c>
      <c r="B273" s="832" t="s">
        <v>4827</v>
      </c>
      <c r="C273" s="832" t="s">
        <v>615</v>
      </c>
      <c r="D273" s="832" t="s">
        <v>2182</v>
      </c>
      <c r="E273" s="832" t="s">
        <v>5014</v>
      </c>
      <c r="F273" s="832" t="s">
        <v>5021</v>
      </c>
      <c r="G273" s="832" t="s">
        <v>5022</v>
      </c>
      <c r="H273" s="849">
        <v>1</v>
      </c>
      <c r="I273" s="849">
        <v>8428.82</v>
      </c>
      <c r="J273" s="832">
        <v>1</v>
      </c>
      <c r="K273" s="832">
        <v>8428.82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4826</v>
      </c>
      <c r="B274" s="832" t="s">
        <v>4827</v>
      </c>
      <c r="C274" s="832" t="s">
        <v>615</v>
      </c>
      <c r="D274" s="832" t="s">
        <v>2182</v>
      </c>
      <c r="E274" s="832" t="s">
        <v>5014</v>
      </c>
      <c r="F274" s="832" t="s">
        <v>5025</v>
      </c>
      <c r="G274" s="832" t="s">
        <v>5026</v>
      </c>
      <c r="H274" s="849">
        <v>5</v>
      </c>
      <c r="I274" s="849">
        <v>50750.11</v>
      </c>
      <c r="J274" s="832">
        <v>1</v>
      </c>
      <c r="K274" s="832">
        <v>10150.022000000001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4826</v>
      </c>
      <c r="B275" s="832" t="s">
        <v>4827</v>
      </c>
      <c r="C275" s="832" t="s">
        <v>615</v>
      </c>
      <c r="D275" s="832" t="s">
        <v>2182</v>
      </c>
      <c r="E275" s="832" t="s">
        <v>5014</v>
      </c>
      <c r="F275" s="832" t="s">
        <v>5027</v>
      </c>
      <c r="G275" s="832" t="s">
        <v>5028</v>
      </c>
      <c r="H275" s="849">
        <v>9</v>
      </c>
      <c r="I275" s="849">
        <v>2202.89</v>
      </c>
      <c r="J275" s="832">
        <v>1</v>
      </c>
      <c r="K275" s="832">
        <v>244.76555555555555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4826</v>
      </c>
      <c r="B276" s="832" t="s">
        <v>4827</v>
      </c>
      <c r="C276" s="832" t="s">
        <v>615</v>
      </c>
      <c r="D276" s="832" t="s">
        <v>2182</v>
      </c>
      <c r="E276" s="832" t="s">
        <v>5036</v>
      </c>
      <c r="F276" s="832" t="s">
        <v>5039</v>
      </c>
      <c r="G276" s="832" t="s">
        <v>5040</v>
      </c>
      <c r="H276" s="849">
        <v>16</v>
      </c>
      <c r="I276" s="849">
        <v>3136</v>
      </c>
      <c r="J276" s="832">
        <v>1</v>
      </c>
      <c r="K276" s="832">
        <v>196</v>
      </c>
      <c r="L276" s="849">
        <v>5</v>
      </c>
      <c r="M276" s="849">
        <v>980</v>
      </c>
      <c r="N276" s="832">
        <v>0.3125</v>
      </c>
      <c r="O276" s="832">
        <v>196</v>
      </c>
      <c r="P276" s="849">
        <v>1</v>
      </c>
      <c r="Q276" s="849">
        <v>199</v>
      </c>
      <c r="R276" s="837">
        <v>6.3456632653061229E-2</v>
      </c>
      <c r="S276" s="850">
        <v>199</v>
      </c>
    </row>
    <row r="277" spans="1:19" ht="14.4" customHeight="1" x14ac:dyDescent="0.3">
      <c r="A277" s="831" t="s">
        <v>4826</v>
      </c>
      <c r="B277" s="832" t="s">
        <v>4827</v>
      </c>
      <c r="C277" s="832" t="s">
        <v>615</v>
      </c>
      <c r="D277" s="832" t="s">
        <v>2182</v>
      </c>
      <c r="E277" s="832" t="s">
        <v>5036</v>
      </c>
      <c r="F277" s="832" t="s">
        <v>5041</v>
      </c>
      <c r="G277" s="832" t="s">
        <v>5042</v>
      </c>
      <c r="H277" s="849">
        <v>11</v>
      </c>
      <c r="I277" s="849">
        <v>407</v>
      </c>
      <c r="J277" s="832">
        <v>1</v>
      </c>
      <c r="K277" s="832">
        <v>37</v>
      </c>
      <c r="L277" s="849">
        <v>10</v>
      </c>
      <c r="M277" s="849">
        <v>370</v>
      </c>
      <c r="N277" s="832">
        <v>0.90909090909090906</v>
      </c>
      <c r="O277" s="832">
        <v>37</v>
      </c>
      <c r="P277" s="849">
        <v>8</v>
      </c>
      <c r="Q277" s="849">
        <v>304</v>
      </c>
      <c r="R277" s="837">
        <v>0.74692874692874689</v>
      </c>
      <c r="S277" s="850">
        <v>38</v>
      </c>
    </row>
    <row r="278" spans="1:19" ht="14.4" customHeight="1" x14ac:dyDescent="0.3">
      <c r="A278" s="831" t="s">
        <v>4826</v>
      </c>
      <c r="B278" s="832" t="s">
        <v>4827</v>
      </c>
      <c r="C278" s="832" t="s">
        <v>615</v>
      </c>
      <c r="D278" s="832" t="s">
        <v>2182</v>
      </c>
      <c r="E278" s="832" t="s">
        <v>5036</v>
      </c>
      <c r="F278" s="832" t="s">
        <v>5057</v>
      </c>
      <c r="G278" s="832" t="s">
        <v>5058</v>
      </c>
      <c r="H278" s="849">
        <v>208</v>
      </c>
      <c r="I278" s="849">
        <v>6933.33</v>
      </c>
      <c r="J278" s="832">
        <v>1</v>
      </c>
      <c r="K278" s="832">
        <v>33.333317307692305</v>
      </c>
      <c r="L278" s="849">
        <v>49</v>
      </c>
      <c r="M278" s="849">
        <v>1633.3300000000002</v>
      </c>
      <c r="N278" s="832">
        <v>0.23557655556565174</v>
      </c>
      <c r="O278" s="832">
        <v>33.333265306122449</v>
      </c>
      <c r="P278" s="849">
        <v>5</v>
      </c>
      <c r="Q278" s="849">
        <v>166.66</v>
      </c>
      <c r="R278" s="837">
        <v>2.4037511556495941E-2</v>
      </c>
      <c r="S278" s="850">
        <v>33.332000000000001</v>
      </c>
    </row>
    <row r="279" spans="1:19" ht="14.4" customHeight="1" x14ac:dyDescent="0.3">
      <c r="A279" s="831" t="s">
        <v>4826</v>
      </c>
      <c r="B279" s="832" t="s">
        <v>4827</v>
      </c>
      <c r="C279" s="832" t="s">
        <v>615</v>
      </c>
      <c r="D279" s="832" t="s">
        <v>2182</v>
      </c>
      <c r="E279" s="832" t="s">
        <v>5036</v>
      </c>
      <c r="F279" s="832" t="s">
        <v>5059</v>
      </c>
      <c r="G279" s="832" t="s">
        <v>5060</v>
      </c>
      <c r="H279" s="849">
        <v>211</v>
      </c>
      <c r="I279" s="849">
        <v>7807</v>
      </c>
      <c r="J279" s="832">
        <v>1</v>
      </c>
      <c r="K279" s="832">
        <v>37</v>
      </c>
      <c r="L279" s="849">
        <v>49</v>
      </c>
      <c r="M279" s="849">
        <v>1813</v>
      </c>
      <c r="N279" s="832">
        <v>0.23222748815165878</v>
      </c>
      <c r="O279" s="832">
        <v>37</v>
      </c>
      <c r="P279" s="849">
        <v>5</v>
      </c>
      <c r="Q279" s="849">
        <v>190</v>
      </c>
      <c r="R279" s="837">
        <v>2.433713334187268E-2</v>
      </c>
      <c r="S279" s="850">
        <v>38</v>
      </c>
    </row>
    <row r="280" spans="1:19" ht="14.4" customHeight="1" x14ac:dyDescent="0.3">
      <c r="A280" s="831" t="s">
        <v>4826</v>
      </c>
      <c r="B280" s="832" t="s">
        <v>4827</v>
      </c>
      <c r="C280" s="832" t="s">
        <v>615</v>
      </c>
      <c r="D280" s="832" t="s">
        <v>2182</v>
      </c>
      <c r="E280" s="832" t="s">
        <v>5036</v>
      </c>
      <c r="F280" s="832" t="s">
        <v>5069</v>
      </c>
      <c r="G280" s="832" t="s">
        <v>5070</v>
      </c>
      <c r="H280" s="849">
        <v>77</v>
      </c>
      <c r="I280" s="849">
        <v>27335</v>
      </c>
      <c r="J280" s="832">
        <v>1</v>
      </c>
      <c r="K280" s="832">
        <v>355</v>
      </c>
      <c r="L280" s="849">
        <v>8</v>
      </c>
      <c r="M280" s="849">
        <v>2840</v>
      </c>
      <c r="N280" s="832">
        <v>0.1038961038961039</v>
      </c>
      <c r="O280" s="832">
        <v>355</v>
      </c>
      <c r="P280" s="849">
        <v>2</v>
      </c>
      <c r="Q280" s="849">
        <v>716</v>
      </c>
      <c r="R280" s="837">
        <v>2.6193524785074081E-2</v>
      </c>
      <c r="S280" s="850">
        <v>358</v>
      </c>
    </row>
    <row r="281" spans="1:19" ht="14.4" customHeight="1" x14ac:dyDescent="0.3">
      <c r="A281" s="831" t="s">
        <v>4826</v>
      </c>
      <c r="B281" s="832" t="s">
        <v>4827</v>
      </c>
      <c r="C281" s="832" t="s">
        <v>615</v>
      </c>
      <c r="D281" s="832" t="s">
        <v>2182</v>
      </c>
      <c r="E281" s="832" t="s">
        <v>5036</v>
      </c>
      <c r="F281" s="832" t="s">
        <v>5075</v>
      </c>
      <c r="G281" s="832" t="s">
        <v>5076</v>
      </c>
      <c r="H281" s="849">
        <v>1</v>
      </c>
      <c r="I281" s="849">
        <v>173</v>
      </c>
      <c r="J281" s="832">
        <v>1</v>
      </c>
      <c r="K281" s="832">
        <v>173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4826</v>
      </c>
      <c r="B282" s="832" t="s">
        <v>4827</v>
      </c>
      <c r="C282" s="832" t="s">
        <v>615</v>
      </c>
      <c r="D282" s="832" t="s">
        <v>2182</v>
      </c>
      <c r="E282" s="832" t="s">
        <v>5036</v>
      </c>
      <c r="F282" s="832" t="s">
        <v>5081</v>
      </c>
      <c r="G282" s="832" t="s">
        <v>5082</v>
      </c>
      <c r="H282" s="849">
        <v>119</v>
      </c>
      <c r="I282" s="849">
        <v>21063</v>
      </c>
      <c r="J282" s="832">
        <v>1</v>
      </c>
      <c r="K282" s="832">
        <v>177</v>
      </c>
      <c r="L282" s="849">
        <v>39</v>
      </c>
      <c r="M282" s="849">
        <v>6942</v>
      </c>
      <c r="N282" s="832">
        <v>0.32958268052983908</v>
      </c>
      <c r="O282" s="832">
        <v>178</v>
      </c>
      <c r="P282" s="849">
        <v>3</v>
      </c>
      <c r="Q282" s="849">
        <v>537</v>
      </c>
      <c r="R282" s="837">
        <v>2.5494943740207946E-2</v>
      </c>
      <c r="S282" s="850">
        <v>179</v>
      </c>
    </row>
    <row r="283" spans="1:19" ht="14.4" customHeight="1" x14ac:dyDescent="0.3">
      <c r="A283" s="831" t="s">
        <v>4826</v>
      </c>
      <c r="B283" s="832" t="s">
        <v>4827</v>
      </c>
      <c r="C283" s="832" t="s">
        <v>615</v>
      </c>
      <c r="D283" s="832" t="s">
        <v>2182</v>
      </c>
      <c r="E283" s="832" t="s">
        <v>5036</v>
      </c>
      <c r="F283" s="832" t="s">
        <v>5085</v>
      </c>
      <c r="G283" s="832" t="s">
        <v>5086</v>
      </c>
      <c r="H283" s="849">
        <v>14</v>
      </c>
      <c r="I283" s="849">
        <v>9814</v>
      </c>
      <c r="J283" s="832">
        <v>1</v>
      </c>
      <c r="K283" s="832">
        <v>701</v>
      </c>
      <c r="L283" s="849">
        <v>2</v>
      </c>
      <c r="M283" s="849">
        <v>1404</v>
      </c>
      <c r="N283" s="832">
        <v>0.1430609333605054</v>
      </c>
      <c r="O283" s="832">
        <v>702</v>
      </c>
      <c r="P283" s="849"/>
      <c r="Q283" s="849"/>
      <c r="R283" s="837"/>
      <c r="S283" s="850"/>
    </row>
    <row r="284" spans="1:19" ht="14.4" customHeight="1" x14ac:dyDescent="0.3">
      <c r="A284" s="831" t="s">
        <v>4826</v>
      </c>
      <c r="B284" s="832" t="s">
        <v>4827</v>
      </c>
      <c r="C284" s="832" t="s">
        <v>615</v>
      </c>
      <c r="D284" s="832" t="s">
        <v>2183</v>
      </c>
      <c r="E284" s="832" t="s">
        <v>5014</v>
      </c>
      <c r="F284" s="832" t="s">
        <v>5015</v>
      </c>
      <c r="G284" s="832" t="s">
        <v>5016</v>
      </c>
      <c r="H284" s="849"/>
      <c r="I284" s="849"/>
      <c r="J284" s="832"/>
      <c r="K284" s="832"/>
      <c r="L284" s="849">
        <v>2</v>
      </c>
      <c r="M284" s="849">
        <v>4319.1400000000003</v>
      </c>
      <c r="N284" s="832"/>
      <c r="O284" s="832">
        <v>2159.5700000000002</v>
      </c>
      <c r="P284" s="849">
        <v>1</v>
      </c>
      <c r="Q284" s="849">
        <v>2177.8000000000002</v>
      </c>
      <c r="R284" s="837"/>
      <c r="S284" s="850">
        <v>2177.8000000000002</v>
      </c>
    </row>
    <row r="285" spans="1:19" ht="14.4" customHeight="1" x14ac:dyDescent="0.3">
      <c r="A285" s="831" t="s">
        <v>4826</v>
      </c>
      <c r="B285" s="832" t="s">
        <v>4827</v>
      </c>
      <c r="C285" s="832" t="s">
        <v>615</v>
      </c>
      <c r="D285" s="832" t="s">
        <v>2183</v>
      </c>
      <c r="E285" s="832" t="s">
        <v>5014</v>
      </c>
      <c r="F285" s="832" t="s">
        <v>5017</v>
      </c>
      <c r="G285" s="832" t="s">
        <v>5018</v>
      </c>
      <c r="H285" s="849">
        <v>20</v>
      </c>
      <c r="I285" s="849">
        <v>50365.58</v>
      </c>
      <c r="J285" s="832">
        <v>1</v>
      </c>
      <c r="K285" s="832">
        <v>2518.279</v>
      </c>
      <c r="L285" s="849">
        <v>50</v>
      </c>
      <c r="M285" s="849">
        <v>132057.5</v>
      </c>
      <c r="N285" s="832">
        <v>2.6219791373394288</v>
      </c>
      <c r="O285" s="832">
        <v>2641.15</v>
      </c>
      <c r="P285" s="849">
        <v>57</v>
      </c>
      <c r="Q285" s="849">
        <v>151745.4</v>
      </c>
      <c r="R285" s="837">
        <v>3.0128790336575095</v>
      </c>
      <c r="S285" s="850">
        <v>2662.2</v>
      </c>
    </row>
    <row r="286" spans="1:19" ht="14.4" customHeight="1" x14ac:dyDescent="0.3">
      <c r="A286" s="831" t="s">
        <v>4826</v>
      </c>
      <c r="B286" s="832" t="s">
        <v>4827</v>
      </c>
      <c r="C286" s="832" t="s">
        <v>615</v>
      </c>
      <c r="D286" s="832" t="s">
        <v>2183</v>
      </c>
      <c r="E286" s="832" t="s">
        <v>5014</v>
      </c>
      <c r="F286" s="832" t="s">
        <v>5021</v>
      </c>
      <c r="G286" s="832" t="s">
        <v>5022</v>
      </c>
      <c r="H286" s="849"/>
      <c r="I286" s="849"/>
      <c r="J286" s="832"/>
      <c r="K286" s="832"/>
      <c r="L286" s="849">
        <v>3</v>
      </c>
      <c r="M286" s="849">
        <v>25965.57</v>
      </c>
      <c r="N286" s="832"/>
      <c r="O286" s="832">
        <v>8655.19</v>
      </c>
      <c r="P286" s="849">
        <v>1</v>
      </c>
      <c r="Q286" s="849">
        <v>8691.4</v>
      </c>
      <c r="R286" s="837"/>
      <c r="S286" s="850">
        <v>8691.4</v>
      </c>
    </row>
    <row r="287" spans="1:19" ht="14.4" customHeight="1" x14ac:dyDescent="0.3">
      <c r="A287" s="831" t="s">
        <v>4826</v>
      </c>
      <c r="B287" s="832" t="s">
        <v>4827</v>
      </c>
      <c r="C287" s="832" t="s">
        <v>615</v>
      </c>
      <c r="D287" s="832" t="s">
        <v>2183</v>
      </c>
      <c r="E287" s="832" t="s">
        <v>5014</v>
      </c>
      <c r="F287" s="832" t="s">
        <v>5023</v>
      </c>
      <c r="G287" s="832" t="s">
        <v>5024</v>
      </c>
      <c r="H287" s="849"/>
      <c r="I287" s="849"/>
      <c r="J287" s="832"/>
      <c r="K287" s="832"/>
      <c r="L287" s="849"/>
      <c r="M287" s="849"/>
      <c r="N287" s="832"/>
      <c r="O287" s="832"/>
      <c r="P287" s="849">
        <v>2</v>
      </c>
      <c r="Q287" s="849">
        <v>17924.8</v>
      </c>
      <c r="R287" s="837"/>
      <c r="S287" s="850">
        <v>8962.4</v>
      </c>
    </row>
    <row r="288" spans="1:19" ht="14.4" customHeight="1" x14ac:dyDescent="0.3">
      <c r="A288" s="831" t="s">
        <v>4826</v>
      </c>
      <c r="B288" s="832" t="s">
        <v>4827</v>
      </c>
      <c r="C288" s="832" t="s">
        <v>615</v>
      </c>
      <c r="D288" s="832" t="s">
        <v>2183</v>
      </c>
      <c r="E288" s="832" t="s">
        <v>5014</v>
      </c>
      <c r="F288" s="832" t="s">
        <v>5025</v>
      </c>
      <c r="G288" s="832" t="s">
        <v>5026</v>
      </c>
      <c r="H288" s="849">
        <v>11</v>
      </c>
      <c r="I288" s="849">
        <v>109422.45000000001</v>
      </c>
      <c r="J288" s="832">
        <v>1</v>
      </c>
      <c r="K288" s="832">
        <v>9947.4954545454548</v>
      </c>
      <c r="L288" s="849">
        <v>13</v>
      </c>
      <c r="M288" s="849">
        <v>134018.95000000001</v>
      </c>
      <c r="N288" s="832">
        <v>1.2247847676596531</v>
      </c>
      <c r="O288" s="832">
        <v>10309.150000000001</v>
      </c>
      <c r="P288" s="849">
        <v>3</v>
      </c>
      <c r="Q288" s="849">
        <v>31033.95</v>
      </c>
      <c r="R288" s="837">
        <v>0.28361593073450647</v>
      </c>
      <c r="S288" s="850">
        <v>10344.65</v>
      </c>
    </row>
    <row r="289" spans="1:19" ht="14.4" customHeight="1" x14ac:dyDescent="0.3">
      <c r="A289" s="831" t="s">
        <v>4826</v>
      </c>
      <c r="B289" s="832" t="s">
        <v>4827</v>
      </c>
      <c r="C289" s="832" t="s">
        <v>615</v>
      </c>
      <c r="D289" s="832" t="s">
        <v>2183</v>
      </c>
      <c r="E289" s="832" t="s">
        <v>5014</v>
      </c>
      <c r="F289" s="832" t="s">
        <v>5027</v>
      </c>
      <c r="G289" s="832" t="s">
        <v>5028</v>
      </c>
      <c r="H289" s="849">
        <v>20</v>
      </c>
      <c r="I289" s="849">
        <v>4851.3999999999996</v>
      </c>
      <c r="J289" s="832">
        <v>1</v>
      </c>
      <c r="K289" s="832">
        <v>242.57</v>
      </c>
      <c r="L289" s="849">
        <v>3</v>
      </c>
      <c r="M289" s="849">
        <v>736.83</v>
      </c>
      <c r="N289" s="832">
        <v>0.15187986972832587</v>
      </c>
      <c r="O289" s="832">
        <v>245.61</v>
      </c>
      <c r="P289" s="849"/>
      <c r="Q289" s="849"/>
      <c r="R289" s="837"/>
      <c r="S289" s="850"/>
    </row>
    <row r="290" spans="1:19" ht="14.4" customHeight="1" x14ac:dyDescent="0.3">
      <c r="A290" s="831" t="s">
        <v>4826</v>
      </c>
      <c r="B290" s="832" t="s">
        <v>4827</v>
      </c>
      <c r="C290" s="832" t="s">
        <v>615</v>
      </c>
      <c r="D290" s="832" t="s">
        <v>2183</v>
      </c>
      <c r="E290" s="832" t="s">
        <v>5036</v>
      </c>
      <c r="F290" s="832" t="s">
        <v>5039</v>
      </c>
      <c r="G290" s="832" t="s">
        <v>5040</v>
      </c>
      <c r="H290" s="849">
        <v>20</v>
      </c>
      <c r="I290" s="849">
        <v>3920</v>
      </c>
      <c r="J290" s="832">
        <v>1</v>
      </c>
      <c r="K290" s="832">
        <v>196</v>
      </c>
      <c r="L290" s="849">
        <v>46</v>
      </c>
      <c r="M290" s="849">
        <v>9016</v>
      </c>
      <c r="N290" s="832">
        <v>2.2999999999999998</v>
      </c>
      <c r="O290" s="832">
        <v>196</v>
      </c>
      <c r="P290" s="849">
        <v>50</v>
      </c>
      <c r="Q290" s="849">
        <v>9950</v>
      </c>
      <c r="R290" s="837">
        <v>2.5382653061224492</v>
      </c>
      <c r="S290" s="850">
        <v>199</v>
      </c>
    </row>
    <row r="291" spans="1:19" ht="14.4" customHeight="1" x14ac:dyDescent="0.3">
      <c r="A291" s="831" t="s">
        <v>4826</v>
      </c>
      <c r="B291" s="832" t="s">
        <v>4827</v>
      </c>
      <c r="C291" s="832" t="s">
        <v>615</v>
      </c>
      <c r="D291" s="832" t="s">
        <v>2183</v>
      </c>
      <c r="E291" s="832" t="s">
        <v>5036</v>
      </c>
      <c r="F291" s="832" t="s">
        <v>5041</v>
      </c>
      <c r="G291" s="832" t="s">
        <v>5042</v>
      </c>
      <c r="H291" s="849">
        <v>5</v>
      </c>
      <c r="I291" s="849">
        <v>185</v>
      </c>
      <c r="J291" s="832">
        <v>1</v>
      </c>
      <c r="K291" s="832">
        <v>37</v>
      </c>
      <c r="L291" s="849">
        <v>12</v>
      </c>
      <c r="M291" s="849">
        <v>444</v>
      </c>
      <c r="N291" s="832">
        <v>2.4</v>
      </c>
      <c r="O291" s="832">
        <v>37</v>
      </c>
      <c r="P291" s="849">
        <v>18</v>
      </c>
      <c r="Q291" s="849">
        <v>684</v>
      </c>
      <c r="R291" s="837">
        <v>3.6972972972972973</v>
      </c>
      <c r="S291" s="850">
        <v>38</v>
      </c>
    </row>
    <row r="292" spans="1:19" ht="14.4" customHeight="1" x14ac:dyDescent="0.3">
      <c r="A292" s="831" t="s">
        <v>4826</v>
      </c>
      <c r="B292" s="832" t="s">
        <v>4827</v>
      </c>
      <c r="C292" s="832" t="s">
        <v>615</v>
      </c>
      <c r="D292" s="832" t="s">
        <v>2183</v>
      </c>
      <c r="E292" s="832" t="s">
        <v>5036</v>
      </c>
      <c r="F292" s="832" t="s">
        <v>5043</v>
      </c>
      <c r="G292" s="832" t="s">
        <v>5044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85</v>
      </c>
      <c r="R292" s="837"/>
      <c r="S292" s="850">
        <v>85</v>
      </c>
    </row>
    <row r="293" spans="1:19" ht="14.4" customHeight="1" x14ac:dyDescent="0.3">
      <c r="A293" s="831" t="s">
        <v>4826</v>
      </c>
      <c r="B293" s="832" t="s">
        <v>4827</v>
      </c>
      <c r="C293" s="832" t="s">
        <v>615</v>
      </c>
      <c r="D293" s="832" t="s">
        <v>2183</v>
      </c>
      <c r="E293" s="832" t="s">
        <v>5036</v>
      </c>
      <c r="F293" s="832" t="s">
        <v>5057</v>
      </c>
      <c r="G293" s="832" t="s">
        <v>5058</v>
      </c>
      <c r="H293" s="849">
        <v>94</v>
      </c>
      <c r="I293" s="849">
        <v>3133.3199999999997</v>
      </c>
      <c r="J293" s="832">
        <v>1</v>
      </c>
      <c r="K293" s="832">
        <v>33.333191489361703</v>
      </c>
      <c r="L293" s="849">
        <v>124</v>
      </c>
      <c r="M293" s="849">
        <v>4133.33</v>
      </c>
      <c r="N293" s="832">
        <v>1.319153485759514</v>
      </c>
      <c r="O293" s="832">
        <v>33.333306451612906</v>
      </c>
      <c r="P293" s="849">
        <v>145</v>
      </c>
      <c r="Q293" s="849">
        <v>4833.34</v>
      </c>
      <c r="R293" s="837">
        <v>1.5425618832420565</v>
      </c>
      <c r="S293" s="850">
        <v>33.333379310344831</v>
      </c>
    </row>
    <row r="294" spans="1:19" ht="14.4" customHeight="1" x14ac:dyDescent="0.3">
      <c r="A294" s="831" t="s">
        <v>4826</v>
      </c>
      <c r="B294" s="832" t="s">
        <v>4827</v>
      </c>
      <c r="C294" s="832" t="s">
        <v>615</v>
      </c>
      <c r="D294" s="832" t="s">
        <v>2183</v>
      </c>
      <c r="E294" s="832" t="s">
        <v>5036</v>
      </c>
      <c r="F294" s="832" t="s">
        <v>5059</v>
      </c>
      <c r="G294" s="832" t="s">
        <v>5060</v>
      </c>
      <c r="H294" s="849">
        <v>96</v>
      </c>
      <c r="I294" s="849">
        <v>3552</v>
      </c>
      <c r="J294" s="832">
        <v>1</v>
      </c>
      <c r="K294" s="832">
        <v>37</v>
      </c>
      <c r="L294" s="849">
        <v>125</v>
      </c>
      <c r="M294" s="849">
        <v>4625</v>
      </c>
      <c r="N294" s="832">
        <v>1.3020833333333333</v>
      </c>
      <c r="O294" s="832">
        <v>37</v>
      </c>
      <c r="P294" s="849">
        <v>144</v>
      </c>
      <c r="Q294" s="849">
        <v>5472</v>
      </c>
      <c r="R294" s="837">
        <v>1.5405405405405406</v>
      </c>
      <c r="S294" s="850">
        <v>38</v>
      </c>
    </row>
    <row r="295" spans="1:19" ht="14.4" customHeight="1" x14ac:dyDescent="0.3">
      <c r="A295" s="831" t="s">
        <v>4826</v>
      </c>
      <c r="B295" s="832" t="s">
        <v>4827</v>
      </c>
      <c r="C295" s="832" t="s">
        <v>615</v>
      </c>
      <c r="D295" s="832" t="s">
        <v>2183</v>
      </c>
      <c r="E295" s="832" t="s">
        <v>5036</v>
      </c>
      <c r="F295" s="832" t="s">
        <v>5069</v>
      </c>
      <c r="G295" s="832" t="s">
        <v>5070</v>
      </c>
      <c r="H295" s="849">
        <v>21</v>
      </c>
      <c r="I295" s="849">
        <v>7455</v>
      </c>
      <c r="J295" s="832">
        <v>1</v>
      </c>
      <c r="K295" s="832">
        <v>355</v>
      </c>
      <c r="L295" s="849">
        <v>55</v>
      </c>
      <c r="M295" s="849">
        <v>19525</v>
      </c>
      <c r="N295" s="832">
        <v>2.6190476190476191</v>
      </c>
      <c r="O295" s="832">
        <v>355</v>
      </c>
      <c r="P295" s="849">
        <v>44</v>
      </c>
      <c r="Q295" s="849">
        <v>15752</v>
      </c>
      <c r="R295" s="837">
        <v>2.1129443326626425</v>
      </c>
      <c r="S295" s="850">
        <v>358</v>
      </c>
    </row>
    <row r="296" spans="1:19" ht="14.4" customHeight="1" x14ac:dyDescent="0.3">
      <c r="A296" s="831" t="s">
        <v>4826</v>
      </c>
      <c r="B296" s="832" t="s">
        <v>4827</v>
      </c>
      <c r="C296" s="832" t="s">
        <v>615</v>
      </c>
      <c r="D296" s="832" t="s">
        <v>2183</v>
      </c>
      <c r="E296" s="832" t="s">
        <v>5036</v>
      </c>
      <c r="F296" s="832" t="s">
        <v>5081</v>
      </c>
      <c r="G296" s="832" t="s">
        <v>5082</v>
      </c>
      <c r="H296" s="849">
        <v>67</v>
      </c>
      <c r="I296" s="849">
        <v>11859</v>
      </c>
      <c r="J296" s="832">
        <v>1</v>
      </c>
      <c r="K296" s="832">
        <v>177</v>
      </c>
      <c r="L296" s="849">
        <v>67</v>
      </c>
      <c r="M296" s="849">
        <v>11926</v>
      </c>
      <c r="N296" s="832">
        <v>1.0056497175141244</v>
      </c>
      <c r="O296" s="832">
        <v>178</v>
      </c>
      <c r="P296" s="849">
        <v>98</v>
      </c>
      <c r="Q296" s="849">
        <v>17542</v>
      </c>
      <c r="R296" s="837">
        <v>1.4792140989965428</v>
      </c>
      <c r="S296" s="850">
        <v>179</v>
      </c>
    </row>
    <row r="297" spans="1:19" ht="14.4" customHeight="1" x14ac:dyDescent="0.3">
      <c r="A297" s="831" t="s">
        <v>4826</v>
      </c>
      <c r="B297" s="832" t="s">
        <v>4827</v>
      </c>
      <c r="C297" s="832" t="s">
        <v>615</v>
      </c>
      <c r="D297" s="832" t="s">
        <v>2183</v>
      </c>
      <c r="E297" s="832" t="s">
        <v>5036</v>
      </c>
      <c r="F297" s="832" t="s">
        <v>5085</v>
      </c>
      <c r="G297" s="832" t="s">
        <v>5086</v>
      </c>
      <c r="H297" s="849">
        <v>8</v>
      </c>
      <c r="I297" s="849">
        <v>5608</v>
      </c>
      <c r="J297" s="832">
        <v>1</v>
      </c>
      <c r="K297" s="832">
        <v>701</v>
      </c>
      <c r="L297" s="849">
        <v>3</v>
      </c>
      <c r="M297" s="849">
        <v>2106</v>
      </c>
      <c r="N297" s="832">
        <v>0.3755349500713267</v>
      </c>
      <c r="O297" s="832">
        <v>702</v>
      </c>
      <c r="P297" s="849">
        <v>3</v>
      </c>
      <c r="Q297" s="849">
        <v>2121</v>
      </c>
      <c r="R297" s="837">
        <v>0.37820970042796004</v>
      </c>
      <c r="S297" s="850">
        <v>707</v>
      </c>
    </row>
    <row r="298" spans="1:19" ht="14.4" customHeight="1" x14ac:dyDescent="0.3">
      <c r="A298" s="831" t="s">
        <v>4826</v>
      </c>
      <c r="B298" s="832" t="s">
        <v>4827</v>
      </c>
      <c r="C298" s="832" t="s">
        <v>615</v>
      </c>
      <c r="D298" s="832" t="s">
        <v>2184</v>
      </c>
      <c r="E298" s="832" t="s">
        <v>5014</v>
      </c>
      <c r="F298" s="832" t="s">
        <v>5017</v>
      </c>
      <c r="G298" s="832" t="s">
        <v>5018</v>
      </c>
      <c r="H298" s="849">
        <v>10</v>
      </c>
      <c r="I298" s="849">
        <v>25533.85</v>
      </c>
      <c r="J298" s="832">
        <v>1</v>
      </c>
      <c r="K298" s="832">
        <v>2553.3849999999998</v>
      </c>
      <c r="L298" s="849">
        <v>17</v>
      </c>
      <c r="M298" s="849">
        <v>44899.55</v>
      </c>
      <c r="N298" s="832">
        <v>1.7584324338084545</v>
      </c>
      <c r="O298" s="832">
        <v>2641.15</v>
      </c>
      <c r="P298" s="849">
        <v>29</v>
      </c>
      <c r="Q298" s="849">
        <v>77203.8</v>
      </c>
      <c r="R298" s="837">
        <v>3.0235863373521816</v>
      </c>
      <c r="S298" s="850">
        <v>2662.2000000000003</v>
      </c>
    </row>
    <row r="299" spans="1:19" ht="14.4" customHeight="1" x14ac:dyDescent="0.3">
      <c r="A299" s="831" t="s">
        <v>4826</v>
      </c>
      <c r="B299" s="832" t="s">
        <v>4827</v>
      </c>
      <c r="C299" s="832" t="s">
        <v>615</v>
      </c>
      <c r="D299" s="832" t="s">
        <v>2184</v>
      </c>
      <c r="E299" s="832" t="s">
        <v>5014</v>
      </c>
      <c r="F299" s="832" t="s">
        <v>5025</v>
      </c>
      <c r="G299" s="832" t="s">
        <v>5026</v>
      </c>
      <c r="H299" s="849">
        <v>9</v>
      </c>
      <c r="I299" s="849">
        <v>92384.53</v>
      </c>
      <c r="J299" s="832">
        <v>1</v>
      </c>
      <c r="K299" s="832">
        <v>10264.947777777777</v>
      </c>
      <c r="L299" s="849">
        <v>5</v>
      </c>
      <c r="M299" s="849">
        <v>51545.75</v>
      </c>
      <c r="N299" s="832">
        <v>0.55794785122574098</v>
      </c>
      <c r="O299" s="832">
        <v>10309.15</v>
      </c>
      <c r="P299" s="849">
        <v>2</v>
      </c>
      <c r="Q299" s="849">
        <v>20689.3</v>
      </c>
      <c r="R299" s="837">
        <v>0.22394766742873509</v>
      </c>
      <c r="S299" s="850">
        <v>10344.65</v>
      </c>
    </row>
    <row r="300" spans="1:19" ht="14.4" customHeight="1" x14ac:dyDescent="0.3">
      <c r="A300" s="831" t="s">
        <v>4826</v>
      </c>
      <c r="B300" s="832" t="s">
        <v>4827</v>
      </c>
      <c r="C300" s="832" t="s">
        <v>615</v>
      </c>
      <c r="D300" s="832" t="s">
        <v>2184</v>
      </c>
      <c r="E300" s="832" t="s">
        <v>5036</v>
      </c>
      <c r="F300" s="832" t="s">
        <v>5037</v>
      </c>
      <c r="G300" s="832" t="s">
        <v>5038</v>
      </c>
      <c r="H300" s="849"/>
      <c r="I300" s="849"/>
      <c r="J300" s="832"/>
      <c r="K300" s="832"/>
      <c r="L300" s="849">
        <v>1</v>
      </c>
      <c r="M300" s="849">
        <v>147</v>
      </c>
      <c r="N300" s="832"/>
      <c r="O300" s="832">
        <v>147</v>
      </c>
      <c r="P300" s="849"/>
      <c r="Q300" s="849"/>
      <c r="R300" s="837"/>
      <c r="S300" s="850"/>
    </row>
    <row r="301" spans="1:19" ht="14.4" customHeight="1" x14ac:dyDescent="0.3">
      <c r="A301" s="831" t="s">
        <v>4826</v>
      </c>
      <c r="B301" s="832" t="s">
        <v>4827</v>
      </c>
      <c r="C301" s="832" t="s">
        <v>615</v>
      </c>
      <c r="D301" s="832" t="s">
        <v>2184</v>
      </c>
      <c r="E301" s="832" t="s">
        <v>5036</v>
      </c>
      <c r="F301" s="832" t="s">
        <v>5039</v>
      </c>
      <c r="G301" s="832" t="s">
        <v>5040</v>
      </c>
      <c r="H301" s="849">
        <v>13</v>
      </c>
      <c r="I301" s="849">
        <v>2548</v>
      </c>
      <c r="J301" s="832">
        <v>1</v>
      </c>
      <c r="K301" s="832">
        <v>196</v>
      </c>
      <c r="L301" s="849">
        <v>13</v>
      </c>
      <c r="M301" s="849">
        <v>2548</v>
      </c>
      <c r="N301" s="832">
        <v>1</v>
      </c>
      <c r="O301" s="832">
        <v>196</v>
      </c>
      <c r="P301" s="849">
        <v>28</v>
      </c>
      <c r="Q301" s="849">
        <v>5572</v>
      </c>
      <c r="R301" s="837">
        <v>2.1868131868131866</v>
      </c>
      <c r="S301" s="850">
        <v>199</v>
      </c>
    </row>
    <row r="302" spans="1:19" ht="14.4" customHeight="1" x14ac:dyDescent="0.3">
      <c r="A302" s="831" t="s">
        <v>4826</v>
      </c>
      <c r="B302" s="832" t="s">
        <v>4827</v>
      </c>
      <c r="C302" s="832" t="s">
        <v>615</v>
      </c>
      <c r="D302" s="832" t="s">
        <v>2184</v>
      </c>
      <c r="E302" s="832" t="s">
        <v>5036</v>
      </c>
      <c r="F302" s="832" t="s">
        <v>5041</v>
      </c>
      <c r="G302" s="832" t="s">
        <v>5042</v>
      </c>
      <c r="H302" s="849">
        <v>56</v>
      </c>
      <c r="I302" s="849">
        <v>2072</v>
      </c>
      <c r="J302" s="832">
        <v>1</v>
      </c>
      <c r="K302" s="832">
        <v>37</v>
      </c>
      <c r="L302" s="849">
        <v>75</v>
      </c>
      <c r="M302" s="849">
        <v>2775</v>
      </c>
      <c r="N302" s="832">
        <v>1.3392857142857142</v>
      </c>
      <c r="O302" s="832">
        <v>37</v>
      </c>
      <c r="P302" s="849">
        <v>100</v>
      </c>
      <c r="Q302" s="849">
        <v>3800</v>
      </c>
      <c r="R302" s="837">
        <v>1.8339768339768341</v>
      </c>
      <c r="S302" s="850">
        <v>38</v>
      </c>
    </row>
    <row r="303" spans="1:19" ht="14.4" customHeight="1" x14ac:dyDescent="0.3">
      <c r="A303" s="831" t="s">
        <v>4826</v>
      </c>
      <c r="B303" s="832" t="s">
        <v>4827</v>
      </c>
      <c r="C303" s="832" t="s">
        <v>615</v>
      </c>
      <c r="D303" s="832" t="s">
        <v>2184</v>
      </c>
      <c r="E303" s="832" t="s">
        <v>5036</v>
      </c>
      <c r="F303" s="832" t="s">
        <v>5057</v>
      </c>
      <c r="G303" s="832" t="s">
        <v>5058</v>
      </c>
      <c r="H303" s="849">
        <v>336</v>
      </c>
      <c r="I303" s="849">
        <v>11200</v>
      </c>
      <c r="J303" s="832">
        <v>1</v>
      </c>
      <c r="K303" s="832">
        <v>33.333333333333336</v>
      </c>
      <c r="L303" s="849">
        <v>334</v>
      </c>
      <c r="M303" s="849">
        <v>11133.32</v>
      </c>
      <c r="N303" s="832">
        <v>0.99404642857142855</v>
      </c>
      <c r="O303" s="832">
        <v>33.333293413173649</v>
      </c>
      <c r="P303" s="849">
        <v>345</v>
      </c>
      <c r="Q303" s="849">
        <v>11500</v>
      </c>
      <c r="R303" s="837">
        <v>1.0267857142857142</v>
      </c>
      <c r="S303" s="850">
        <v>33.333333333333336</v>
      </c>
    </row>
    <row r="304" spans="1:19" ht="14.4" customHeight="1" x14ac:dyDescent="0.3">
      <c r="A304" s="831" t="s">
        <v>4826</v>
      </c>
      <c r="B304" s="832" t="s">
        <v>4827</v>
      </c>
      <c r="C304" s="832" t="s">
        <v>615</v>
      </c>
      <c r="D304" s="832" t="s">
        <v>2184</v>
      </c>
      <c r="E304" s="832" t="s">
        <v>5036</v>
      </c>
      <c r="F304" s="832" t="s">
        <v>5059</v>
      </c>
      <c r="G304" s="832" t="s">
        <v>5060</v>
      </c>
      <c r="H304" s="849">
        <v>340</v>
      </c>
      <c r="I304" s="849">
        <v>12580</v>
      </c>
      <c r="J304" s="832">
        <v>1</v>
      </c>
      <c r="K304" s="832">
        <v>37</v>
      </c>
      <c r="L304" s="849">
        <v>334</v>
      </c>
      <c r="M304" s="849">
        <v>12358</v>
      </c>
      <c r="N304" s="832">
        <v>0.98235294117647054</v>
      </c>
      <c r="O304" s="832">
        <v>37</v>
      </c>
      <c r="P304" s="849">
        <v>345</v>
      </c>
      <c r="Q304" s="849">
        <v>13110</v>
      </c>
      <c r="R304" s="837">
        <v>1.0421303656597773</v>
      </c>
      <c r="S304" s="850">
        <v>38</v>
      </c>
    </row>
    <row r="305" spans="1:19" ht="14.4" customHeight="1" x14ac:dyDescent="0.3">
      <c r="A305" s="831" t="s">
        <v>4826</v>
      </c>
      <c r="B305" s="832" t="s">
        <v>4827</v>
      </c>
      <c r="C305" s="832" t="s">
        <v>615</v>
      </c>
      <c r="D305" s="832" t="s">
        <v>2184</v>
      </c>
      <c r="E305" s="832" t="s">
        <v>5036</v>
      </c>
      <c r="F305" s="832" t="s">
        <v>5069</v>
      </c>
      <c r="G305" s="832" t="s">
        <v>5070</v>
      </c>
      <c r="H305" s="849">
        <v>220</v>
      </c>
      <c r="I305" s="849">
        <v>78100</v>
      </c>
      <c r="J305" s="832">
        <v>1</v>
      </c>
      <c r="K305" s="832">
        <v>355</v>
      </c>
      <c r="L305" s="849">
        <v>211</v>
      </c>
      <c r="M305" s="849">
        <v>74905</v>
      </c>
      <c r="N305" s="832">
        <v>0.95909090909090911</v>
      </c>
      <c r="O305" s="832">
        <v>355</v>
      </c>
      <c r="P305" s="849">
        <v>182</v>
      </c>
      <c r="Q305" s="849">
        <v>65156</v>
      </c>
      <c r="R305" s="837">
        <v>0.83426376440460948</v>
      </c>
      <c r="S305" s="850">
        <v>358</v>
      </c>
    </row>
    <row r="306" spans="1:19" ht="14.4" customHeight="1" x14ac:dyDescent="0.3">
      <c r="A306" s="831" t="s">
        <v>4826</v>
      </c>
      <c r="B306" s="832" t="s">
        <v>4827</v>
      </c>
      <c r="C306" s="832" t="s">
        <v>615</v>
      </c>
      <c r="D306" s="832" t="s">
        <v>2184</v>
      </c>
      <c r="E306" s="832" t="s">
        <v>5036</v>
      </c>
      <c r="F306" s="832" t="s">
        <v>5081</v>
      </c>
      <c r="G306" s="832" t="s">
        <v>5082</v>
      </c>
      <c r="H306" s="849">
        <v>107</v>
      </c>
      <c r="I306" s="849">
        <v>18939</v>
      </c>
      <c r="J306" s="832">
        <v>1</v>
      </c>
      <c r="K306" s="832">
        <v>177</v>
      </c>
      <c r="L306" s="849">
        <v>109</v>
      </c>
      <c r="M306" s="849">
        <v>19402</v>
      </c>
      <c r="N306" s="832">
        <v>1.0244469084956966</v>
      </c>
      <c r="O306" s="832">
        <v>178</v>
      </c>
      <c r="P306" s="849">
        <v>156</v>
      </c>
      <c r="Q306" s="849">
        <v>27924</v>
      </c>
      <c r="R306" s="837">
        <v>1.4744178678916522</v>
      </c>
      <c r="S306" s="850">
        <v>179</v>
      </c>
    </row>
    <row r="307" spans="1:19" ht="14.4" customHeight="1" x14ac:dyDescent="0.3">
      <c r="A307" s="831" t="s">
        <v>4826</v>
      </c>
      <c r="B307" s="832" t="s">
        <v>4827</v>
      </c>
      <c r="C307" s="832" t="s">
        <v>615</v>
      </c>
      <c r="D307" s="832" t="s">
        <v>2184</v>
      </c>
      <c r="E307" s="832" t="s">
        <v>5036</v>
      </c>
      <c r="F307" s="832" t="s">
        <v>5085</v>
      </c>
      <c r="G307" s="832" t="s">
        <v>5086</v>
      </c>
      <c r="H307" s="849">
        <v>13</v>
      </c>
      <c r="I307" s="849">
        <v>9113</v>
      </c>
      <c r="J307" s="832">
        <v>1</v>
      </c>
      <c r="K307" s="832">
        <v>701</v>
      </c>
      <c r="L307" s="849">
        <v>14</v>
      </c>
      <c r="M307" s="849">
        <v>9828</v>
      </c>
      <c r="N307" s="832">
        <v>1.0784593437945791</v>
      </c>
      <c r="O307" s="832">
        <v>702</v>
      </c>
      <c r="P307" s="849">
        <v>7</v>
      </c>
      <c r="Q307" s="849">
        <v>4949</v>
      </c>
      <c r="R307" s="837">
        <v>0.54307033907604518</v>
      </c>
      <c r="S307" s="850">
        <v>707</v>
      </c>
    </row>
    <row r="308" spans="1:19" ht="14.4" customHeight="1" x14ac:dyDescent="0.3">
      <c r="A308" s="831" t="s">
        <v>4826</v>
      </c>
      <c r="B308" s="832" t="s">
        <v>4827</v>
      </c>
      <c r="C308" s="832" t="s">
        <v>615</v>
      </c>
      <c r="D308" s="832" t="s">
        <v>2186</v>
      </c>
      <c r="E308" s="832" t="s">
        <v>5014</v>
      </c>
      <c r="F308" s="832" t="s">
        <v>5017</v>
      </c>
      <c r="G308" s="832" t="s">
        <v>5018</v>
      </c>
      <c r="H308" s="849"/>
      <c r="I308" s="849"/>
      <c r="J308" s="832"/>
      <c r="K308" s="832"/>
      <c r="L308" s="849">
        <v>12</v>
      </c>
      <c r="M308" s="849">
        <v>31693.8</v>
      </c>
      <c r="N308" s="832"/>
      <c r="O308" s="832">
        <v>2641.15</v>
      </c>
      <c r="P308" s="849">
        <v>1</v>
      </c>
      <c r="Q308" s="849">
        <v>2662.2</v>
      </c>
      <c r="R308" s="837"/>
      <c r="S308" s="850">
        <v>2662.2</v>
      </c>
    </row>
    <row r="309" spans="1:19" ht="14.4" customHeight="1" x14ac:dyDescent="0.3">
      <c r="A309" s="831" t="s">
        <v>4826</v>
      </c>
      <c r="B309" s="832" t="s">
        <v>4827</v>
      </c>
      <c r="C309" s="832" t="s">
        <v>615</v>
      </c>
      <c r="D309" s="832" t="s">
        <v>2186</v>
      </c>
      <c r="E309" s="832" t="s">
        <v>5014</v>
      </c>
      <c r="F309" s="832" t="s">
        <v>5021</v>
      </c>
      <c r="G309" s="832" t="s">
        <v>5022</v>
      </c>
      <c r="H309" s="849"/>
      <c r="I309" s="849"/>
      <c r="J309" s="832"/>
      <c r="K309" s="832"/>
      <c r="L309" s="849">
        <v>3</v>
      </c>
      <c r="M309" s="849">
        <v>25965.57</v>
      </c>
      <c r="N309" s="832"/>
      <c r="O309" s="832">
        <v>8655.19</v>
      </c>
      <c r="P309" s="849"/>
      <c r="Q309" s="849"/>
      <c r="R309" s="837"/>
      <c r="S309" s="850"/>
    </row>
    <row r="310" spans="1:19" ht="14.4" customHeight="1" x14ac:dyDescent="0.3">
      <c r="A310" s="831" t="s">
        <v>4826</v>
      </c>
      <c r="B310" s="832" t="s">
        <v>4827</v>
      </c>
      <c r="C310" s="832" t="s">
        <v>615</v>
      </c>
      <c r="D310" s="832" t="s">
        <v>2186</v>
      </c>
      <c r="E310" s="832" t="s">
        <v>5014</v>
      </c>
      <c r="F310" s="832" t="s">
        <v>5025</v>
      </c>
      <c r="G310" s="832" t="s">
        <v>5026</v>
      </c>
      <c r="H310" s="849"/>
      <c r="I310" s="849"/>
      <c r="J310" s="832"/>
      <c r="K310" s="832"/>
      <c r="L310" s="849">
        <v>3</v>
      </c>
      <c r="M310" s="849">
        <v>30927.45</v>
      </c>
      <c r="N310" s="832"/>
      <c r="O310" s="832">
        <v>10309.15</v>
      </c>
      <c r="P310" s="849"/>
      <c r="Q310" s="849"/>
      <c r="R310" s="837"/>
      <c r="S310" s="850"/>
    </row>
    <row r="311" spans="1:19" ht="14.4" customHeight="1" x14ac:dyDescent="0.3">
      <c r="A311" s="831" t="s">
        <v>4826</v>
      </c>
      <c r="B311" s="832" t="s">
        <v>4827</v>
      </c>
      <c r="C311" s="832" t="s">
        <v>615</v>
      </c>
      <c r="D311" s="832" t="s">
        <v>2186</v>
      </c>
      <c r="E311" s="832" t="s">
        <v>5036</v>
      </c>
      <c r="F311" s="832" t="s">
        <v>5039</v>
      </c>
      <c r="G311" s="832" t="s">
        <v>5040</v>
      </c>
      <c r="H311" s="849"/>
      <c r="I311" s="849"/>
      <c r="J311" s="832"/>
      <c r="K311" s="832"/>
      <c r="L311" s="849">
        <v>14</v>
      </c>
      <c r="M311" s="849">
        <v>2744</v>
      </c>
      <c r="N311" s="832"/>
      <c r="O311" s="832">
        <v>196</v>
      </c>
      <c r="P311" s="849">
        <v>1</v>
      </c>
      <c r="Q311" s="849">
        <v>199</v>
      </c>
      <c r="R311" s="837"/>
      <c r="S311" s="850">
        <v>199</v>
      </c>
    </row>
    <row r="312" spans="1:19" ht="14.4" customHeight="1" x14ac:dyDescent="0.3">
      <c r="A312" s="831" t="s">
        <v>4826</v>
      </c>
      <c r="B312" s="832" t="s">
        <v>4827</v>
      </c>
      <c r="C312" s="832" t="s">
        <v>615</v>
      </c>
      <c r="D312" s="832" t="s">
        <v>2186</v>
      </c>
      <c r="E312" s="832" t="s">
        <v>5036</v>
      </c>
      <c r="F312" s="832" t="s">
        <v>5041</v>
      </c>
      <c r="G312" s="832" t="s">
        <v>5042</v>
      </c>
      <c r="H312" s="849">
        <v>7</v>
      </c>
      <c r="I312" s="849">
        <v>259</v>
      </c>
      <c r="J312" s="832">
        <v>1</v>
      </c>
      <c r="K312" s="832">
        <v>37</v>
      </c>
      <c r="L312" s="849">
        <v>76</v>
      </c>
      <c r="M312" s="849">
        <v>2812</v>
      </c>
      <c r="N312" s="832">
        <v>10.857142857142858</v>
      </c>
      <c r="O312" s="832">
        <v>37</v>
      </c>
      <c r="P312" s="849">
        <v>11</v>
      </c>
      <c r="Q312" s="849">
        <v>418</v>
      </c>
      <c r="R312" s="837">
        <v>1.613899613899614</v>
      </c>
      <c r="S312" s="850">
        <v>38</v>
      </c>
    </row>
    <row r="313" spans="1:19" ht="14.4" customHeight="1" x14ac:dyDescent="0.3">
      <c r="A313" s="831" t="s">
        <v>4826</v>
      </c>
      <c r="B313" s="832" t="s">
        <v>4827</v>
      </c>
      <c r="C313" s="832" t="s">
        <v>615</v>
      </c>
      <c r="D313" s="832" t="s">
        <v>2186</v>
      </c>
      <c r="E313" s="832" t="s">
        <v>5036</v>
      </c>
      <c r="F313" s="832" t="s">
        <v>5057</v>
      </c>
      <c r="G313" s="832" t="s">
        <v>5058</v>
      </c>
      <c r="H313" s="849">
        <v>14</v>
      </c>
      <c r="I313" s="849">
        <v>466.67</v>
      </c>
      <c r="J313" s="832">
        <v>1</v>
      </c>
      <c r="K313" s="832">
        <v>33.333571428571432</v>
      </c>
      <c r="L313" s="849">
        <v>184</v>
      </c>
      <c r="M313" s="849">
        <v>6133.33</v>
      </c>
      <c r="N313" s="832">
        <v>13.142756123170548</v>
      </c>
      <c r="O313" s="832">
        <v>33.333315217391302</v>
      </c>
      <c r="P313" s="849">
        <v>61</v>
      </c>
      <c r="Q313" s="849">
        <v>2033.3400000000001</v>
      </c>
      <c r="R313" s="837">
        <v>4.3571260205284252</v>
      </c>
      <c r="S313" s="850">
        <v>33.33344262295082</v>
      </c>
    </row>
    <row r="314" spans="1:19" ht="14.4" customHeight="1" x14ac:dyDescent="0.3">
      <c r="A314" s="831" t="s">
        <v>4826</v>
      </c>
      <c r="B314" s="832" t="s">
        <v>4827</v>
      </c>
      <c r="C314" s="832" t="s">
        <v>615</v>
      </c>
      <c r="D314" s="832" t="s">
        <v>2186</v>
      </c>
      <c r="E314" s="832" t="s">
        <v>5036</v>
      </c>
      <c r="F314" s="832" t="s">
        <v>5059</v>
      </c>
      <c r="G314" s="832" t="s">
        <v>5060</v>
      </c>
      <c r="H314" s="849">
        <v>13</v>
      </c>
      <c r="I314" s="849">
        <v>481</v>
      </c>
      <c r="J314" s="832">
        <v>1</v>
      </c>
      <c r="K314" s="832">
        <v>37</v>
      </c>
      <c r="L314" s="849">
        <v>182</v>
      </c>
      <c r="M314" s="849">
        <v>6734</v>
      </c>
      <c r="N314" s="832">
        <v>14</v>
      </c>
      <c r="O314" s="832">
        <v>37</v>
      </c>
      <c r="P314" s="849">
        <v>60</v>
      </c>
      <c r="Q314" s="849">
        <v>2280</v>
      </c>
      <c r="R314" s="837">
        <v>4.7401247401247399</v>
      </c>
      <c r="S314" s="850">
        <v>38</v>
      </c>
    </row>
    <row r="315" spans="1:19" ht="14.4" customHeight="1" x14ac:dyDescent="0.3">
      <c r="A315" s="831" t="s">
        <v>4826</v>
      </c>
      <c r="B315" s="832" t="s">
        <v>4827</v>
      </c>
      <c r="C315" s="832" t="s">
        <v>615</v>
      </c>
      <c r="D315" s="832" t="s">
        <v>2186</v>
      </c>
      <c r="E315" s="832" t="s">
        <v>5036</v>
      </c>
      <c r="F315" s="832" t="s">
        <v>5065</v>
      </c>
      <c r="G315" s="832" t="s">
        <v>5066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0</v>
      </c>
      <c r="R315" s="837"/>
      <c r="S315" s="850">
        <v>0</v>
      </c>
    </row>
    <row r="316" spans="1:19" ht="14.4" customHeight="1" x14ac:dyDescent="0.3">
      <c r="A316" s="831" t="s">
        <v>4826</v>
      </c>
      <c r="B316" s="832" t="s">
        <v>4827</v>
      </c>
      <c r="C316" s="832" t="s">
        <v>615</v>
      </c>
      <c r="D316" s="832" t="s">
        <v>2186</v>
      </c>
      <c r="E316" s="832" t="s">
        <v>5036</v>
      </c>
      <c r="F316" s="832" t="s">
        <v>5069</v>
      </c>
      <c r="G316" s="832" t="s">
        <v>5070</v>
      </c>
      <c r="H316" s="849">
        <v>5</v>
      </c>
      <c r="I316" s="849">
        <v>1775</v>
      </c>
      <c r="J316" s="832">
        <v>1</v>
      </c>
      <c r="K316" s="832">
        <v>355</v>
      </c>
      <c r="L316" s="849">
        <v>30</v>
      </c>
      <c r="M316" s="849">
        <v>10650</v>
      </c>
      <c r="N316" s="832">
        <v>6</v>
      </c>
      <c r="O316" s="832">
        <v>355</v>
      </c>
      <c r="P316" s="849">
        <v>21</v>
      </c>
      <c r="Q316" s="849">
        <v>7518</v>
      </c>
      <c r="R316" s="837">
        <v>4.2354929577464793</v>
      </c>
      <c r="S316" s="850">
        <v>358</v>
      </c>
    </row>
    <row r="317" spans="1:19" ht="14.4" customHeight="1" x14ac:dyDescent="0.3">
      <c r="A317" s="831" t="s">
        <v>4826</v>
      </c>
      <c r="B317" s="832" t="s">
        <v>4827</v>
      </c>
      <c r="C317" s="832" t="s">
        <v>615</v>
      </c>
      <c r="D317" s="832" t="s">
        <v>2186</v>
      </c>
      <c r="E317" s="832" t="s">
        <v>5036</v>
      </c>
      <c r="F317" s="832" t="s">
        <v>5075</v>
      </c>
      <c r="G317" s="832" t="s">
        <v>5076</v>
      </c>
      <c r="H317" s="849"/>
      <c r="I317" s="849"/>
      <c r="J317" s="832"/>
      <c r="K317" s="832"/>
      <c r="L317" s="849">
        <v>6</v>
      </c>
      <c r="M317" s="849">
        <v>1044</v>
      </c>
      <c r="N317" s="832"/>
      <c r="O317" s="832">
        <v>174</v>
      </c>
      <c r="P317" s="849"/>
      <c r="Q317" s="849"/>
      <c r="R317" s="837"/>
      <c r="S317" s="850"/>
    </row>
    <row r="318" spans="1:19" ht="14.4" customHeight="1" x14ac:dyDescent="0.3">
      <c r="A318" s="831" t="s">
        <v>4826</v>
      </c>
      <c r="B318" s="832" t="s">
        <v>4827</v>
      </c>
      <c r="C318" s="832" t="s">
        <v>615</v>
      </c>
      <c r="D318" s="832" t="s">
        <v>2186</v>
      </c>
      <c r="E318" s="832" t="s">
        <v>5036</v>
      </c>
      <c r="F318" s="832" t="s">
        <v>5081</v>
      </c>
      <c r="G318" s="832" t="s">
        <v>5082</v>
      </c>
      <c r="H318" s="849">
        <v>9</v>
      </c>
      <c r="I318" s="849">
        <v>1593</v>
      </c>
      <c r="J318" s="832">
        <v>1</v>
      </c>
      <c r="K318" s="832">
        <v>177</v>
      </c>
      <c r="L318" s="849">
        <v>137</v>
      </c>
      <c r="M318" s="849">
        <v>24386</v>
      </c>
      <c r="N318" s="832">
        <v>15.308223477715003</v>
      </c>
      <c r="O318" s="832">
        <v>178</v>
      </c>
      <c r="P318" s="849">
        <v>38</v>
      </c>
      <c r="Q318" s="849">
        <v>6802</v>
      </c>
      <c r="R318" s="837">
        <v>4.2699309478970493</v>
      </c>
      <c r="S318" s="850">
        <v>179</v>
      </c>
    </row>
    <row r="319" spans="1:19" ht="14.4" customHeight="1" x14ac:dyDescent="0.3">
      <c r="A319" s="831" t="s">
        <v>4826</v>
      </c>
      <c r="B319" s="832" t="s">
        <v>4827</v>
      </c>
      <c r="C319" s="832" t="s">
        <v>615</v>
      </c>
      <c r="D319" s="832" t="s">
        <v>2186</v>
      </c>
      <c r="E319" s="832" t="s">
        <v>5036</v>
      </c>
      <c r="F319" s="832" t="s">
        <v>5085</v>
      </c>
      <c r="G319" s="832" t="s">
        <v>5086</v>
      </c>
      <c r="H319" s="849"/>
      <c r="I319" s="849"/>
      <c r="J319" s="832"/>
      <c r="K319" s="832"/>
      <c r="L319" s="849">
        <v>18</v>
      </c>
      <c r="M319" s="849">
        <v>12636</v>
      </c>
      <c r="N319" s="832"/>
      <c r="O319" s="832">
        <v>702</v>
      </c>
      <c r="P319" s="849">
        <v>3</v>
      </c>
      <c r="Q319" s="849">
        <v>2121</v>
      </c>
      <c r="R319" s="837"/>
      <c r="S319" s="850">
        <v>707</v>
      </c>
    </row>
    <row r="320" spans="1:19" ht="14.4" customHeight="1" x14ac:dyDescent="0.3">
      <c r="A320" s="831" t="s">
        <v>4826</v>
      </c>
      <c r="B320" s="832" t="s">
        <v>4827</v>
      </c>
      <c r="C320" s="832" t="s">
        <v>615</v>
      </c>
      <c r="D320" s="832" t="s">
        <v>2187</v>
      </c>
      <c r="E320" s="832" t="s">
        <v>4828</v>
      </c>
      <c r="F320" s="832" t="s">
        <v>4875</v>
      </c>
      <c r="G320" s="832" t="s">
        <v>1223</v>
      </c>
      <c r="H320" s="849"/>
      <c r="I320" s="849"/>
      <c r="J320" s="832"/>
      <c r="K320" s="832"/>
      <c r="L320" s="849">
        <v>24</v>
      </c>
      <c r="M320" s="849">
        <v>207115.92</v>
      </c>
      <c r="N320" s="832"/>
      <c r="O320" s="832">
        <v>8629.83</v>
      </c>
      <c r="P320" s="849"/>
      <c r="Q320" s="849"/>
      <c r="R320" s="837"/>
      <c r="S320" s="850"/>
    </row>
    <row r="321" spans="1:19" ht="14.4" customHeight="1" x14ac:dyDescent="0.3">
      <c r="A321" s="831" t="s">
        <v>4826</v>
      </c>
      <c r="B321" s="832" t="s">
        <v>4827</v>
      </c>
      <c r="C321" s="832" t="s">
        <v>615</v>
      </c>
      <c r="D321" s="832" t="s">
        <v>2187</v>
      </c>
      <c r="E321" s="832" t="s">
        <v>5014</v>
      </c>
      <c r="F321" s="832" t="s">
        <v>5015</v>
      </c>
      <c r="G321" s="832" t="s">
        <v>5016</v>
      </c>
      <c r="H321" s="849">
        <v>2</v>
      </c>
      <c r="I321" s="849">
        <v>4013.02</v>
      </c>
      <c r="J321" s="832">
        <v>1</v>
      </c>
      <c r="K321" s="832">
        <v>2006.51</v>
      </c>
      <c r="L321" s="849">
        <v>12</v>
      </c>
      <c r="M321" s="849">
        <v>25914.84</v>
      </c>
      <c r="N321" s="832">
        <v>6.4576902183393052</v>
      </c>
      <c r="O321" s="832">
        <v>2159.5700000000002</v>
      </c>
      <c r="P321" s="849">
        <v>3</v>
      </c>
      <c r="Q321" s="849">
        <v>6533.4</v>
      </c>
      <c r="R321" s="837">
        <v>1.6280506949878146</v>
      </c>
      <c r="S321" s="850">
        <v>2177.7999999999997</v>
      </c>
    </row>
    <row r="322" spans="1:19" ht="14.4" customHeight="1" x14ac:dyDescent="0.3">
      <c r="A322" s="831" t="s">
        <v>4826</v>
      </c>
      <c r="B322" s="832" t="s">
        <v>4827</v>
      </c>
      <c r="C322" s="832" t="s">
        <v>615</v>
      </c>
      <c r="D322" s="832" t="s">
        <v>2187</v>
      </c>
      <c r="E322" s="832" t="s">
        <v>5014</v>
      </c>
      <c r="F322" s="832" t="s">
        <v>5017</v>
      </c>
      <c r="G322" s="832" t="s">
        <v>5018</v>
      </c>
      <c r="H322" s="849">
        <v>1</v>
      </c>
      <c r="I322" s="849">
        <v>2465.62</v>
      </c>
      <c r="J322" s="832">
        <v>1</v>
      </c>
      <c r="K322" s="832">
        <v>2465.62</v>
      </c>
      <c r="L322" s="849">
        <v>1</v>
      </c>
      <c r="M322" s="849">
        <v>2641.15</v>
      </c>
      <c r="N322" s="832">
        <v>1.0711910188918001</v>
      </c>
      <c r="O322" s="832">
        <v>2641.15</v>
      </c>
      <c r="P322" s="849">
        <v>9</v>
      </c>
      <c r="Q322" s="849">
        <v>23475.4</v>
      </c>
      <c r="R322" s="837">
        <v>9.5210940858688691</v>
      </c>
      <c r="S322" s="850">
        <v>2608.3777777777777</v>
      </c>
    </row>
    <row r="323" spans="1:19" ht="14.4" customHeight="1" x14ac:dyDescent="0.3">
      <c r="A323" s="831" t="s">
        <v>4826</v>
      </c>
      <c r="B323" s="832" t="s">
        <v>4827</v>
      </c>
      <c r="C323" s="832" t="s">
        <v>615</v>
      </c>
      <c r="D323" s="832" t="s">
        <v>2187</v>
      </c>
      <c r="E323" s="832" t="s">
        <v>5014</v>
      </c>
      <c r="F323" s="832" t="s">
        <v>5021</v>
      </c>
      <c r="G323" s="832" t="s">
        <v>5022</v>
      </c>
      <c r="H323" s="849"/>
      <c r="I323" s="849"/>
      <c r="J323" s="832"/>
      <c r="K323" s="832"/>
      <c r="L323" s="849">
        <v>1</v>
      </c>
      <c r="M323" s="849">
        <v>8655.19</v>
      </c>
      <c r="N323" s="832"/>
      <c r="O323" s="832">
        <v>8655.19</v>
      </c>
      <c r="P323" s="849"/>
      <c r="Q323" s="849"/>
      <c r="R323" s="837"/>
      <c r="S323" s="850"/>
    </row>
    <row r="324" spans="1:19" ht="14.4" customHeight="1" x14ac:dyDescent="0.3">
      <c r="A324" s="831" t="s">
        <v>4826</v>
      </c>
      <c r="B324" s="832" t="s">
        <v>4827</v>
      </c>
      <c r="C324" s="832" t="s">
        <v>615</v>
      </c>
      <c r="D324" s="832" t="s">
        <v>2187</v>
      </c>
      <c r="E324" s="832" t="s">
        <v>5014</v>
      </c>
      <c r="F324" s="832" t="s">
        <v>5025</v>
      </c>
      <c r="G324" s="832" t="s">
        <v>5026</v>
      </c>
      <c r="H324" s="849"/>
      <c r="I324" s="849"/>
      <c r="J324" s="832"/>
      <c r="K324" s="832"/>
      <c r="L324" s="849"/>
      <c r="M324" s="849"/>
      <c r="N324" s="832"/>
      <c r="O324" s="832"/>
      <c r="P324" s="849">
        <v>1</v>
      </c>
      <c r="Q324" s="849">
        <v>10344.65</v>
      </c>
      <c r="R324" s="837"/>
      <c r="S324" s="850">
        <v>10344.65</v>
      </c>
    </row>
    <row r="325" spans="1:19" ht="14.4" customHeight="1" x14ac:dyDescent="0.3">
      <c r="A325" s="831" t="s">
        <v>4826</v>
      </c>
      <c r="B325" s="832" t="s">
        <v>4827</v>
      </c>
      <c r="C325" s="832" t="s">
        <v>615</v>
      </c>
      <c r="D325" s="832" t="s">
        <v>2187</v>
      </c>
      <c r="E325" s="832" t="s">
        <v>5036</v>
      </c>
      <c r="F325" s="832" t="s">
        <v>5039</v>
      </c>
      <c r="G325" s="832" t="s">
        <v>5040</v>
      </c>
      <c r="H325" s="849">
        <v>3</v>
      </c>
      <c r="I325" s="849">
        <v>588</v>
      </c>
      <c r="J325" s="832">
        <v>1</v>
      </c>
      <c r="K325" s="832">
        <v>196</v>
      </c>
      <c r="L325" s="849">
        <v>10</v>
      </c>
      <c r="M325" s="849">
        <v>1960</v>
      </c>
      <c r="N325" s="832">
        <v>3.3333333333333335</v>
      </c>
      <c r="O325" s="832">
        <v>196</v>
      </c>
      <c r="P325" s="849">
        <v>13</v>
      </c>
      <c r="Q325" s="849">
        <v>2587</v>
      </c>
      <c r="R325" s="837">
        <v>4.399659863945578</v>
      </c>
      <c r="S325" s="850">
        <v>199</v>
      </c>
    </row>
    <row r="326" spans="1:19" ht="14.4" customHeight="1" x14ac:dyDescent="0.3">
      <c r="A326" s="831" t="s">
        <v>4826</v>
      </c>
      <c r="B326" s="832" t="s">
        <v>4827</v>
      </c>
      <c r="C326" s="832" t="s">
        <v>615</v>
      </c>
      <c r="D326" s="832" t="s">
        <v>2187</v>
      </c>
      <c r="E326" s="832" t="s">
        <v>5036</v>
      </c>
      <c r="F326" s="832" t="s">
        <v>5041</v>
      </c>
      <c r="G326" s="832" t="s">
        <v>5042</v>
      </c>
      <c r="H326" s="849">
        <v>5</v>
      </c>
      <c r="I326" s="849">
        <v>185</v>
      </c>
      <c r="J326" s="832">
        <v>1</v>
      </c>
      <c r="K326" s="832">
        <v>37</v>
      </c>
      <c r="L326" s="849">
        <v>7</v>
      </c>
      <c r="M326" s="849">
        <v>259</v>
      </c>
      <c r="N326" s="832">
        <v>1.4</v>
      </c>
      <c r="O326" s="832">
        <v>37</v>
      </c>
      <c r="P326" s="849">
        <v>29</v>
      </c>
      <c r="Q326" s="849">
        <v>1102</v>
      </c>
      <c r="R326" s="837">
        <v>5.9567567567567572</v>
      </c>
      <c r="S326" s="850">
        <v>38</v>
      </c>
    </row>
    <row r="327" spans="1:19" ht="14.4" customHeight="1" x14ac:dyDescent="0.3">
      <c r="A327" s="831" t="s">
        <v>4826</v>
      </c>
      <c r="B327" s="832" t="s">
        <v>4827</v>
      </c>
      <c r="C327" s="832" t="s">
        <v>615</v>
      </c>
      <c r="D327" s="832" t="s">
        <v>2187</v>
      </c>
      <c r="E327" s="832" t="s">
        <v>5036</v>
      </c>
      <c r="F327" s="832" t="s">
        <v>5051</v>
      </c>
      <c r="G327" s="832" t="s">
        <v>5052</v>
      </c>
      <c r="H327" s="849"/>
      <c r="I327" s="849"/>
      <c r="J327" s="832"/>
      <c r="K327" s="832"/>
      <c r="L327" s="849">
        <v>1</v>
      </c>
      <c r="M327" s="849">
        <v>0</v>
      </c>
      <c r="N327" s="832"/>
      <c r="O327" s="832">
        <v>0</v>
      </c>
      <c r="P327" s="849"/>
      <c r="Q327" s="849"/>
      <c r="R327" s="837"/>
      <c r="S327" s="850"/>
    </row>
    <row r="328" spans="1:19" ht="14.4" customHeight="1" x14ac:dyDescent="0.3">
      <c r="A328" s="831" t="s">
        <v>4826</v>
      </c>
      <c r="B328" s="832" t="s">
        <v>4827</v>
      </c>
      <c r="C328" s="832" t="s">
        <v>615</v>
      </c>
      <c r="D328" s="832" t="s">
        <v>2187</v>
      </c>
      <c r="E328" s="832" t="s">
        <v>5036</v>
      </c>
      <c r="F328" s="832" t="s">
        <v>5057</v>
      </c>
      <c r="G328" s="832" t="s">
        <v>5058</v>
      </c>
      <c r="H328" s="849">
        <v>90</v>
      </c>
      <c r="I328" s="849">
        <v>2999.99</v>
      </c>
      <c r="J328" s="832">
        <v>1</v>
      </c>
      <c r="K328" s="832">
        <v>33.333222222222219</v>
      </c>
      <c r="L328" s="849">
        <v>99</v>
      </c>
      <c r="M328" s="849">
        <v>3299.99</v>
      </c>
      <c r="N328" s="832">
        <v>1.1000003333344444</v>
      </c>
      <c r="O328" s="832">
        <v>33.333232323232323</v>
      </c>
      <c r="P328" s="849">
        <v>176</v>
      </c>
      <c r="Q328" s="849">
        <v>5866.66</v>
      </c>
      <c r="R328" s="837">
        <v>1.955559851866173</v>
      </c>
      <c r="S328" s="850">
        <v>33.333295454545457</v>
      </c>
    </row>
    <row r="329" spans="1:19" ht="14.4" customHeight="1" x14ac:dyDescent="0.3">
      <c r="A329" s="831" t="s">
        <v>4826</v>
      </c>
      <c r="B329" s="832" t="s">
        <v>4827</v>
      </c>
      <c r="C329" s="832" t="s">
        <v>615</v>
      </c>
      <c r="D329" s="832" t="s">
        <v>2187</v>
      </c>
      <c r="E329" s="832" t="s">
        <v>5036</v>
      </c>
      <c r="F329" s="832" t="s">
        <v>5059</v>
      </c>
      <c r="G329" s="832" t="s">
        <v>5060</v>
      </c>
      <c r="H329" s="849">
        <v>86</v>
      </c>
      <c r="I329" s="849">
        <v>3182</v>
      </c>
      <c r="J329" s="832">
        <v>1</v>
      </c>
      <c r="K329" s="832">
        <v>37</v>
      </c>
      <c r="L329" s="849">
        <v>96</v>
      </c>
      <c r="M329" s="849">
        <v>3552</v>
      </c>
      <c r="N329" s="832">
        <v>1.1162790697674418</v>
      </c>
      <c r="O329" s="832">
        <v>37</v>
      </c>
      <c r="P329" s="849">
        <v>173</v>
      </c>
      <c r="Q329" s="849">
        <v>6574</v>
      </c>
      <c r="R329" s="837">
        <v>2.0659962287869265</v>
      </c>
      <c r="S329" s="850">
        <v>38</v>
      </c>
    </row>
    <row r="330" spans="1:19" ht="14.4" customHeight="1" x14ac:dyDescent="0.3">
      <c r="A330" s="831" t="s">
        <v>4826</v>
      </c>
      <c r="B330" s="832" t="s">
        <v>4827</v>
      </c>
      <c r="C330" s="832" t="s">
        <v>615</v>
      </c>
      <c r="D330" s="832" t="s">
        <v>2187</v>
      </c>
      <c r="E330" s="832" t="s">
        <v>5036</v>
      </c>
      <c r="F330" s="832" t="s">
        <v>5069</v>
      </c>
      <c r="G330" s="832" t="s">
        <v>5070</v>
      </c>
      <c r="H330" s="849">
        <v>6</v>
      </c>
      <c r="I330" s="849">
        <v>2130</v>
      </c>
      <c r="J330" s="832">
        <v>1</v>
      </c>
      <c r="K330" s="832">
        <v>355</v>
      </c>
      <c r="L330" s="849">
        <v>5</v>
      </c>
      <c r="M330" s="849">
        <v>1775</v>
      </c>
      <c r="N330" s="832">
        <v>0.83333333333333337</v>
      </c>
      <c r="O330" s="832">
        <v>355</v>
      </c>
      <c r="P330" s="849">
        <v>31</v>
      </c>
      <c r="Q330" s="849">
        <v>11098</v>
      </c>
      <c r="R330" s="837">
        <v>5.2103286384976526</v>
      </c>
      <c r="S330" s="850">
        <v>358</v>
      </c>
    </row>
    <row r="331" spans="1:19" ht="14.4" customHeight="1" x14ac:dyDescent="0.3">
      <c r="A331" s="831" t="s">
        <v>4826</v>
      </c>
      <c r="B331" s="832" t="s">
        <v>4827</v>
      </c>
      <c r="C331" s="832" t="s">
        <v>615</v>
      </c>
      <c r="D331" s="832" t="s">
        <v>2187</v>
      </c>
      <c r="E331" s="832" t="s">
        <v>5036</v>
      </c>
      <c r="F331" s="832" t="s">
        <v>5075</v>
      </c>
      <c r="G331" s="832" t="s">
        <v>5076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175</v>
      </c>
      <c r="R331" s="837"/>
      <c r="S331" s="850">
        <v>175</v>
      </c>
    </row>
    <row r="332" spans="1:19" ht="14.4" customHeight="1" x14ac:dyDescent="0.3">
      <c r="A332" s="831" t="s">
        <v>4826</v>
      </c>
      <c r="B332" s="832" t="s">
        <v>4827</v>
      </c>
      <c r="C332" s="832" t="s">
        <v>615</v>
      </c>
      <c r="D332" s="832" t="s">
        <v>2187</v>
      </c>
      <c r="E332" s="832" t="s">
        <v>5036</v>
      </c>
      <c r="F332" s="832" t="s">
        <v>5081</v>
      </c>
      <c r="G332" s="832" t="s">
        <v>5082</v>
      </c>
      <c r="H332" s="849">
        <v>76</v>
      </c>
      <c r="I332" s="849">
        <v>13452</v>
      </c>
      <c r="J332" s="832">
        <v>1</v>
      </c>
      <c r="K332" s="832">
        <v>177</v>
      </c>
      <c r="L332" s="849">
        <v>86</v>
      </c>
      <c r="M332" s="849">
        <v>15308</v>
      </c>
      <c r="N332" s="832">
        <v>1.1379720487659828</v>
      </c>
      <c r="O332" s="832">
        <v>178</v>
      </c>
      <c r="P332" s="849">
        <v>130</v>
      </c>
      <c r="Q332" s="849">
        <v>23270</v>
      </c>
      <c r="R332" s="837">
        <v>1.7298542967588462</v>
      </c>
      <c r="S332" s="850">
        <v>179</v>
      </c>
    </row>
    <row r="333" spans="1:19" ht="14.4" customHeight="1" x14ac:dyDescent="0.3">
      <c r="A333" s="831" t="s">
        <v>4826</v>
      </c>
      <c r="B333" s="832" t="s">
        <v>4827</v>
      </c>
      <c r="C333" s="832" t="s">
        <v>615</v>
      </c>
      <c r="D333" s="832" t="s">
        <v>2187</v>
      </c>
      <c r="E333" s="832" t="s">
        <v>5036</v>
      </c>
      <c r="F333" s="832" t="s">
        <v>5085</v>
      </c>
      <c r="G333" s="832" t="s">
        <v>5086</v>
      </c>
      <c r="H333" s="849">
        <v>9</v>
      </c>
      <c r="I333" s="849">
        <v>6309</v>
      </c>
      <c r="J333" s="832">
        <v>1</v>
      </c>
      <c r="K333" s="832">
        <v>701</v>
      </c>
      <c r="L333" s="849">
        <v>8</v>
      </c>
      <c r="M333" s="849">
        <v>5616</v>
      </c>
      <c r="N333" s="832">
        <v>0.89015691868758917</v>
      </c>
      <c r="O333" s="832">
        <v>702</v>
      </c>
      <c r="P333" s="849">
        <v>15</v>
      </c>
      <c r="Q333" s="849">
        <v>10605</v>
      </c>
      <c r="R333" s="837">
        <v>1.6809320019020446</v>
      </c>
      <c r="S333" s="850">
        <v>707</v>
      </c>
    </row>
    <row r="334" spans="1:19" ht="14.4" customHeight="1" x14ac:dyDescent="0.3">
      <c r="A334" s="831" t="s">
        <v>4826</v>
      </c>
      <c r="B334" s="832" t="s">
        <v>4827</v>
      </c>
      <c r="C334" s="832" t="s">
        <v>615</v>
      </c>
      <c r="D334" s="832" t="s">
        <v>2188</v>
      </c>
      <c r="E334" s="832" t="s">
        <v>4828</v>
      </c>
      <c r="F334" s="832" t="s">
        <v>4870</v>
      </c>
      <c r="G334" s="832" t="s">
        <v>746</v>
      </c>
      <c r="H334" s="849"/>
      <c r="I334" s="849"/>
      <c r="J334" s="832"/>
      <c r="K334" s="832"/>
      <c r="L334" s="849">
        <v>0.3</v>
      </c>
      <c r="M334" s="849">
        <v>25.54</v>
      </c>
      <c r="N334" s="832"/>
      <c r="O334" s="832">
        <v>85.13333333333334</v>
      </c>
      <c r="P334" s="849"/>
      <c r="Q334" s="849"/>
      <c r="R334" s="837"/>
      <c r="S334" s="850"/>
    </row>
    <row r="335" spans="1:19" ht="14.4" customHeight="1" x14ac:dyDescent="0.3">
      <c r="A335" s="831" t="s">
        <v>4826</v>
      </c>
      <c r="B335" s="832" t="s">
        <v>4827</v>
      </c>
      <c r="C335" s="832" t="s">
        <v>615</v>
      </c>
      <c r="D335" s="832" t="s">
        <v>2188</v>
      </c>
      <c r="E335" s="832" t="s">
        <v>4828</v>
      </c>
      <c r="F335" s="832" t="s">
        <v>4876</v>
      </c>
      <c r="G335" s="832" t="s">
        <v>1416</v>
      </c>
      <c r="H335" s="849">
        <v>0.2</v>
      </c>
      <c r="I335" s="849">
        <v>11.99</v>
      </c>
      <c r="J335" s="832">
        <v>1</v>
      </c>
      <c r="K335" s="832">
        <v>59.949999999999996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4826</v>
      </c>
      <c r="B336" s="832" t="s">
        <v>4827</v>
      </c>
      <c r="C336" s="832" t="s">
        <v>615</v>
      </c>
      <c r="D336" s="832" t="s">
        <v>2188</v>
      </c>
      <c r="E336" s="832" t="s">
        <v>4828</v>
      </c>
      <c r="F336" s="832" t="s">
        <v>4903</v>
      </c>
      <c r="G336" s="832" t="s">
        <v>704</v>
      </c>
      <c r="H336" s="849">
        <v>0.66</v>
      </c>
      <c r="I336" s="849">
        <v>520.92999999999995</v>
      </c>
      <c r="J336" s="832">
        <v>1</v>
      </c>
      <c r="K336" s="832">
        <v>789.28787878787864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4826</v>
      </c>
      <c r="B337" s="832" t="s">
        <v>4827</v>
      </c>
      <c r="C337" s="832" t="s">
        <v>615</v>
      </c>
      <c r="D337" s="832" t="s">
        <v>2188</v>
      </c>
      <c r="E337" s="832" t="s">
        <v>5014</v>
      </c>
      <c r="F337" s="832" t="s">
        <v>5017</v>
      </c>
      <c r="G337" s="832" t="s">
        <v>5018</v>
      </c>
      <c r="H337" s="849"/>
      <c r="I337" s="849"/>
      <c r="J337" s="832"/>
      <c r="K337" s="832"/>
      <c r="L337" s="849"/>
      <c r="M337" s="849"/>
      <c r="N337" s="832"/>
      <c r="O337" s="832"/>
      <c r="P337" s="849">
        <v>5</v>
      </c>
      <c r="Q337" s="849">
        <v>13311</v>
      </c>
      <c r="R337" s="837"/>
      <c r="S337" s="850">
        <v>2662.2</v>
      </c>
    </row>
    <row r="338" spans="1:19" ht="14.4" customHeight="1" x14ac:dyDescent="0.3">
      <c r="A338" s="831" t="s">
        <v>4826</v>
      </c>
      <c r="B338" s="832" t="s">
        <v>4827</v>
      </c>
      <c r="C338" s="832" t="s">
        <v>615</v>
      </c>
      <c r="D338" s="832" t="s">
        <v>2188</v>
      </c>
      <c r="E338" s="832" t="s">
        <v>5014</v>
      </c>
      <c r="F338" s="832" t="s">
        <v>5023</v>
      </c>
      <c r="G338" s="832" t="s">
        <v>5024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8962.4</v>
      </c>
      <c r="R338" s="837"/>
      <c r="S338" s="850">
        <v>8962.4</v>
      </c>
    </row>
    <row r="339" spans="1:19" ht="14.4" customHeight="1" x14ac:dyDescent="0.3">
      <c r="A339" s="831" t="s">
        <v>4826</v>
      </c>
      <c r="B339" s="832" t="s">
        <v>4827</v>
      </c>
      <c r="C339" s="832" t="s">
        <v>615</v>
      </c>
      <c r="D339" s="832" t="s">
        <v>2188</v>
      </c>
      <c r="E339" s="832" t="s">
        <v>5036</v>
      </c>
      <c r="F339" s="832" t="s">
        <v>5039</v>
      </c>
      <c r="G339" s="832" t="s">
        <v>5040</v>
      </c>
      <c r="H339" s="849"/>
      <c r="I339" s="849"/>
      <c r="J339" s="832"/>
      <c r="K339" s="832"/>
      <c r="L339" s="849"/>
      <c r="M339" s="849"/>
      <c r="N339" s="832"/>
      <c r="O339" s="832"/>
      <c r="P339" s="849">
        <v>3</v>
      </c>
      <c r="Q339" s="849">
        <v>597</v>
      </c>
      <c r="R339" s="837"/>
      <c r="S339" s="850">
        <v>199</v>
      </c>
    </row>
    <row r="340" spans="1:19" ht="14.4" customHeight="1" x14ac:dyDescent="0.3">
      <c r="A340" s="831" t="s">
        <v>4826</v>
      </c>
      <c r="B340" s="832" t="s">
        <v>4827</v>
      </c>
      <c r="C340" s="832" t="s">
        <v>615</v>
      </c>
      <c r="D340" s="832" t="s">
        <v>2188</v>
      </c>
      <c r="E340" s="832" t="s">
        <v>5036</v>
      </c>
      <c r="F340" s="832" t="s">
        <v>5041</v>
      </c>
      <c r="G340" s="832" t="s">
        <v>5042</v>
      </c>
      <c r="H340" s="849">
        <v>5</v>
      </c>
      <c r="I340" s="849">
        <v>185</v>
      </c>
      <c r="J340" s="832">
        <v>1</v>
      </c>
      <c r="K340" s="832">
        <v>37</v>
      </c>
      <c r="L340" s="849">
        <v>11</v>
      </c>
      <c r="M340" s="849">
        <v>407</v>
      </c>
      <c r="N340" s="832">
        <v>2.2000000000000002</v>
      </c>
      <c r="O340" s="832">
        <v>37</v>
      </c>
      <c r="P340" s="849">
        <v>6</v>
      </c>
      <c r="Q340" s="849">
        <v>228</v>
      </c>
      <c r="R340" s="837">
        <v>1.2324324324324325</v>
      </c>
      <c r="S340" s="850">
        <v>38</v>
      </c>
    </row>
    <row r="341" spans="1:19" ht="14.4" customHeight="1" x14ac:dyDescent="0.3">
      <c r="A341" s="831" t="s">
        <v>4826</v>
      </c>
      <c r="B341" s="832" t="s">
        <v>4827</v>
      </c>
      <c r="C341" s="832" t="s">
        <v>615</v>
      </c>
      <c r="D341" s="832" t="s">
        <v>2188</v>
      </c>
      <c r="E341" s="832" t="s">
        <v>5036</v>
      </c>
      <c r="F341" s="832" t="s">
        <v>5057</v>
      </c>
      <c r="G341" s="832" t="s">
        <v>5058</v>
      </c>
      <c r="H341" s="849">
        <v>138</v>
      </c>
      <c r="I341" s="849">
        <v>4599.99</v>
      </c>
      <c r="J341" s="832">
        <v>1</v>
      </c>
      <c r="K341" s="832">
        <v>33.333260869565216</v>
      </c>
      <c r="L341" s="849">
        <v>136</v>
      </c>
      <c r="M341" s="849">
        <v>4533.33</v>
      </c>
      <c r="N341" s="832">
        <v>0.98550866414926996</v>
      </c>
      <c r="O341" s="832">
        <v>33.333308823529414</v>
      </c>
      <c r="P341" s="849">
        <v>145</v>
      </c>
      <c r="Q341" s="849">
        <v>4833.33</v>
      </c>
      <c r="R341" s="837">
        <v>1.0507261972308637</v>
      </c>
      <c r="S341" s="850">
        <v>33.333310344827588</v>
      </c>
    </row>
    <row r="342" spans="1:19" ht="14.4" customHeight="1" x14ac:dyDescent="0.3">
      <c r="A342" s="831" t="s">
        <v>4826</v>
      </c>
      <c r="B342" s="832" t="s">
        <v>4827</v>
      </c>
      <c r="C342" s="832" t="s">
        <v>615</v>
      </c>
      <c r="D342" s="832" t="s">
        <v>2188</v>
      </c>
      <c r="E342" s="832" t="s">
        <v>5036</v>
      </c>
      <c r="F342" s="832" t="s">
        <v>5059</v>
      </c>
      <c r="G342" s="832" t="s">
        <v>5060</v>
      </c>
      <c r="H342" s="849">
        <v>138</v>
      </c>
      <c r="I342" s="849">
        <v>5106</v>
      </c>
      <c r="J342" s="832">
        <v>1</v>
      </c>
      <c r="K342" s="832">
        <v>37</v>
      </c>
      <c r="L342" s="849">
        <v>137</v>
      </c>
      <c r="M342" s="849">
        <v>5069</v>
      </c>
      <c r="N342" s="832">
        <v>0.99275362318840576</v>
      </c>
      <c r="O342" s="832">
        <v>37</v>
      </c>
      <c r="P342" s="849">
        <v>145</v>
      </c>
      <c r="Q342" s="849">
        <v>5510</v>
      </c>
      <c r="R342" s="837">
        <v>1.0791226008617314</v>
      </c>
      <c r="S342" s="850">
        <v>38</v>
      </c>
    </row>
    <row r="343" spans="1:19" ht="14.4" customHeight="1" x14ac:dyDescent="0.3">
      <c r="A343" s="831" t="s">
        <v>4826</v>
      </c>
      <c r="B343" s="832" t="s">
        <v>4827</v>
      </c>
      <c r="C343" s="832" t="s">
        <v>615</v>
      </c>
      <c r="D343" s="832" t="s">
        <v>2188</v>
      </c>
      <c r="E343" s="832" t="s">
        <v>5036</v>
      </c>
      <c r="F343" s="832" t="s">
        <v>5069</v>
      </c>
      <c r="G343" s="832" t="s">
        <v>5070</v>
      </c>
      <c r="H343" s="849">
        <v>72</v>
      </c>
      <c r="I343" s="849">
        <v>25560</v>
      </c>
      <c r="J343" s="832">
        <v>1</v>
      </c>
      <c r="K343" s="832">
        <v>355</v>
      </c>
      <c r="L343" s="849">
        <v>84</v>
      </c>
      <c r="M343" s="849">
        <v>29820</v>
      </c>
      <c r="N343" s="832">
        <v>1.1666666666666667</v>
      </c>
      <c r="O343" s="832">
        <v>355</v>
      </c>
      <c r="P343" s="849">
        <v>78</v>
      </c>
      <c r="Q343" s="849">
        <v>27924</v>
      </c>
      <c r="R343" s="837">
        <v>1.0924882629107981</v>
      </c>
      <c r="S343" s="850">
        <v>358</v>
      </c>
    </row>
    <row r="344" spans="1:19" ht="14.4" customHeight="1" x14ac:dyDescent="0.3">
      <c r="A344" s="831" t="s">
        <v>4826</v>
      </c>
      <c r="B344" s="832" t="s">
        <v>4827</v>
      </c>
      <c r="C344" s="832" t="s">
        <v>615</v>
      </c>
      <c r="D344" s="832" t="s">
        <v>2188</v>
      </c>
      <c r="E344" s="832" t="s">
        <v>5036</v>
      </c>
      <c r="F344" s="832" t="s">
        <v>5079</v>
      </c>
      <c r="G344" s="832" t="s">
        <v>5080</v>
      </c>
      <c r="H344" s="849"/>
      <c r="I344" s="849"/>
      <c r="J344" s="832"/>
      <c r="K344" s="832"/>
      <c r="L344" s="849">
        <v>1</v>
      </c>
      <c r="M344" s="849">
        <v>28</v>
      </c>
      <c r="N344" s="832"/>
      <c r="O344" s="832">
        <v>28</v>
      </c>
      <c r="P344" s="849"/>
      <c r="Q344" s="849"/>
      <c r="R344" s="837"/>
      <c r="S344" s="850"/>
    </row>
    <row r="345" spans="1:19" ht="14.4" customHeight="1" x14ac:dyDescent="0.3">
      <c r="A345" s="831" t="s">
        <v>4826</v>
      </c>
      <c r="B345" s="832" t="s">
        <v>4827</v>
      </c>
      <c r="C345" s="832" t="s">
        <v>615</v>
      </c>
      <c r="D345" s="832" t="s">
        <v>2188</v>
      </c>
      <c r="E345" s="832" t="s">
        <v>5036</v>
      </c>
      <c r="F345" s="832" t="s">
        <v>5081</v>
      </c>
      <c r="G345" s="832" t="s">
        <v>5082</v>
      </c>
      <c r="H345" s="849">
        <v>65</v>
      </c>
      <c r="I345" s="849">
        <v>11505</v>
      </c>
      <c r="J345" s="832">
        <v>1</v>
      </c>
      <c r="K345" s="832">
        <v>177</v>
      </c>
      <c r="L345" s="849">
        <v>51</v>
      </c>
      <c r="M345" s="849">
        <v>9078</v>
      </c>
      <c r="N345" s="832">
        <v>0.7890482398956975</v>
      </c>
      <c r="O345" s="832">
        <v>178</v>
      </c>
      <c r="P345" s="849">
        <v>63</v>
      </c>
      <c r="Q345" s="849">
        <v>11277</v>
      </c>
      <c r="R345" s="837">
        <v>0.98018252933507166</v>
      </c>
      <c r="S345" s="850">
        <v>179</v>
      </c>
    </row>
    <row r="346" spans="1:19" ht="14.4" customHeight="1" x14ac:dyDescent="0.3">
      <c r="A346" s="831" t="s">
        <v>4826</v>
      </c>
      <c r="B346" s="832" t="s">
        <v>4827</v>
      </c>
      <c r="C346" s="832" t="s">
        <v>615</v>
      </c>
      <c r="D346" s="832" t="s">
        <v>2188</v>
      </c>
      <c r="E346" s="832" t="s">
        <v>5036</v>
      </c>
      <c r="F346" s="832" t="s">
        <v>5085</v>
      </c>
      <c r="G346" s="832" t="s">
        <v>5086</v>
      </c>
      <c r="H346" s="849">
        <v>2</v>
      </c>
      <c r="I346" s="849">
        <v>1402</v>
      </c>
      <c r="J346" s="832">
        <v>1</v>
      </c>
      <c r="K346" s="832">
        <v>701</v>
      </c>
      <c r="L346" s="849">
        <v>2</v>
      </c>
      <c r="M346" s="849">
        <v>1404</v>
      </c>
      <c r="N346" s="832">
        <v>1.0014265335235377</v>
      </c>
      <c r="O346" s="832">
        <v>702</v>
      </c>
      <c r="P346" s="849">
        <v>4</v>
      </c>
      <c r="Q346" s="849">
        <v>2828</v>
      </c>
      <c r="R346" s="837">
        <v>2.0171184022824535</v>
      </c>
      <c r="S346" s="850">
        <v>707</v>
      </c>
    </row>
    <row r="347" spans="1:19" ht="14.4" customHeight="1" x14ac:dyDescent="0.3">
      <c r="A347" s="831" t="s">
        <v>4826</v>
      </c>
      <c r="B347" s="832" t="s">
        <v>4827</v>
      </c>
      <c r="C347" s="832" t="s">
        <v>615</v>
      </c>
      <c r="D347" s="832" t="s">
        <v>2189</v>
      </c>
      <c r="E347" s="832" t="s">
        <v>5014</v>
      </c>
      <c r="F347" s="832" t="s">
        <v>5015</v>
      </c>
      <c r="G347" s="832" t="s">
        <v>5016</v>
      </c>
      <c r="H347" s="849"/>
      <c r="I347" s="849"/>
      <c r="J347" s="832"/>
      <c r="K347" s="832"/>
      <c r="L347" s="849">
        <v>2</v>
      </c>
      <c r="M347" s="849">
        <v>4319.1400000000003</v>
      </c>
      <c r="N347" s="832"/>
      <c r="O347" s="832">
        <v>2159.5700000000002</v>
      </c>
      <c r="P347" s="849"/>
      <c r="Q347" s="849"/>
      <c r="R347" s="837"/>
      <c r="S347" s="850"/>
    </row>
    <row r="348" spans="1:19" ht="14.4" customHeight="1" x14ac:dyDescent="0.3">
      <c r="A348" s="831" t="s">
        <v>4826</v>
      </c>
      <c r="B348" s="832" t="s">
        <v>4827</v>
      </c>
      <c r="C348" s="832" t="s">
        <v>615</v>
      </c>
      <c r="D348" s="832" t="s">
        <v>2189</v>
      </c>
      <c r="E348" s="832" t="s">
        <v>5014</v>
      </c>
      <c r="F348" s="832" t="s">
        <v>5017</v>
      </c>
      <c r="G348" s="832" t="s">
        <v>5018</v>
      </c>
      <c r="H348" s="849"/>
      <c r="I348" s="849"/>
      <c r="J348" s="832"/>
      <c r="K348" s="832"/>
      <c r="L348" s="849"/>
      <c r="M348" s="849"/>
      <c r="N348" s="832"/>
      <c r="O348" s="832"/>
      <c r="P348" s="849">
        <v>4</v>
      </c>
      <c r="Q348" s="849">
        <v>10648.8</v>
      </c>
      <c r="R348" s="837"/>
      <c r="S348" s="850">
        <v>2662.2</v>
      </c>
    </row>
    <row r="349" spans="1:19" ht="14.4" customHeight="1" x14ac:dyDescent="0.3">
      <c r="A349" s="831" t="s">
        <v>4826</v>
      </c>
      <c r="B349" s="832" t="s">
        <v>4827</v>
      </c>
      <c r="C349" s="832" t="s">
        <v>615</v>
      </c>
      <c r="D349" s="832" t="s">
        <v>2189</v>
      </c>
      <c r="E349" s="832" t="s">
        <v>5014</v>
      </c>
      <c r="F349" s="832" t="s">
        <v>5021</v>
      </c>
      <c r="G349" s="832" t="s">
        <v>5022</v>
      </c>
      <c r="H349" s="849"/>
      <c r="I349" s="849"/>
      <c r="J349" s="832"/>
      <c r="K349" s="832"/>
      <c r="L349" s="849">
        <v>1</v>
      </c>
      <c r="M349" s="849">
        <v>8655.19</v>
      </c>
      <c r="N349" s="832"/>
      <c r="O349" s="832">
        <v>8655.19</v>
      </c>
      <c r="P349" s="849"/>
      <c r="Q349" s="849"/>
      <c r="R349" s="837"/>
      <c r="S349" s="850"/>
    </row>
    <row r="350" spans="1:19" ht="14.4" customHeight="1" x14ac:dyDescent="0.3">
      <c r="A350" s="831" t="s">
        <v>4826</v>
      </c>
      <c r="B350" s="832" t="s">
        <v>4827</v>
      </c>
      <c r="C350" s="832" t="s">
        <v>615</v>
      </c>
      <c r="D350" s="832" t="s">
        <v>2189</v>
      </c>
      <c r="E350" s="832" t="s">
        <v>5036</v>
      </c>
      <c r="F350" s="832" t="s">
        <v>5039</v>
      </c>
      <c r="G350" s="832" t="s">
        <v>5040</v>
      </c>
      <c r="H350" s="849"/>
      <c r="I350" s="849"/>
      <c r="J350" s="832"/>
      <c r="K350" s="832"/>
      <c r="L350" s="849">
        <v>3</v>
      </c>
      <c r="M350" s="849">
        <v>588</v>
      </c>
      <c r="N350" s="832"/>
      <c r="O350" s="832">
        <v>196</v>
      </c>
      <c r="P350" s="849">
        <v>4</v>
      </c>
      <c r="Q350" s="849">
        <v>796</v>
      </c>
      <c r="R350" s="837"/>
      <c r="S350" s="850">
        <v>199</v>
      </c>
    </row>
    <row r="351" spans="1:19" ht="14.4" customHeight="1" x14ac:dyDescent="0.3">
      <c r="A351" s="831" t="s">
        <v>4826</v>
      </c>
      <c r="B351" s="832" t="s">
        <v>4827</v>
      </c>
      <c r="C351" s="832" t="s">
        <v>615</v>
      </c>
      <c r="D351" s="832" t="s">
        <v>2189</v>
      </c>
      <c r="E351" s="832" t="s">
        <v>5036</v>
      </c>
      <c r="F351" s="832" t="s">
        <v>5041</v>
      </c>
      <c r="G351" s="832" t="s">
        <v>5042</v>
      </c>
      <c r="H351" s="849">
        <v>87</v>
      </c>
      <c r="I351" s="849">
        <v>3219</v>
      </c>
      <c r="J351" s="832">
        <v>1</v>
      </c>
      <c r="K351" s="832">
        <v>37</v>
      </c>
      <c r="L351" s="849">
        <v>37</v>
      </c>
      <c r="M351" s="849">
        <v>1369</v>
      </c>
      <c r="N351" s="832">
        <v>0.42528735632183906</v>
      </c>
      <c r="O351" s="832">
        <v>37</v>
      </c>
      <c r="P351" s="849">
        <v>67</v>
      </c>
      <c r="Q351" s="849">
        <v>2546</v>
      </c>
      <c r="R351" s="837">
        <v>0.79092885989437711</v>
      </c>
      <c r="S351" s="850">
        <v>38</v>
      </c>
    </row>
    <row r="352" spans="1:19" ht="14.4" customHeight="1" x14ac:dyDescent="0.3">
      <c r="A352" s="831" t="s">
        <v>4826</v>
      </c>
      <c r="B352" s="832" t="s">
        <v>4827</v>
      </c>
      <c r="C352" s="832" t="s">
        <v>615</v>
      </c>
      <c r="D352" s="832" t="s">
        <v>2189</v>
      </c>
      <c r="E352" s="832" t="s">
        <v>5036</v>
      </c>
      <c r="F352" s="832" t="s">
        <v>5057</v>
      </c>
      <c r="G352" s="832" t="s">
        <v>5058</v>
      </c>
      <c r="H352" s="849">
        <v>251</v>
      </c>
      <c r="I352" s="849">
        <v>8366.66</v>
      </c>
      <c r="J352" s="832">
        <v>1</v>
      </c>
      <c r="K352" s="832">
        <v>33.333306772908365</v>
      </c>
      <c r="L352" s="849">
        <v>248</v>
      </c>
      <c r="M352" s="849">
        <v>8266.67</v>
      </c>
      <c r="N352" s="832">
        <v>0.98804899446135019</v>
      </c>
      <c r="O352" s="832">
        <v>33.333346774193551</v>
      </c>
      <c r="P352" s="849">
        <v>325</v>
      </c>
      <c r="Q352" s="849">
        <v>10833.33</v>
      </c>
      <c r="R352" s="837">
        <v>1.2948213504552593</v>
      </c>
      <c r="S352" s="850">
        <v>33.333323076923079</v>
      </c>
    </row>
    <row r="353" spans="1:19" ht="14.4" customHeight="1" x14ac:dyDescent="0.3">
      <c r="A353" s="831" t="s">
        <v>4826</v>
      </c>
      <c r="B353" s="832" t="s">
        <v>4827</v>
      </c>
      <c r="C353" s="832" t="s">
        <v>615</v>
      </c>
      <c r="D353" s="832" t="s">
        <v>2189</v>
      </c>
      <c r="E353" s="832" t="s">
        <v>5036</v>
      </c>
      <c r="F353" s="832" t="s">
        <v>5059</v>
      </c>
      <c r="G353" s="832" t="s">
        <v>5060</v>
      </c>
      <c r="H353" s="849">
        <v>254</v>
      </c>
      <c r="I353" s="849">
        <v>9398</v>
      </c>
      <c r="J353" s="832">
        <v>1</v>
      </c>
      <c r="K353" s="832">
        <v>37</v>
      </c>
      <c r="L353" s="849">
        <v>248</v>
      </c>
      <c r="M353" s="849">
        <v>9176</v>
      </c>
      <c r="N353" s="832">
        <v>0.97637795275590555</v>
      </c>
      <c r="O353" s="832">
        <v>37</v>
      </c>
      <c r="P353" s="849">
        <v>325</v>
      </c>
      <c r="Q353" s="849">
        <v>12350</v>
      </c>
      <c r="R353" s="837">
        <v>1.3141093849755268</v>
      </c>
      <c r="S353" s="850">
        <v>38</v>
      </c>
    </row>
    <row r="354" spans="1:19" ht="14.4" customHeight="1" x14ac:dyDescent="0.3">
      <c r="A354" s="831" t="s">
        <v>4826</v>
      </c>
      <c r="B354" s="832" t="s">
        <v>4827</v>
      </c>
      <c r="C354" s="832" t="s">
        <v>615</v>
      </c>
      <c r="D354" s="832" t="s">
        <v>2189</v>
      </c>
      <c r="E354" s="832" t="s">
        <v>5036</v>
      </c>
      <c r="F354" s="832" t="s">
        <v>5069</v>
      </c>
      <c r="G354" s="832" t="s">
        <v>5070</v>
      </c>
      <c r="H354" s="849"/>
      <c r="I354" s="849"/>
      <c r="J354" s="832"/>
      <c r="K354" s="832"/>
      <c r="L354" s="849">
        <v>10</v>
      </c>
      <c r="M354" s="849">
        <v>3550</v>
      </c>
      <c r="N354" s="832"/>
      <c r="O354" s="832">
        <v>355</v>
      </c>
      <c r="P354" s="849">
        <v>239</v>
      </c>
      <c r="Q354" s="849">
        <v>85562</v>
      </c>
      <c r="R354" s="837"/>
      <c r="S354" s="850">
        <v>358</v>
      </c>
    </row>
    <row r="355" spans="1:19" ht="14.4" customHeight="1" x14ac:dyDescent="0.3">
      <c r="A355" s="831" t="s">
        <v>4826</v>
      </c>
      <c r="B355" s="832" t="s">
        <v>4827</v>
      </c>
      <c r="C355" s="832" t="s">
        <v>615</v>
      </c>
      <c r="D355" s="832" t="s">
        <v>2189</v>
      </c>
      <c r="E355" s="832" t="s">
        <v>5036</v>
      </c>
      <c r="F355" s="832" t="s">
        <v>5081</v>
      </c>
      <c r="G355" s="832" t="s">
        <v>5082</v>
      </c>
      <c r="H355" s="849">
        <v>238</v>
      </c>
      <c r="I355" s="849">
        <v>42126</v>
      </c>
      <c r="J355" s="832">
        <v>1</v>
      </c>
      <c r="K355" s="832">
        <v>177</v>
      </c>
      <c r="L355" s="849">
        <v>226</v>
      </c>
      <c r="M355" s="849">
        <v>40228</v>
      </c>
      <c r="N355" s="832">
        <v>0.95494468974030289</v>
      </c>
      <c r="O355" s="832">
        <v>178</v>
      </c>
      <c r="P355" s="849">
        <v>77</v>
      </c>
      <c r="Q355" s="849">
        <v>13783</v>
      </c>
      <c r="R355" s="837">
        <v>0.32718511133266864</v>
      </c>
      <c r="S355" s="850">
        <v>179</v>
      </c>
    </row>
    <row r="356" spans="1:19" ht="14.4" customHeight="1" x14ac:dyDescent="0.3">
      <c r="A356" s="831" t="s">
        <v>4826</v>
      </c>
      <c r="B356" s="832" t="s">
        <v>4827</v>
      </c>
      <c r="C356" s="832" t="s">
        <v>615</v>
      </c>
      <c r="D356" s="832" t="s">
        <v>2189</v>
      </c>
      <c r="E356" s="832" t="s">
        <v>5036</v>
      </c>
      <c r="F356" s="832" t="s">
        <v>5085</v>
      </c>
      <c r="G356" s="832" t="s">
        <v>5086</v>
      </c>
      <c r="H356" s="849">
        <v>16</v>
      </c>
      <c r="I356" s="849">
        <v>11216</v>
      </c>
      <c r="J356" s="832">
        <v>1</v>
      </c>
      <c r="K356" s="832">
        <v>701</v>
      </c>
      <c r="L356" s="849">
        <v>14</v>
      </c>
      <c r="M356" s="849">
        <v>9828</v>
      </c>
      <c r="N356" s="832">
        <v>0.87624821683309562</v>
      </c>
      <c r="O356" s="832">
        <v>702</v>
      </c>
      <c r="P356" s="849">
        <v>9</v>
      </c>
      <c r="Q356" s="849">
        <v>6363</v>
      </c>
      <c r="R356" s="837">
        <v>0.56731455064194014</v>
      </c>
      <c r="S356" s="850">
        <v>707</v>
      </c>
    </row>
    <row r="357" spans="1:19" ht="14.4" customHeight="1" x14ac:dyDescent="0.3">
      <c r="A357" s="831" t="s">
        <v>4826</v>
      </c>
      <c r="B357" s="832" t="s">
        <v>4827</v>
      </c>
      <c r="C357" s="832" t="s">
        <v>615</v>
      </c>
      <c r="D357" s="832" t="s">
        <v>2190</v>
      </c>
      <c r="E357" s="832" t="s">
        <v>5014</v>
      </c>
      <c r="F357" s="832" t="s">
        <v>5015</v>
      </c>
      <c r="G357" s="832" t="s">
        <v>5016</v>
      </c>
      <c r="H357" s="849"/>
      <c r="I357" s="849"/>
      <c r="J357" s="832"/>
      <c r="K357" s="832"/>
      <c r="L357" s="849">
        <v>4</v>
      </c>
      <c r="M357" s="849">
        <v>8638.2800000000007</v>
      </c>
      <c r="N357" s="832"/>
      <c r="O357" s="832">
        <v>2159.5700000000002</v>
      </c>
      <c r="P357" s="849"/>
      <c r="Q357" s="849"/>
      <c r="R357" s="837"/>
      <c r="S357" s="850"/>
    </row>
    <row r="358" spans="1:19" ht="14.4" customHeight="1" x14ac:dyDescent="0.3">
      <c r="A358" s="831" t="s">
        <v>4826</v>
      </c>
      <c r="B358" s="832" t="s">
        <v>4827</v>
      </c>
      <c r="C358" s="832" t="s">
        <v>615</v>
      </c>
      <c r="D358" s="832" t="s">
        <v>2190</v>
      </c>
      <c r="E358" s="832" t="s">
        <v>5014</v>
      </c>
      <c r="F358" s="832" t="s">
        <v>5017</v>
      </c>
      <c r="G358" s="832" t="s">
        <v>5018</v>
      </c>
      <c r="H358" s="849">
        <v>13</v>
      </c>
      <c r="I358" s="849">
        <v>33281.770000000004</v>
      </c>
      <c r="J358" s="832">
        <v>1</v>
      </c>
      <c r="K358" s="832">
        <v>2560.1361538461542</v>
      </c>
      <c r="L358" s="849">
        <v>6</v>
      </c>
      <c r="M358" s="849">
        <v>15846.900000000001</v>
      </c>
      <c r="N358" s="832">
        <v>0.47614354645200657</v>
      </c>
      <c r="O358" s="832">
        <v>2641.15</v>
      </c>
      <c r="P358" s="849">
        <v>4</v>
      </c>
      <c r="Q358" s="849">
        <v>10648.8</v>
      </c>
      <c r="R358" s="837">
        <v>0.31995894449123341</v>
      </c>
      <c r="S358" s="850">
        <v>2662.2</v>
      </c>
    </row>
    <row r="359" spans="1:19" ht="14.4" customHeight="1" x14ac:dyDescent="0.3">
      <c r="A359" s="831" t="s">
        <v>4826</v>
      </c>
      <c r="B359" s="832" t="s">
        <v>4827</v>
      </c>
      <c r="C359" s="832" t="s">
        <v>615</v>
      </c>
      <c r="D359" s="832" t="s">
        <v>2190</v>
      </c>
      <c r="E359" s="832" t="s">
        <v>5014</v>
      </c>
      <c r="F359" s="832" t="s">
        <v>5021</v>
      </c>
      <c r="G359" s="832" t="s">
        <v>5022</v>
      </c>
      <c r="H359" s="849">
        <v>2</v>
      </c>
      <c r="I359" s="849">
        <v>17310.38</v>
      </c>
      <c r="J359" s="832">
        <v>1</v>
      </c>
      <c r="K359" s="832">
        <v>8655.19</v>
      </c>
      <c r="L359" s="849">
        <v>1</v>
      </c>
      <c r="M359" s="849">
        <v>8655.19</v>
      </c>
      <c r="N359" s="832">
        <v>0.5</v>
      </c>
      <c r="O359" s="832">
        <v>8655.19</v>
      </c>
      <c r="P359" s="849"/>
      <c r="Q359" s="849"/>
      <c r="R359" s="837"/>
      <c r="S359" s="850"/>
    </row>
    <row r="360" spans="1:19" ht="14.4" customHeight="1" x14ac:dyDescent="0.3">
      <c r="A360" s="831" t="s">
        <v>4826</v>
      </c>
      <c r="B360" s="832" t="s">
        <v>4827</v>
      </c>
      <c r="C360" s="832" t="s">
        <v>615</v>
      </c>
      <c r="D360" s="832" t="s">
        <v>2190</v>
      </c>
      <c r="E360" s="832" t="s">
        <v>5014</v>
      </c>
      <c r="F360" s="832" t="s">
        <v>5025</v>
      </c>
      <c r="G360" s="832" t="s">
        <v>5026</v>
      </c>
      <c r="H360" s="849">
        <v>1</v>
      </c>
      <c r="I360" s="849">
        <v>10309.15</v>
      </c>
      <c r="J360" s="832">
        <v>1</v>
      </c>
      <c r="K360" s="832">
        <v>10309.15</v>
      </c>
      <c r="L360" s="849">
        <v>1</v>
      </c>
      <c r="M360" s="849">
        <v>10309.15</v>
      </c>
      <c r="N360" s="832">
        <v>1</v>
      </c>
      <c r="O360" s="832">
        <v>10309.15</v>
      </c>
      <c r="P360" s="849">
        <v>2</v>
      </c>
      <c r="Q360" s="849">
        <v>20689.3</v>
      </c>
      <c r="R360" s="837">
        <v>2.0068870857442174</v>
      </c>
      <c r="S360" s="850">
        <v>10344.65</v>
      </c>
    </row>
    <row r="361" spans="1:19" ht="14.4" customHeight="1" x14ac:dyDescent="0.3">
      <c r="A361" s="831" t="s">
        <v>4826</v>
      </c>
      <c r="B361" s="832" t="s">
        <v>4827</v>
      </c>
      <c r="C361" s="832" t="s">
        <v>615</v>
      </c>
      <c r="D361" s="832" t="s">
        <v>2190</v>
      </c>
      <c r="E361" s="832" t="s">
        <v>5014</v>
      </c>
      <c r="F361" s="832" t="s">
        <v>5027</v>
      </c>
      <c r="G361" s="832" t="s">
        <v>5028</v>
      </c>
      <c r="H361" s="849">
        <v>6</v>
      </c>
      <c r="I361" s="849">
        <v>1462.26</v>
      </c>
      <c r="J361" s="832">
        <v>1</v>
      </c>
      <c r="K361" s="832">
        <v>243.71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4826</v>
      </c>
      <c r="B362" s="832" t="s">
        <v>4827</v>
      </c>
      <c r="C362" s="832" t="s">
        <v>615</v>
      </c>
      <c r="D362" s="832" t="s">
        <v>2190</v>
      </c>
      <c r="E362" s="832" t="s">
        <v>5036</v>
      </c>
      <c r="F362" s="832" t="s">
        <v>5039</v>
      </c>
      <c r="G362" s="832" t="s">
        <v>5040</v>
      </c>
      <c r="H362" s="849">
        <v>11</v>
      </c>
      <c r="I362" s="849">
        <v>2156</v>
      </c>
      <c r="J362" s="832">
        <v>1</v>
      </c>
      <c r="K362" s="832">
        <v>196</v>
      </c>
      <c r="L362" s="849">
        <v>9</v>
      </c>
      <c r="M362" s="849">
        <v>1764</v>
      </c>
      <c r="N362" s="832">
        <v>0.81818181818181823</v>
      </c>
      <c r="O362" s="832">
        <v>196</v>
      </c>
      <c r="P362" s="849">
        <v>6</v>
      </c>
      <c r="Q362" s="849">
        <v>1194</v>
      </c>
      <c r="R362" s="837">
        <v>0.55380333951762528</v>
      </c>
      <c r="S362" s="850">
        <v>199</v>
      </c>
    </row>
    <row r="363" spans="1:19" ht="14.4" customHeight="1" x14ac:dyDescent="0.3">
      <c r="A363" s="831" t="s">
        <v>4826</v>
      </c>
      <c r="B363" s="832" t="s">
        <v>4827</v>
      </c>
      <c r="C363" s="832" t="s">
        <v>615</v>
      </c>
      <c r="D363" s="832" t="s">
        <v>2190</v>
      </c>
      <c r="E363" s="832" t="s">
        <v>5036</v>
      </c>
      <c r="F363" s="832" t="s">
        <v>5041</v>
      </c>
      <c r="G363" s="832" t="s">
        <v>5042</v>
      </c>
      <c r="H363" s="849">
        <v>5</v>
      </c>
      <c r="I363" s="849">
        <v>185</v>
      </c>
      <c r="J363" s="832">
        <v>1</v>
      </c>
      <c r="K363" s="832">
        <v>37</v>
      </c>
      <c r="L363" s="849">
        <v>8</v>
      </c>
      <c r="M363" s="849">
        <v>296</v>
      </c>
      <c r="N363" s="832">
        <v>1.6</v>
      </c>
      <c r="O363" s="832">
        <v>37</v>
      </c>
      <c r="P363" s="849">
        <v>6</v>
      </c>
      <c r="Q363" s="849">
        <v>228</v>
      </c>
      <c r="R363" s="837">
        <v>1.2324324324324325</v>
      </c>
      <c r="S363" s="850">
        <v>38</v>
      </c>
    </row>
    <row r="364" spans="1:19" ht="14.4" customHeight="1" x14ac:dyDescent="0.3">
      <c r="A364" s="831" t="s">
        <v>4826</v>
      </c>
      <c r="B364" s="832" t="s">
        <v>4827</v>
      </c>
      <c r="C364" s="832" t="s">
        <v>615</v>
      </c>
      <c r="D364" s="832" t="s">
        <v>2190</v>
      </c>
      <c r="E364" s="832" t="s">
        <v>5036</v>
      </c>
      <c r="F364" s="832" t="s">
        <v>5051</v>
      </c>
      <c r="G364" s="832" t="s">
        <v>5052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0</v>
      </c>
      <c r="R364" s="837"/>
      <c r="S364" s="850">
        <v>0</v>
      </c>
    </row>
    <row r="365" spans="1:19" ht="14.4" customHeight="1" x14ac:dyDescent="0.3">
      <c r="A365" s="831" t="s">
        <v>4826</v>
      </c>
      <c r="B365" s="832" t="s">
        <v>4827</v>
      </c>
      <c r="C365" s="832" t="s">
        <v>615</v>
      </c>
      <c r="D365" s="832" t="s">
        <v>2190</v>
      </c>
      <c r="E365" s="832" t="s">
        <v>5036</v>
      </c>
      <c r="F365" s="832" t="s">
        <v>5057</v>
      </c>
      <c r="G365" s="832" t="s">
        <v>5058</v>
      </c>
      <c r="H365" s="849">
        <v>182</v>
      </c>
      <c r="I365" s="849">
        <v>6066.66</v>
      </c>
      <c r="J365" s="832">
        <v>1</v>
      </c>
      <c r="K365" s="832">
        <v>33.333296703296703</v>
      </c>
      <c r="L365" s="849">
        <v>174</v>
      </c>
      <c r="M365" s="849">
        <v>5799.99</v>
      </c>
      <c r="N365" s="832">
        <v>0.95604335828940468</v>
      </c>
      <c r="O365" s="832">
        <v>33.333275862068966</v>
      </c>
      <c r="P365" s="849">
        <v>145</v>
      </c>
      <c r="Q365" s="849">
        <v>4833.32</v>
      </c>
      <c r="R365" s="837">
        <v>0.79670197439777402</v>
      </c>
      <c r="S365" s="850">
        <v>33.333241379310344</v>
      </c>
    </row>
    <row r="366" spans="1:19" ht="14.4" customHeight="1" x14ac:dyDescent="0.3">
      <c r="A366" s="831" t="s">
        <v>4826</v>
      </c>
      <c r="B366" s="832" t="s">
        <v>4827</v>
      </c>
      <c r="C366" s="832" t="s">
        <v>615</v>
      </c>
      <c r="D366" s="832" t="s">
        <v>2190</v>
      </c>
      <c r="E366" s="832" t="s">
        <v>5036</v>
      </c>
      <c r="F366" s="832" t="s">
        <v>5059</v>
      </c>
      <c r="G366" s="832" t="s">
        <v>5060</v>
      </c>
      <c r="H366" s="849">
        <v>180</v>
      </c>
      <c r="I366" s="849">
        <v>6660</v>
      </c>
      <c r="J366" s="832">
        <v>1</v>
      </c>
      <c r="K366" s="832">
        <v>37</v>
      </c>
      <c r="L366" s="849">
        <v>175</v>
      </c>
      <c r="M366" s="849">
        <v>6475</v>
      </c>
      <c r="N366" s="832">
        <v>0.97222222222222221</v>
      </c>
      <c r="O366" s="832">
        <v>37</v>
      </c>
      <c r="P366" s="849">
        <v>144</v>
      </c>
      <c r="Q366" s="849">
        <v>5472</v>
      </c>
      <c r="R366" s="837">
        <v>0.82162162162162167</v>
      </c>
      <c r="S366" s="850">
        <v>38</v>
      </c>
    </row>
    <row r="367" spans="1:19" ht="14.4" customHeight="1" x14ac:dyDescent="0.3">
      <c r="A367" s="831" t="s">
        <v>4826</v>
      </c>
      <c r="B367" s="832" t="s">
        <v>4827</v>
      </c>
      <c r="C367" s="832" t="s">
        <v>615</v>
      </c>
      <c r="D367" s="832" t="s">
        <v>2190</v>
      </c>
      <c r="E367" s="832" t="s">
        <v>5036</v>
      </c>
      <c r="F367" s="832" t="s">
        <v>5069</v>
      </c>
      <c r="G367" s="832" t="s">
        <v>5070</v>
      </c>
      <c r="H367" s="849">
        <v>56</v>
      </c>
      <c r="I367" s="849">
        <v>19880</v>
      </c>
      <c r="J367" s="832">
        <v>1</v>
      </c>
      <c r="K367" s="832">
        <v>355</v>
      </c>
      <c r="L367" s="849">
        <v>73</v>
      </c>
      <c r="M367" s="849">
        <v>25915</v>
      </c>
      <c r="N367" s="832">
        <v>1.3035714285714286</v>
      </c>
      <c r="O367" s="832">
        <v>355</v>
      </c>
      <c r="P367" s="849">
        <v>39</v>
      </c>
      <c r="Q367" s="849">
        <v>13962</v>
      </c>
      <c r="R367" s="837">
        <v>0.70231388329979882</v>
      </c>
      <c r="S367" s="850">
        <v>358</v>
      </c>
    </row>
    <row r="368" spans="1:19" ht="14.4" customHeight="1" x14ac:dyDescent="0.3">
      <c r="A368" s="831" t="s">
        <v>4826</v>
      </c>
      <c r="B368" s="832" t="s">
        <v>4827</v>
      </c>
      <c r="C368" s="832" t="s">
        <v>615</v>
      </c>
      <c r="D368" s="832" t="s">
        <v>2190</v>
      </c>
      <c r="E368" s="832" t="s">
        <v>5036</v>
      </c>
      <c r="F368" s="832" t="s">
        <v>5075</v>
      </c>
      <c r="G368" s="832" t="s">
        <v>5076</v>
      </c>
      <c r="H368" s="849">
        <v>5</v>
      </c>
      <c r="I368" s="849">
        <v>865</v>
      </c>
      <c r="J368" s="832">
        <v>1</v>
      </c>
      <c r="K368" s="832">
        <v>173</v>
      </c>
      <c r="L368" s="849">
        <v>4</v>
      </c>
      <c r="M368" s="849">
        <v>696</v>
      </c>
      <c r="N368" s="832">
        <v>0.80462427745664744</v>
      </c>
      <c r="O368" s="832">
        <v>174</v>
      </c>
      <c r="P368" s="849">
        <v>3</v>
      </c>
      <c r="Q368" s="849">
        <v>525</v>
      </c>
      <c r="R368" s="837">
        <v>0.60693641618497107</v>
      </c>
      <c r="S368" s="850">
        <v>175</v>
      </c>
    </row>
    <row r="369" spans="1:19" ht="14.4" customHeight="1" x14ac:dyDescent="0.3">
      <c r="A369" s="831" t="s">
        <v>4826</v>
      </c>
      <c r="B369" s="832" t="s">
        <v>4827</v>
      </c>
      <c r="C369" s="832" t="s">
        <v>615</v>
      </c>
      <c r="D369" s="832" t="s">
        <v>2190</v>
      </c>
      <c r="E369" s="832" t="s">
        <v>5036</v>
      </c>
      <c r="F369" s="832" t="s">
        <v>5081</v>
      </c>
      <c r="G369" s="832" t="s">
        <v>5082</v>
      </c>
      <c r="H369" s="849">
        <v>115</v>
      </c>
      <c r="I369" s="849">
        <v>20355</v>
      </c>
      <c r="J369" s="832">
        <v>1</v>
      </c>
      <c r="K369" s="832">
        <v>177</v>
      </c>
      <c r="L369" s="849">
        <v>95</v>
      </c>
      <c r="M369" s="849">
        <v>16910</v>
      </c>
      <c r="N369" s="832">
        <v>0.83075411446818959</v>
      </c>
      <c r="O369" s="832">
        <v>178</v>
      </c>
      <c r="P369" s="849">
        <v>100</v>
      </c>
      <c r="Q369" s="849">
        <v>17900</v>
      </c>
      <c r="R369" s="837">
        <v>0.87939081306804223</v>
      </c>
      <c r="S369" s="850">
        <v>179</v>
      </c>
    </row>
    <row r="370" spans="1:19" ht="14.4" customHeight="1" x14ac:dyDescent="0.3">
      <c r="A370" s="831" t="s">
        <v>4826</v>
      </c>
      <c r="B370" s="832" t="s">
        <v>4827</v>
      </c>
      <c r="C370" s="832" t="s">
        <v>615</v>
      </c>
      <c r="D370" s="832" t="s">
        <v>2190</v>
      </c>
      <c r="E370" s="832" t="s">
        <v>5036</v>
      </c>
      <c r="F370" s="832" t="s">
        <v>5085</v>
      </c>
      <c r="G370" s="832" t="s">
        <v>5086</v>
      </c>
      <c r="H370" s="849">
        <v>12</v>
      </c>
      <c r="I370" s="849">
        <v>8412</v>
      </c>
      <c r="J370" s="832">
        <v>1</v>
      </c>
      <c r="K370" s="832">
        <v>701</v>
      </c>
      <c r="L370" s="849">
        <v>8</v>
      </c>
      <c r="M370" s="849">
        <v>5616</v>
      </c>
      <c r="N370" s="832">
        <v>0.66761768901569185</v>
      </c>
      <c r="O370" s="832">
        <v>702</v>
      </c>
      <c r="P370" s="849">
        <v>6</v>
      </c>
      <c r="Q370" s="849">
        <v>4242</v>
      </c>
      <c r="R370" s="837">
        <v>0.50427960057061338</v>
      </c>
      <c r="S370" s="850">
        <v>707</v>
      </c>
    </row>
    <row r="371" spans="1:19" ht="14.4" customHeight="1" x14ac:dyDescent="0.3">
      <c r="A371" s="831" t="s">
        <v>4826</v>
      </c>
      <c r="B371" s="832" t="s">
        <v>4827</v>
      </c>
      <c r="C371" s="832" t="s">
        <v>615</v>
      </c>
      <c r="D371" s="832" t="s">
        <v>2191</v>
      </c>
      <c r="E371" s="832" t="s">
        <v>4828</v>
      </c>
      <c r="F371" s="832" t="s">
        <v>4874</v>
      </c>
      <c r="G371" s="832" t="s">
        <v>1223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4314.91</v>
      </c>
      <c r="R371" s="837"/>
      <c r="S371" s="850">
        <v>4314.91</v>
      </c>
    </row>
    <row r="372" spans="1:19" ht="14.4" customHeight="1" x14ac:dyDescent="0.3">
      <c r="A372" s="831" t="s">
        <v>4826</v>
      </c>
      <c r="B372" s="832" t="s">
        <v>4827</v>
      </c>
      <c r="C372" s="832" t="s">
        <v>615</v>
      </c>
      <c r="D372" s="832" t="s">
        <v>2191</v>
      </c>
      <c r="E372" s="832" t="s">
        <v>4828</v>
      </c>
      <c r="F372" s="832" t="s">
        <v>4875</v>
      </c>
      <c r="G372" s="832" t="s">
        <v>1223</v>
      </c>
      <c r="H372" s="849"/>
      <c r="I372" s="849"/>
      <c r="J372" s="832"/>
      <c r="K372" s="832"/>
      <c r="L372" s="849"/>
      <c r="M372" s="849"/>
      <c r="N372" s="832"/>
      <c r="O372" s="832"/>
      <c r="P372" s="849">
        <v>3</v>
      </c>
      <c r="Q372" s="849">
        <v>25889.49</v>
      </c>
      <c r="R372" s="837"/>
      <c r="S372" s="850">
        <v>8629.83</v>
      </c>
    </row>
    <row r="373" spans="1:19" ht="14.4" customHeight="1" x14ac:dyDescent="0.3">
      <c r="A373" s="831" t="s">
        <v>4826</v>
      </c>
      <c r="B373" s="832" t="s">
        <v>4827</v>
      </c>
      <c r="C373" s="832" t="s">
        <v>615</v>
      </c>
      <c r="D373" s="832" t="s">
        <v>2191</v>
      </c>
      <c r="E373" s="832" t="s">
        <v>5014</v>
      </c>
      <c r="F373" s="832" t="s">
        <v>5015</v>
      </c>
      <c r="G373" s="832" t="s">
        <v>5016</v>
      </c>
      <c r="H373" s="849">
        <v>4</v>
      </c>
      <c r="I373" s="849">
        <v>8026.04</v>
      </c>
      <c r="J373" s="832">
        <v>1</v>
      </c>
      <c r="K373" s="832">
        <v>2006.51</v>
      </c>
      <c r="L373" s="849">
        <v>1</v>
      </c>
      <c r="M373" s="849">
        <v>2159.5700000000002</v>
      </c>
      <c r="N373" s="832">
        <v>0.26907042576413776</v>
      </c>
      <c r="O373" s="832">
        <v>2159.5700000000002</v>
      </c>
      <c r="P373" s="849"/>
      <c r="Q373" s="849"/>
      <c r="R373" s="837"/>
      <c r="S373" s="850"/>
    </row>
    <row r="374" spans="1:19" ht="14.4" customHeight="1" x14ac:dyDescent="0.3">
      <c r="A374" s="831" t="s">
        <v>4826</v>
      </c>
      <c r="B374" s="832" t="s">
        <v>4827</v>
      </c>
      <c r="C374" s="832" t="s">
        <v>615</v>
      </c>
      <c r="D374" s="832" t="s">
        <v>2191</v>
      </c>
      <c r="E374" s="832" t="s">
        <v>5014</v>
      </c>
      <c r="F374" s="832" t="s">
        <v>5017</v>
      </c>
      <c r="G374" s="832" t="s">
        <v>5018</v>
      </c>
      <c r="H374" s="849">
        <v>13</v>
      </c>
      <c r="I374" s="849">
        <v>32755.179999999997</v>
      </c>
      <c r="J374" s="832">
        <v>1</v>
      </c>
      <c r="K374" s="832">
        <v>2519.6292307692306</v>
      </c>
      <c r="L374" s="849">
        <v>13</v>
      </c>
      <c r="M374" s="849">
        <v>34334.949999999997</v>
      </c>
      <c r="N374" s="832">
        <v>1.048229623528248</v>
      </c>
      <c r="O374" s="832">
        <v>2641.1499999999996</v>
      </c>
      <c r="P374" s="849">
        <v>19</v>
      </c>
      <c r="Q374" s="849">
        <v>50581.8</v>
      </c>
      <c r="R374" s="837">
        <v>1.5442381937757634</v>
      </c>
      <c r="S374" s="850">
        <v>2662.2000000000003</v>
      </c>
    </row>
    <row r="375" spans="1:19" ht="14.4" customHeight="1" x14ac:dyDescent="0.3">
      <c r="A375" s="831" t="s">
        <v>4826</v>
      </c>
      <c r="B375" s="832" t="s">
        <v>4827</v>
      </c>
      <c r="C375" s="832" t="s">
        <v>615</v>
      </c>
      <c r="D375" s="832" t="s">
        <v>2191</v>
      </c>
      <c r="E375" s="832" t="s">
        <v>5014</v>
      </c>
      <c r="F375" s="832" t="s">
        <v>5021</v>
      </c>
      <c r="G375" s="832" t="s">
        <v>5022</v>
      </c>
      <c r="H375" s="849">
        <v>3</v>
      </c>
      <c r="I375" s="849">
        <v>25286.46</v>
      </c>
      <c r="J375" s="832">
        <v>1</v>
      </c>
      <c r="K375" s="832">
        <v>8428.82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4826</v>
      </c>
      <c r="B376" s="832" t="s">
        <v>4827</v>
      </c>
      <c r="C376" s="832" t="s">
        <v>615</v>
      </c>
      <c r="D376" s="832" t="s">
        <v>2191</v>
      </c>
      <c r="E376" s="832" t="s">
        <v>5014</v>
      </c>
      <c r="F376" s="832" t="s">
        <v>5025</v>
      </c>
      <c r="G376" s="832" t="s">
        <v>5026</v>
      </c>
      <c r="H376" s="849">
        <v>5</v>
      </c>
      <c r="I376" s="849">
        <v>50352.29</v>
      </c>
      <c r="J376" s="832">
        <v>1</v>
      </c>
      <c r="K376" s="832">
        <v>10070.458000000001</v>
      </c>
      <c r="L376" s="849">
        <v>1</v>
      </c>
      <c r="M376" s="849">
        <v>10309.15</v>
      </c>
      <c r="N376" s="832">
        <v>0.20474043980919238</v>
      </c>
      <c r="O376" s="832">
        <v>10309.15</v>
      </c>
      <c r="P376" s="849"/>
      <c r="Q376" s="849"/>
      <c r="R376" s="837"/>
      <c r="S376" s="850"/>
    </row>
    <row r="377" spans="1:19" ht="14.4" customHeight="1" x14ac:dyDescent="0.3">
      <c r="A377" s="831" t="s">
        <v>4826</v>
      </c>
      <c r="B377" s="832" t="s">
        <v>4827</v>
      </c>
      <c r="C377" s="832" t="s">
        <v>615</v>
      </c>
      <c r="D377" s="832" t="s">
        <v>2191</v>
      </c>
      <c r="E377" s="832" t="s">
        <v>5014</v>
      </c>
      <c r="F377" s="832" t="s">
        <v>5027</v>
      </c>
      <c r="G377" s="832" t="s">
        <v>5028</v>
      </c>
      <c r="H377" s="849">
        <v>15</v>
      </c>
      <c r="I377" s="849">
        <v>3634.7499999999995</v>
      </c>
      <c r="J377" s="832">
        <v>1</v>
      </c>
      <c r="K377" s="832">
        <v>242.31666666666663</v>
      </c>
      <c r="L377" s="849">
        <v>3</v>
      </c>
      <c r="M377" s="849">
        <v>736.83</v>
      </c>
      <c r="N377" s="832">
        <v>0.20271820620400308</v>
      </c>
      <c r="O377" s="832">
        <v>245.61</v>
      </c>
      <c r="P377" s="849"/>
      <c r="Q377" s="849"/>
      <c r="R377" s="837"/>
      <c r="S377" s="850"/>
    </row>
    <row r="378" spans="1:19" ht="14.4" customHeight="1" x14ac:dyDescent="0.3">
      <c r="A378" s="831" t="s">
        <v>4826</v>
      </c>
      <c r="B378" s="832" t="s">
        <v>4827</v>
      </c>
      <c r="C378" s="832" t="s">
        <v>615</v>
      </c>
      <c r="D378" s="832" t="s">
        <v>2191</v>
      </c>
      <c r="E378" s="832" t="s">
        <v>5036</v>
      </c>
      <c r="F378" s="832" t="s">
        <v>5039</v>
      </c>
      <c r="G378" s="832" t="s">
        <v>5040</v>
      </c>
      <c r="H378" s="849">
        <v>15</v>
      </c>
      <c r="I378" s="849">
        <v>2940</v>
      </c>
      <c r="J378" s="832">
        <v>1</v>
      </c>
      <c r="K378" s="832">
        <v>196</v>
      </c>
      <c r="L378" s="849">
        <v>13</v>
      </c>
      <c r="M378" s="849">
        <v>2548</v>
      </c>
      <c r="N378" s="832">
        <v>0.8666666666666667</v>
      </c>
      <c r="O378" s="832">
        <v>196</v>
      </c>
      <c r="P378" s="849">
        <v>18</v>
      </c>
      <c r="Q378" s="849">
        <v>3582</v>
      </c>
      <c r="R378" s="837">
        <v>1.2183673469387755</v>
      </c>
      <c r="S378" s="850">
        <v>199</v>
      </c>
    </row>
    <row r="379" spans="1:19" ht="14.4" customHeight="1" x14ac:dyDescent="0.3">
      <c r="A379" s="831" t="s">
        <v>4826</v>
      </c>
      <c r="B379" s="832" t="s">
        <v>4827</v>
      </c>
      <c r="C379" s="832" t="s">
        <v>615</v>
      </c>
      <c r="D379" s="832" t="s">
        <v>2191</v>
      </c>
      <c r="E379" s="832" t="s">
        <v>5036</v>
      </c>
      <c r="F379" s="832" t="s">
        <v>5041</v>
      </c>
      <c r="G379" s="832" t="s">
        <v>5042</v>
      </c>
      <c r="H379" s="849">
        <v>23</v>
      </c>
      <c r="I379" s="849">
        <v>851</v>
      </c>
      <c r="J379" s="832">
        <v>1</v>
      </c>
      <c r="K379" s="832">
        <v>37</v>
      </c>
      <c r="L379" s="849">
        <v>35</v>
      </c>
      <c r="M379" s="849">
        <v>1295</v>
      </c>
      <c r="N379" s="832">
        <v>1.5217391304347827</v>
      </c>
      <c r="O379" s="832">
        <v>37</v>
      </c>
      <c r="P379" s="849">
        <v>36</v>
      </c>
      <c r="Q379" s="849">
        <v>1368</v>
      </c>
      <c r="R379" s="837">
        <v>1.6075205640423031</v>
      </c>
      <c r="S379" s="850">
        <v>38</v>
      </c>
    </row>
    <row r="380" spans="1:19" ht="14.4" customHeight="1" x14ac:dyDescent="0.3">
      <c r="A380" s="831" t="s">
        <v>4826</v>
      </c>
      <c r="B380" s="832" t="s">
        <v>4827</v>
      </c>
      <c r="C380" s="832" t="s">
        <v>615</v>
      </c>
      <c r="D380" s="832" t="s">
        <v>2191</v>
      </c>
      <c r="E380" s="832" t="s">
        <v>5036</v>
      </c>
      <c r="F380" s="832" t="s">
        <v>5051</v>
      </c>
      <c r="G380" s="832" t="s">
        <v>5052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0</v>
      </c>
      <c r="R380" s="837"/>
      <c r="S380" s="850">
        <v>0</v>
      </c>
    </row>
    <row r="381" spans="1:19" ht="14.4" customHeight="1" x14ac:dyDescent="0.3">
      <c r="A381" s="831" t="s">
        <v>4826</v>
      </c>
      <c r="B381" s="832" t="s">
        <v>4827</v>
      </c>
      <c r="C381" s="832" t="s">
        <v>615</v>
      </c>
      <c r="D381" s="832" t="s">
        <v>2191</v>
      </c>
      <c r="E381" s="832" t="s">
        <v>5036</v>
      </c>
      <c r="F381" s="832" t="s">
        <v>5057</v>
      </c>
      <c r="G381" s="832" t="s">
        <v>5058</v>
      </c>
      <c r="H381" s="849">
        <v>172</v>
      </c>
      <c r="I381" s="849">
        <v>5733.32</v>
      </c>
      <c r="J381" s="832">
        <v>1</v>
      </c>
      <c r="K381" s="832">
        <v>33.333255813953485</v>
      </c>
      <c r="L381" s="849">
        <v>164</v>
      </c>
      <c r="M381" s="849">
        <v>5466.66</v>
      </c>
      <c r="N381" s="832">
        <v>0.95348942671959702</v>
      </c>
      <c r="O381" s="832">
        <v>33.333292682926832</v>
      </c>
      <c r="P381" s="849">
        <v>218</v>
      </c>
      <c r="Q381" s="849">
        <v>7266.66</v>
      </c>
      <c r="R381" s="837">
        <v>1.2674436452177795</v>
      </c>
      <c r="S381" s="850">
        <v>33.333302752293577</v>
      </c>
    </row>
    <row r="382" spans="1:19" ht="14.4" customHeight="1" x14ac:dyDescent="0.3">
      <c r="A382" s="831" t="s">
        <v>4826</v>
      </c>
      <c r="B382" s="832" t="s">
        <v>4827</v>
      </c>
      <c r="C382" s="832" t="s">
        <v>615</v>
      </c>
      <c r="D382" s="832" t="s">
        <v>2191</v>
      </c>
      <c r="E382" s="832" t="s">
        <v>5036</v>
      </c>
      <c r="F382" s="832" t="s">
        <v>5059</v>
      </c>
      <c r="G382" s="832" t="s">
        <v>5060</v>
      </c>
      <c r="H382" s="849">
        <v>171</v>
      </c>
      <c r="I382" s="849">
        <v>6327</v>
      </c>
      <c r="J382" s="832">
        <v>1</v>
      </c>
      <c r="K382" s="832">
        <v>37</v>
      </c>
      <c r="L382" s="849">
        <v>163</v>
      </c>
      <c r="M382" s="849">
        <v>6031</v>
      </c>
      <c r="N382" s="832">
        <v>0.95321637426900585</v>
      </c>
      <c r="O382" s="832">
        <v>37</v>
      </c>
      <c r="P382" s="849">
        <v>217</v>
      </c>
      <c r="Q382" s="849">
        <v>8246</v>
      </c>
      <c r="R382" s="837">
        <v>1.3033033033033032</v>
      </c>
      <c r="S382" s="850">
        <v>38</v>
      </c>
    </row>
    <row r="383" spans="1:19" ht="14.4" customHeight="1" x14ac:dyDescent="0.3">
      <c r="A383" s="831" t="s">
        <v>4826</v>
      </c>
      <c r="B383" s="832" t="s">
        <v>4827</v>
      </c>
      <c r="C383" s="832" t="s">
        <v>615</v>
      </c>
      <c r="D383" s="832" t="s">
        <v>2191</v>
      </c>
      <c r="E383" s="832" t="s">
        <v>5036</v>
      </c>
      <c r="F383" s="832" t="s">
        <v>5069</v>
      </c>
      <c r="G383" s="832" t="s">
        <v>5070</v>
      </c>
      <c r="H383" s="849">
        <v>17</v>
      </c>
      <c r="I383" s="849">
        <v>6035</v>
      </c>
      <c r="J383" s="832">
        <v>1</v>
      </c>
      <c r="K383" s="832">
        <v>355</v>
      </c>
      <c r="L383" s="849">
        <v>17</v>
      </c>
      <c r="M383" s="849">
        <v>6035</v>
      </c>
      <c r="N383" s="832">
        <v>1</v>
      </c>
      <c r="O383" s="832">
        <v>355</v>
      </c>
      <c r="P383" s="849">
        <v>34</v>
      </c>
      <c r="Q383" s="849">
        <v>12172</v>
      </c>
      <c r="R383" s="837">
        <v>2.0169014084507042</v>
      </c>
      <c r="S383" s="850">
        <v>358</v>
      </c>
    </row>
    <row r="384" spans="1:19" ht="14.4" customHeight="1" x14ac:dyDescent="0.3">
      <c r="A384" s="831" t="s">
        <v>4826</v>
      </c>
      <c r="B384" s="832" t="s">
        <v>4827</v>
      </c>
      <c r="C384" s="832" t="s">
        <v>615</v>
      </c>
      <c r="D384" s="832" t="s">
        <v>2191</v>
      </c>
      <c r="E384" s="832" t="s">
        <v>5036</v>
      </c>
      <c r="F384" s="832" t="s">
        <v>5071</v>
      </c>
      <c r="G384" s="832" t="s">
        <v>5072</v>
      </c>
      <c r="H384" s="849"/>
      <c r="I384" s="849"/>
      <c r="J384" s="832"/>
      <c r="K384" s="832"/>
      <c r="L384" s="849"/>
      <c r="M384" s="849"/>
      <c r="N384" s="832"/>
      <c r="O384" s="832"/>
      <c r="P384" s="849">
        <v>3</v>
      </c>
      <c r="Q384" s="849">
        <v>678</v>
      </c>
      <c r="R384" s="837"/>
      <c r="S384" s="850">
        <v>226</v>
      </c>
    </row>
    <row r="385" spans="1:19" ht="14.4" customHeight="1" x14ac:dyDescent="0.3">
      <c r="A385" s="831" t="s">
        <v>4826</v>
      </c>
      <c r="B385" s="832" t="s">
        <v>4827</v>
      </c>
      <c r="C385" s="832" t="s">
        <v>615</v>
      </c>
      <c r="D385" s="832" t="s">
        <v>2191</v>
      </c>
      <c r="E385" s="832" t="s">
        <v>5036</v>
      </c>
      <c r="F385" s="832" t="s">
        <v>5075</v>
      </c>
      <c r="G385" s="832" t="s">
        <v>5076</v>
      </c>
      <c r="H385" s="849">
        <v>24</v>
      </c>
      <c r="I385" s="849">
        <v>4152</v>
      </c>
      <c r="J385" s="832">
        <v>1</v>
      </c>
      <c r="K385" s="832">
        <v>173</v>
      </c>
      <c r="L385" s="849">
        <v>24</v>
      </c>
      <c r="M385" s="849">
        <v>4176</v>
      </c>
      <c r="N385" s="832">
        <v>1.0057803468208093</v>
      </c>
      <c r="O385" s="832">
        <v>174</v>
      </c>
      <c r="P385" s="849">
        <v>27</v>
      </c>
      <c r="Q385" s="849">
        <v>4725</v>
      </c>
      <c r="R385" s="837">
        <v>1.1380057803468209</v>
      </c>
      <c r="S385" s="850">
        <v>175</v>
      </c>
    </row>
    <row r="386" spans="1:19" ht="14.4" customHeight="1" x14ac:dyDescent="0.3">
      <c r="A386" s="831" t="s">
        <v>4826</v>
      </c>
      <c r="B386" s="832" t="s">
        <v>4827</v>
      </c>
      <c r="C386" s="832" t="s">
        <v>615</v>
      </c>
      <c r="D386" s="832" t="s">
        <v>2191</v>
      </c>
      <c r="E386" s="832" t="s">
        <v>5036</v>
      </c>
      <c r="F386" s="832" t="s">
        <v>5081</v>
      </c>
      <c r="G386" s="832" t="s">
        <v>5082</v>
      </c>
      <c r="H386" s="849">
        <v>147</v>
      </c>
      <c r="I386" s="849">
        <v>26019</v>
      </c>
      <c r="J386" s="832">
        <v>1</v>
      </c>
      <c r="K386" s="832">
        <v>177</v>
      </c>
      <c r="L386" s="849">
        <v>143</v>
      </c>
      <c r="M386" s="849">
        <v>25454</v>
      </c>
      <c r="N386" s="832">
        <v>0.9782850993504747</v>
      </c>
      <c r="O386" s="832">
        <v>178</v>
      </c>
      <c r="P386" s="849">
        <v>178</v>
      </c>
      <c r="Q386" s="849">
        <v>31862</v>
      </c>
      <c r="R386" s="837">
        <v>1.2245666628233214</v>
      </c>
      <c r="S386" s="850">
        <v>179</v>
      </c>
    </row>
    <row r="387" spans="1:19" ht="14.4" customHeight="1" x14ac:dyDescent="0.3">
      <c r="A387" s="831" t="s">
        <v>4826</v>
      </c>
      <c r="B387" s="832" t="s">
        <v>4827</v>
      </c>
      <c r="C387" s="832" t="s">
        <v>615</v>
      </c>
      <c r="D387" s="832" t="s">
        <v>2191</v>
      </c>
      <c r="E387" s="832" t="s">
        <v>5036</v>
      </c>
      <c r="F387" s="832" t="s">
        <v>5085</v>
      </c>
      <c r="G387" s="832" t="s">
        <v>5086</v>
      </c>
      <c r="H387" s="849">
        <v>8</v>
      </c>
      <c r="I387" s="849">
        <v>5608</v>
      </c>
      <c r="J387" s="832">
        <v>1</v>
      </c>
      <c r="K387" s="832">
        <v>701</v>
      </c>
      <c r="L387" s="849">
        <v>4</v>
      </c>
      <c r="M387" s="849">
        <v>2808</v>
      </c>
      <c r="N387" s="832">
        <v>0.50071326676176886</v>
      </c>
      <c r="O387" s="832">
        <v>702</v>
      </c>
      <c r="P387" s="849">
        <v>6</v>
      </c>
      <c r="Q387" s="849">
        <v>4242</v>
      </c>
      <c r="R387" s="837">
        <v>0.75641940085592008</v>
      </c>
      <c r="S387" s="850">
        <v>707</v>
      </c>
    </row>
    <row r="388" spans="1:19" ht="14.4" customHeight="1" x14ac:dyDescent="0.3">
      <c r="A388" s="831" t="s">
        <v>4826</v>
      </c>
      <c r="B388" s="832" t="s">
        <v>4827</v>
      </c>
      <c r="C388" s="832" t="s">
        <v>615</v>
      </c>
      <c r="D388" s="832" t="s">
        <v>2192</v>
      </c>
      <c r="E388" s="832" t="s">
        <v>4828</v>
      </c>
      <c r="F388" s="832" t="s">
        <v>4832</v>
      </c>
      <c r="G388" s="832" t="s">
        <v>4831</v>
      </c>
      <c r="H388" s="849">
        <v>2</v>
      </c>
      <c r="I388" s="849">
        <v>552.02</v>
      </c>
      <c r="J388" s="832">
        <v>1</v>
      </c>
      <c r="K388" s="832">
        <v>276.01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4826</v>
      </c>
      <c r="B389" s="832" t="s">
        <v>4827</v>
      </c>
      <c r="C389" s="832" t="s">
        <v>615</v>
      </c>
      <c r="D389" s="832" t="s">
        <v>2192</v>
      </c>
      <c r="E389" s="832" t="s">
        <v>4828</v>
      </c>
      <c r="F389" s="832" t="s">
        <v>4840</v>
      </c>
      <c r="G389" s="832" t="s">
        <v>2104</v>
      </c>
      <c r="H389" s="849">
        <v>2</v>
      </c>
      <c r="I389" s="849">
        <v>23095.19</v>
      </c>
      <c r="J389" s="832">
        <v>1</v>
      </c>
      <c r="K389" s="832">
        <v>11547.594999999999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4826</v>
      </c>
      <c r="B390" s="832" t="s">
        <v>4827</v>
      </c>
      <c r="C390" s="832" t="s">
        <v>615</v>
      </c>
      <c r="D390" s="832" t="s">
        <v>2192</v>
      </c>
      <c r="E390" s="832" t="s">
        <v>4828</v>
      </c>
      <c r="F390" s="832" t="s">
        <v>4841</v>
      </c>
      <c r="G390" s="832" t="s">
        <v>2104</v>
      </c>
      <c r="H390" s="849">
        <v>2</v>
      </c>
      <c r="I390" s="849">
        <v>60312.55</v>
      </c>
      <c r="J390" s="832">
        <v>1</v>
      </c>
      <c r="K390" s="832">
        <v>30156.275000000001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4826</v>
      </c>
      <c r="B391" s="832" t="s">
        <v>4827</v>
      </c>
      <c r="C391" s="832" t="s">
        <v>615</v>
      </c>
      <c r="D391" s="832" t="s">
        <v>2192</v>
      </c>
      <c r="E391" s="832" t="s">
        <v>4828</v>
      </c>
      <c r="F391" s="832" t="s">
        <v>4870</v>
      </c>
      <c r="G391" s="832" t="s">
        <v>746</v>
      </c>
      <c r="H391" s="849">
        <v>0.4</v>
      </c>
      <c r="I391" s="849">
        <v>28.3</v>
      </c>
      <c r="J391" s="832">
        <v>1</v>
      </c>
      <c r="K391" s="832">
        <v>70.75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" customHeight="1" x14ac:dyDescent="0.3">
      <c r="A392" s="831" t="s">
        <v>4826</v>
      </c>
      <c r="B392" s="832" t="s">
        <v>4827</v>
      </c>
      <c r="C392" s="832" t="s">
        <v>615</v>
      </c>
      <c r="D392" s="832" t="s">
        <v>2192</v>
      </c>
      <c r="E392" s="832" t="s">
        <v>4828</v>
      </c>
      <c r="F392" s="832" t="s">
        <v>4873</v>
      </c>
      <c r="G392" s="832" t="s">
        <v>784</v>
      </c>
      <c r="H392" s="849">
        <v>2.6</v>
      </c>
      <c r="I392" s="849">
        <v>632.41999999999996</v>
      </c>
      <c r="J392" s="832">
        <v>1</v>
      </c>
      <c r="K392" s="832">
        <v>243.23846153846151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" customHeight="1" x14ac:dyDescent="0.3">
      <c r="A393" s="831" t="s">
        <v>4826</v>
      </c>
      <c r="B393" s="832" t="s">
        <v>4827</v>
      </c>
      <c r="C393" s="832" t="s">
        <v>615</v>
      </c>
      <c r="D393" s="832" t="s">
        <v>2192</v>
      </c>
      <c r="E393" s="832" t="s">
        <v>4828</v>
      </c>
      <c r="F393" s="832" t="s">
        <v>4882</v>
      </c>
      <c r="G393" s="832" t="s">
        <v>4883</v>
      </c>
      <c r="H393" s="849">
        <v>1.6</v>
      </c>
      <c r="I393" s="849">
        <v>1100.25</v>
      </c>
      <c r="J393" s="832">
        <v>1</v>
      </c>
      <c r="K393" s="832">
        <v>687.65625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4826</v>
      </c>
      <c r="B394" s="832" t="s">
        <v>4827</v>
      </c>
      <c r="C394" s="832" t="s">
        <v>615</v>
      </c>
      <c r="D394" s="832" t="s">
        <v>2192</v>
      </c>
      <c r="E394" s="832" t="s">
        <v>4828</v>
      </c>
      <c r="F394" s="832" t="s">
        <v>4884</v>
      </c>
      <c r="G394" s="832" t="s">
        <v>4883</v>
      </c>
      <c r="H394" s="849">
        <v>8</v>
      </c>
      <c r="I394" s="849">
        <v>1100.32</v>
      </c>
      <c r="J394" s="832">
        <v>1</v>
      </c>
      <c r="K394" s="832">
        <v>137.54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4826</v>
      </c>
      <c r="B395" s="832" t="s">
        <v>4827</v>
      </c>
      <c r="C395" s="832" t="s">
        <v>615</v>
      </c>
      <c r="D395" s="832" t="s">
        <v>2192</v>
      </c>
      <c r="E395" s="832" t="s">
        <v>4828</v>
      </c>
      <c r="F395" s="832" t="s">
        <v>4899</v>
      </c>
      <c r="G395" s="832" t="s">
        <v>4900</v>
      </c>
      <c r="H395" s="849">
        <v>0.57999999999999996</v>
      </c>
      <c r="I395" s="849">
        <v>79.31</v>
      </c>
      <c r="J395" s="832">
        <v>1</v>
      </c>
      <c r="K395" s="832">
        <v>136.74137931034485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4826</v>
      </c>
      <c r="B396" s="832" t="s">
        <v>4827</v>
      </c>
      <c r="C396" s="832" t="s">
        <v>615</v>
      </c>
      <c r="D396" s="832" t="s">
        <v>2192</v>
      </c>
      <c r="E396" s="832" t="s">
        <v>4828</v>
      </c>
      <c r="F396" s="832" t="s">
        <v>4934</v>
      </c>
      <c r="G396" s="832" t="s">
        <v>3467</v>
      </c>
      <c r="H396" s="849">
        <v>0.60000000000000009</v>
      </c>
      <c r="I396" s="849">
        <v>42.42</v>
      </c>
      <c r="J396" s="832">
        <v>1</v>
      </c>
      <c r="K396" s="832">
        <v>70.699999999999989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4826</v>
      </c>
      <c r="B397" s="832" t="s">
        <v>4827</v>
      </c>
      <c r="C397" s="832" t="s">
        <v>615</v>
      </c>
      <c r="D397" s="832" t="s">
        <v>2192</v>
      </c>
      <c r="E397" s="832" t="s">
        <v>5014</v>
      </c>
      <c r="F397" s="832" t="s">
        <v>5017</v>
      </c>
      <c r="G397" s="832" t="s">
        <v>5018</v>
      </c>
      <c r="H397" s="849">
        <v>1</v>
      </c>
      <c r="I397" s="849">
        <v>2465.62</v>
      </c>
      <c r="J397" s="832">
        <v>1</v>
      </c>
      <c r="K397" s="832">
        <v>2465.62</v>
      </c>
      <c r="L397" s="849">
        <v>1</v>
      </c>
      <c r="M397" s="849">
        <v>2641.15</v>
      </c>
      <c r="N397" s="832">
        <v>1.0711910188918001</v>
      </c>
      <c r="O397" s="832">
        <v>2641.15</v>
      </c>
      <c r="P397" s="849"/>
      <c r="Q397" s="849"/>
      <c r="R397" s="837"/>
      <c r="S397" s="850"/>
    </row>
    <row r="398" spans="1:19" ht="14.4" customHeight="1" x14ac:dyDescent="0.3">
      <c r="A398" s="831" t="s">
        <v>4826</v>
      </c>
      <c r="B398" s="832" t="s">
        <v>4827</v>
      </c>
      <c r="C398" s="832" t="s">
        <v>615</v>
      </c>
      <c r="D398" s="832" t="s">
        <v>2192</v>
      </c>
      <c r="E398" s="832" t="s">
        <v>5014</v>
      </c>
      <c r="F398" s="832" t="s">
        <v>5027</v>
      </c>
      <c r="G398" s="832" t="s">
        <v>5028</v>
      </c>
      <c r="H398" s="849"/>
      <c r="I398" s="849"/>
      <c r="J398" s="832"/>
      <c r="K398" s="832"/>
      <c r="L398" s="849">
        <v>1</v>
      </c>
      <c r="M398" s="849">
        <v>245.61</v>
      </c>
      <c r="N398" s="832"/>
      <c r="O398" s="832">
        <v>245.61</v>
      </c>
      <c r="P398" s="849"/>
      <c r="Q398" s="849"/>
      <c r="R398" s="837"/>
      <c r="S398" s="850"/>
    </row>
    <row r="399" spans="1:19" ht="14.4" customHeight="1" x14ac:dyDescent="0.3">
      <c r="A399" s="831" t="s">
        <v>4826</v>
      </c>
      <c r="B399" s="832" t="s">
        <v>4827</v>
      </c>
      <c r="C399" s="832" t="s">
        <v>615</v>
      </c>
      <c r="D399" s="832" t="s">
        <v>2192</v>
      </c>
      <c r="E399" s="832" t="s">
        <v>5036</v>
      </c>
      <c r="F399" s="832" t="s">
        <v>5039</v>
      </c>
      <c r="G399" s="832" t="s">
        <v>5040</v>
      </c>
      <c r="H399" s="849">
        <v>1</v>
      </c>
      <c r="I399" s="849">
        <v>196</v>
      </c>
      <c r="J399" s="832">
        <v>1</v>
      </c>
      <c r="K399" s="832">
        <v>196</v>
      </c>
      <c r="L399" s="849">
        <v>1</v>
      </c>
      <c r="M399" s="849">
        <v>196</v>
      </c>
      <c r="N399" s="832">
        <v>1</v>
      </c>
      <c r="O399" s="832">
        <v>196</v>
      </c>
      <c r="P399" s="849"/>
      <c r="Q399" s="849"/>
      <c r="R399" s="837"/>
      <c r="S399" s="850"/>
    </row>
    <row r="400" spans="1:19" ht="14.4" customHeight="1" x14ac:dyDescent="0.3">
      <c r="A400" s="831" t="s">
        <v>4826</v>
      </c>
      <c r="B400" s="832" t="s">
        <v>4827</v>
      </c>
      <c r="C400" s="832" t="s">
        <v>615</v>
      </c>
      <c r="D400" s="832" t="s">
        <v>2192</v>
      </c>
      <c r="E400" s="832" t="s">
        <v>5036</v>
      </c>
      <c r="F400" s="832" t="s">
        <v>5041</v>
      </c>
      <c r="G400" s="832" t="s">
        <v>5042</v>
      </c>
      <c r="H400" s="849">
        <v>14</v>
      </c>
      <c r="I400" s="849">
        <v>518</v>
      </c>
      <c r="J400" s="832">
        <v>1</v>
      </c>
      <c r="K400" s="832">
        <v>37</v>
      </c>
      <c r="L400" s="849">
        <v>17</v>
      </c>
      <c r="M400" s="849">
        <v>629</v>
      </c>
      <c r="N400" s="832">
        <v>1.2142857142857142</v>
      </c>
      <c r="O400" s="832">
        <v>37</v>
      </c>
      <c r="P400" s="849">
        <v>27</v>
      </c>
      <c r="Q400" s="849">
        <v>1026</v>
      </c>
      <c r="R400" s="837">
        <v>1.9806949806949807</v>
      </c>
      <c r="S400" s="850">
        <v>38</v>
      </c>
    </row>
    <row r="401" spans="1:19" ht="14.4" customHeight="1" x14ac:dyDescent="0.3">
      <c r="A401" s="831" t="s">
        <v>4826</v>
      </c>
      <c r="B401" s="832" t="s">
        <v>4827</v>
      </c>
      <c r="C401" s="832" t="s">
        <v>615</v>
      </c>
      <c r="D401" s="832" t="s">
        <v>2192</v>
      </c>
      <c r="E401" s="832" t="s">
        <v>5036</v>
      </c>
      <c r="F401" s="832" t="s">
        <v>5057</v>
      </c>
      <c r="G401" s="832" t="s">
        <v>5058</v>
      </c>
      <c r="H401" s="849">
        <v>46</v>
      </c>
      <c r="I401" s="849">
        <v>1533.3400000000001</v>
      </c>
      <c r="J401" s="832">
        <v>1</v>
      </c>
      <c r="K401" s="832">
        <v>33.333478260869569</v>
      </c>
      <c r="L401" s="849">
        <v>29</v>
      </c>
      <c r="M401" s="849">
        <v>966.65000000000009</v>
      </c>
      <c r="N401" s="832">
        <v>0.63042117208186055</v>
      </c>
      <c r="O401" s="832">
        <v>33.33275862068966</v>
      </c>
      <c r="P401" s="849">
        <v>81</v>
      </c>
      <c r="Q401" s="849">
        <v>2700</v>
      </c>
      <c r="R401" s="837">
        <v>1.7608619092960465</v>
      </c>
      <c r="S401" s="850">
        <v>33.333333333333336</v>
      </c>
    </row>
    <row r="402" spans="1:19" ht="14.4" customHeight="1" x14ac:dyDescent="0.3">
      <c r="A402" s="831" t="s">
        <v>4826</v>
      </c>
      <c r="B402" s="832" t="s">
        <v>4827</v>
      </c>
      <c r="C402" s="832" t="s">
        <v>615</v>
      </c>
      <c r="D402" s="832" t="s">
        <v>2192</v>
      </c>
      <c r="E402" s="832" t="s">
        <v>5036</v>
      </c>
      <c r="F402" s="832" t="s">
        <v>5059</v>
      </c>
      <c r="G402" s="832" t="s">
        <v>5060</v>
      </c>
      <c r="H402" s="849">
        <v>46</v>
      </c>
      <c r="I402" s="849">
        <v>1702</v>
      </c>
      <c r="J402" s="832">
        <v>1</v>
      </c>
      <c r="K402" s="832">
        <v>37</v>
      </c>
      <c r="L402" s="849">
        <v>29</v>
      </c>
      <c r="M402" s="849">
        <v>1073</v>
      </c>
      <c r="N402" s="832">
        <v>0.63043478260869568</v>
      </c>
      <c r="O402" s="832">
        <v>37</v>
      </c>
      <c r="P402" s="849">
        <v>81</v>
      </c>
      <c r="Q402" s="849">
        <v>3078</v>
      </c>
      <c r="R402" s="837">
        <v>1.8084606345475911</v>
      </c>
      <c r="S402" s="850">
        <v>38</v>
      </c>
    </row>
    <row r="403" spans="1:19" ht="14.4" customHeight="1" x14ac:dyDescent="0.3">
      <c r="A403" s="831" t="s">
        <v>4826</v>
      </c>
      <c r="B403" s="832" t="s">
        <v>4827</v>
      </c>
      <c r="C403" s="832" t="s">
        <v>615</v>
      </c>
      <c r="D403" s="832" t="s">
        <v>2192</v>
      </c>
      <c r="E403" s="832" t="s">
        <v>5036</v>
      </c>
      <c r="F403" s="832" t="s">
        <v>5067</v>
      </c>
      <c r="G403" s="832" t="s">
        <v>5068</v>
      </c>
      <c r="H403" s="849">
        <v>2</v>
      </c>
      <c r="I403" s="849">
        <v>264</v>
      </c>
      <c r="J403" s="832">
        <v>1</v>
      </c>
      <c r="K403" s="832">
        <v>132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4826</v>
      </c>
      <c r="B404" s="832" t="s">
        <v>4827</v>
      </c>
      <c r="C404" s="832" t="s">
        <v>615</v>
      </c>
      <c r="D404" s="832" t="s">
        <v>2192</v>
      </c>
      <c r="E404" s="832" t="s">
        <v>5036</v>
      </c>
      <c r="F404" s="832" t="s">
        <v>5069</v>
      </c>
      <c r="G404" s="832" t="s">
        <v>5070</v>
      </c>
      <c r="H404" s="849">
        <v>15</v>
      </c>
      <c r="I404" s="849">
        <v>5325</v>
      </c>
      <c r="J404" s="832">
        <v>1</v>
      </c>
      <c r="K404" s="832">
        <v>355</v>
      </c>
      <c r="L404" s="849">
        <v>8</v>
      </c>
      <c r="M404" s="849">
        <v>2840</v>
      </c>
      <c r="N404" s="832">
        <v>0.53333333333333333</v>
      </c>
      <c r="O404" s="832">
        <v>355</v>
      </c>
      <c r="P404" s="849">
        <v>11</v>
      </c>
      <c r="Q404" s="849">
        <v>3938</v>
      </c>
      <c r="R404" s="837">
        <v>0.73953051643192491</v>
      </c>
      <c r="S404" s="850">
        <v>358</v>
      </c>
    </row>
    <row r="405" spans="1:19" ht="14.4" customHeight="1" x14ac:dyDescent="0.3">
      <c r="A405" s="831" t="s">
        <v>4826</v>
      </c>
      <c r="B405" s="832" t="s">
        <v>4827</v>
      </c>
      <c r="C405" s="832" t="s">
        <v>615</v>
      </c>
      <c r="D405" s="832" t="s">
        <v>2192</v>
      </c>
      <c r="E405" s="832" t="s">
        <v>5036</v>
      </c>
      <c r="F405" s="832" t="s">
        <v>5077</v>
      </c>
      <c r="G405" s="832" t="s">
        <v>5078</v>
      </c>
      <c r="H405" s="849">
        <v>4</v>
      </c>
      <c r="I405" s="849">
        <v>236</v>
      </c>
      <c r="J405" s="832">
        <v>1</v>
      </c>
      <c r="K405" s="832">
        <v>59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4826</v>
      </c>
      <c r="B406" s="832" t="s">
        <v>4827</v>
      </c>
      <c r="C406" s="832" t="s">
        <v>615</v>
      </c>
      <c r="D406" s="832" t="s">
        <v>2192</v>
      </c>
      <c r="E406" s="832" t="s">
        <v>5036</v>
      </c>
      <c r="F406" s="832" t="s">
        <v>5081</v>
      </c>
      <c r="G406" s="832" t="s">
        <v>5082</v>
      </c>
      <c r="H406" s="849">
        <v>31</v>
      </c>
      <c r="I406" s="849">
        <v>5487</v>
      </c>
      <c r="J406" s="832">
        <v>1</v>
      </c>
      <c r="K406" s="832">
        <v>177</v>
      </c>
      <c r="L406" s="849">
        <v>21</v>
      </c>
      <c r="M406" s="849">
        <v>3738</v>
      </c>
      <c r="N406" s="832">
        <v>0.68124658283214867</v>
      </c>
      <c r="O406" s="832">
        <v>178</v>
      </c>
      <c r="P406" s="849">
        <v>67</v>
      </c>
      <c r="Q406" s="849">
        <v>11993</v>
      </c>
      <c r="R406" s="837">
        <v>2.1857116821578275</v>
      </c>
      <c r="S406" s="850">
        <v>179</v>
      </c>
    </row>
    <row r="407" spans="1:19" ht="14.4" customHeight="1" x14ac:dyDescent="0.3">
      <c r="A407" s="831" t="s">
        <v>4826</v>
      </c>
      <c r="B407" s="832" t="s">
        <v>4827</v>
      </c>
      <c r="C407" s="832" t="s">
        <v>615</v>
      </c>
      <c r="D407" s="832" t="s">
        <v>2192</v>
      </c>
      <c r="E407" s="832" t="s">
        <v>5036</v>
      </c>
      <c r="F407" s="832" t="s">
        <v>5085</v>
      </c>
      <c r="G407" s="832" t="s">
        <v>5086</v>
      </c>
      <c r="H407" s="849"/>
      <c r="I407" s="849"/>
      <c r="J407" s="832"/>
      <c r="K407" s="832"/>
      <c r="L407" s="849">
        <v>1</v>
      </c>
      <c r="M407" s="849">
        <v>702</v>
      </c>
      <c r="N407" s="832"/>
      <c r="O407" s="832">
        <v>702</v>
      </c>
      <c r="P407" s="849">
        <v>3</v>
      </c>
      <c r="Q407" s="849">
        <v>2121</v>
      </c>
      <c r="R407" s="837"/>
      <c r="S407" s="850">
        <v>707</v>
      </c>
    </row>
    <row r="408" spans="1:19" ht="14.4" customHeight="1" x14ac:dyDescent="0.3">
      <c r="A408" s="831" t="s">
        <v>4826</v>
      </c>
      <c r="B408" s="832" t="s">
        <v>4827</v>
      </c>
      <c r="C408" s="832" t="s">
        <v>615</v>
      </c>
      <c r="D408" s="832" t="s">
        <v>2193</v>
      </c>
      <c r="E408" s="832" t="s">
        <v>5014</v>
      </c>
      <c r="F408" s="832" t="s">
        <v>5015</v>
      </c>
      <c r="G408" s="832" t="s">
        <v>5016</v>
      </c>
      <c r="H408" s="849">
        <v>2</v>
      </c>
      <c r="I408" s="849">
        <v>4319.1400000000003</v>
      </c>
      <c r="J408" s="832">
        <v>1</v>
      </c>
      <c r="K408" s="832">
        <v>2159.5700000000002</v>
      </c>
      <c r="L408" s="849">
        <v>7</v>
      </c>
      <c r="M408" s="849">
        <v>15116.990000000002</v>
      </c>
      <c r="N408" s="832">
        <v>3.5</v>
      </c>
      <c r="O408" s="832">
        <v>2159.5700000000002</v>
      </c>
      <c r="P408" s="849"/>
      <c r="Q408" s="849"/>
      <c r="R408" s="837"/>
      <c r="S408" s="850"/>
    </row>
    <row r="409" spans="1:19" ht="14.4" customHeight="1" x14ac:dyDescent="0.3">
      <c r="A409" s="831" t="s">
        <v>4826</v>
      </c>
      <c r="B409" s="832" t="s">
        <v>4827</v>
      </c>
      <c r="C409" s="832" t="s">
        <v>615</v>
      </c>
      <c r="D409" s="832" t="s">
        <v>2193</v>
      </c>
      <c r="E409" s="832" t="s">
        <v>5014</v>
      </c>
      <c r="F409" s="832" t="s">
        <v>5017</v>
      </c>
      <c r="G409" s="832" t="s">
        <v>5018</v>
      </c>
      <c r="H409" s="849">
        <v>59</v>
      </c>
      <c r="I409" s="849">
        <v>150913.01</v>
      </c>
      <c r="J409" s="832">
        <v>1</v>
      </c>
      <c r="K409" s="832">
        <v>2557.8476271186441</v>
      </c>
      <c r="L409" s="849">
        <v>22</v>
      </c>
      <c r="M409" s="849">
        <v>58105.299999999996</v>
      </c>
      <c r="N409" s="832">
        <v>0.38502512142591278</v>
      </c>
      <c r="O409" s="832">
        <v>2641.1499999999996</v>
      </c>
      <c r="P409" s="849">
        <v>25</v>
      </c>
      <c r="Q409" s="849">
        <v>66555</v>
      </c>
      <c r="R409" s="837">
        <v>0.4410156553103009</v>
      </c>
      <c r="S409" s="850">
        <v>2662.2</v>
      </c>
    </row>
    <row r="410" spans="1:19" ht="14.4" customHeight="1" x14ac:dyDescent="0.3">
      <c r="A410" s="831" t="s">
        <v>4826</v>
      </c>
      <c r="B410" s="832" t="s">
        <v>4827</v>
      </c>
      <c r="C410" s="832" t="s">
        <v>615</v>
      </c>
      <c r="D410" s="832" t="s">
        <v>2193</v>
      </c>
      <c r="E410" s="832" t="s">
        <v>5014</v>
      </c>
      <c r="F410" s="832" t="s">
        <v>5021</v>
      </c>
      <c r="G410" s="832" t="s">
        <v>5022</v>
      </c>
      <c r="H410" s="849">
        <v>1</v>
      </c>
      <c r="I410" s="849">
        <v>8428.82</v>
      </c>
      <c r="J410" s="832">
        <v>1</v>
      </c>
      <c r="K410" s="832">
        <v>8428.82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4826</v>
      </c>
      <c r="B411" s="832" t="s">
        <v>4827</v>
      </c>
      <c r="C411" s="832" t="s">
        <v>615</v>
      </c>
      <c r="D411" s="832" t="s">
        <v>2193</v>
      </c>
      <c r="E411" s="832" t="s">
        <v>5014</v>
      </c>
      <c r="F411" s="832" t="s">
        <v>5025</v>
      </c>
      <c r="G411" s="832" t="s">
        <v>5026</v>
      </c>
      <c r="H411" s="849">
        <v>3</v>
      </c>
      <c r="I411" s="849">
        <v>30131.809999999998</v>
      </c>
      <c r="J411" s="832">
        <v>1</v>
      </c>
      <c r="K411" s="832">
        <v>10043.936666666666</v>
      </c>
      <c r="L411" s="849">
        <v>1</v>
      </c>
      <c r="M411" s="849">
        <v>10309.15</v>
      </c>
      <c r="N411" s="832">
        <v>0.34213510572381811</v>
      </c>
      <c r="O411" s="832">
        <v>10309.15</v>
      </c>
      <c r="P411" s="849"/>
      <c r="Q411" s="849"/>
      <c r="R411" s="837"/>
      <c r="S411" s="850"/>
    </row>
    <row r="412" spans="1:19" ht="14.4" customHeight="1" x14ac:dyDescent="0.3">
      <c r="A412" s="831" t="s">
        <v>4826</v>
      </c>
      <c r="B412" s="832" t="s">
        <v>4827</v>
      </c>
      <c r="C412" s="832" t="s">
        <v>615</v>
      </c>
      <c r="D412" s="832" t="s">
        <v>2193</v>
      </c>
      <c r="E412" s="832" t="s">
        <v>5014</v>
      </c>
      <c r="F412" s="832" t="s">
        <v>5027</v>
      </c>
      <c r="G412" s="832" t="s">
        <v>5028</v>
      </c>
      <c r="H412" s="849">
        <v>63</v>
      </c>
      <c r="I412" s="849">
        <v>15355.63</v>
      </c>
      <c r="J412" s="832">
        <v>1</v>
      </c>
      <c r="K412" s="832">
        <v>243.74015873015873</v>
      </c>
      <c r="L412" s="849">
        <v>30</v>
      </c>
      <c r="M412" s="849">
        <v>7368.2999999999993</v>
      </c>
      <c r="N412" s="832">
        <v>0.47984354923894362</v>
      </c>
      <c r="O412" s="832">
        <v>245.60999999999999</v>
      </c>
      <c r="P412" s="849">
        <v>14</v>
      </c>
      <c r="Q412" s="849">
        <v>3499.44</v>
      </c>
      <c r="R412" s="837">
        <v>0.227892961734556</v>
      </c>
      <c r="S412" s="850">
        <v>249.96</v>
      </c>
    </row>
    <row r="413" spans="1:19" ht="14.4" customHeight="1" x14ac:dyDescent="0.3">
      <c r="A413" s="831" t="s">
        <v>4826</v>
      </c>
      <c r="B413" s="832" t="s">
        <v>4827</v>
      </c>
      <c r="C413" s="832" t="s">
        <v>615</v>
      </c>
      <c r="D413" s="832" t="s">
        <v>2193</v>
      </c>
      <c r="E413" s="832" t="s">
        <v>5036</v>
      </c>
      <c r="F413" s="832" t="s">
        <v>5039</v>
      </c>
      <c r="G413" s="832" t="s">
        <v>5040</v>
      </c>
      <c r="H413" s="849">
        <v>49</v>
      </c>
      <c r="I413" s="849">
        <v>9604</v>
      </c>
      <c r="J413" s="832">
        <v>1</v>
      </c>
      <c r="K413" s="832">
        <v>196</v>
      </c>
      <c r="L413" s="849">
        <v>24</v>
      </c>
      <c r="M413" s="849">
        <v>4704</v>
      </c>
      <c r="N413" s="832">
        <v>0.48979591836734693</v>
      </c>
      <c r="O413" s="832">
        <v>196</v>
      </c>
      <c r="P413" s="849">
        <v>19</v>
      </c>
      <c r="Q413" s="849">
        <v>3781</v>
      </c>
      <c r="R413" s="837">
        <v>0.39369012911286966</v>
      </c>
      <c r="S413" s="850">
        <v>199</v>
      </c>
    </row>
    <row r="414" spans="1:19" ht="14.4" customHeight="1" x14ac:dyDescent="0.3">
      <c r="A414" s="831" t="s">
        <v>4826</v>
      </c>
      <c r="B414" s="832" t="s">
        <v>4827</v>
      </c>
      <c r="C414" s="832" t="s">
        <v>615</v>
      </c>
      <c r="D414" s="832" t="s">
        <v>2193</v>
      </c>
      <c r="E414" s="832" t="s">
        <v>5036</v>
      </c>
      <c r="F414" s="832" t="s">
        <v>5041</v>
      </c>
      <c r="G414" s="832" t="s">
        <v>5042</v>
      </c>
      <c r="H414" s="849">
        <v>59</v>
      </c>
      <c r="I414" s="849">
        <v>2183</v>
      </c>
      <c r="J414" s="832">
        <v>1</v>
      </c>
      <c r="K414" s="832">
        <v>37</v>
      </c>
      <c r="L414" s="849">
        <v>7</v>
      </c>
      <c r="M414" s="849">
        <v>259</v>
      </c>
      <c r="N414" s="832">
        <v>0.11864406779661017</v>
      </c>
      <c r="O414" s="832">
        <v>37</v>
      </c>
      <c r="P414" s="849">
        <v>17</v>
      </c>
      <c r="Q414" s="849">
        <v>646</v>
      </c>
      <c r="R414" s="837">
        <v>0.29592304168575356</v>
      </c>
      <c r="S414" s="850">
        <v>38</v>
      </c>
    </row>
    <row r="415" spans="1:19" ht="14.4" customHeight="1" x14ac:dyDescent="0.3">
      <c r="A415" s="831" t="s">
        <v>4826</v>
      </c>
      <c r="B415" s="832" t="s">
        <v>4827</v>
      </c>
      <c r="C415" s="832" t="s">
        <v>615</v>
      </c>
      <c r="D415" s="832" t="s">
        <v>2193</v>
      </c>
      <c r="E415" s="832" t="s">
        <v>5036</v>
      </c>
      <c r="F415" s="832" t="s">
        <v>5057</v>
      </c>
      <c r="G415" s="832" t="s">
        <v>5058</v>
      </c>
      <c r="H415" s="849">
        <v>196</v>
      </c>
      <c r="I415" s="849">
        <v>6533.33</v>
      </c>
      <c r="J415" s="832">
        <v>1</v>
      </c>
      <c r="K415" s="832">
        <v>33.333316326530614</v>
      </c>
      <c r="L415" s="849">
        <v>94</v>
      </c>
      <c r="M415" s="849">
        <v>3133.33</v>
      </c>
      <c r="N415" s="832">
        <v>0.47959157122018942</v>
      </c>
      <c r="O415" s="832">
        <v>33.333297872340424</v>
      </c>
      <c r="P415" s="849">
        <v>74</v>
      </c>
      <c r="Q415" s="849">
        <v>2466.67</v>
      </c>
      <c r="R415" s="837">
        <v>0.37755172324067515</v>
      </c>
      <c r="S415" s="850">
        <v>33.333378378378377</v>
      </c>
    </row>
    <row r="416" spans="1:19" ht="14.4" customHeight="1" x14ac:dyDescent="0.3">
      <c r="A416" s="831" t="s">
        <v>4826</v>
      </c>
      <c r="B416" s="832" t="s">
        <v>4827</v>
      </c>
      <c r="C416" s="832" t="s">
        <v>615</v>
      </c>
      <c r="D416" s="832" t="s">
        <v>2193</v>
      </c>
      <c r="E416" s="832" t="s">
        <v>5036</v>
      </c>
      <c r="F416" s="832" t="s">
        <v>5059</v>
      </c>
      <c r="G416" s="832" t="s">
        <v>5060</v>
      </c>
      <c r="H416" s="849">
        <v>197</v>
      </c>
      <c r="I416" s="849">
        <v>7289</v>
      </c>
      <c r="J416" s="832">
        <v>1</v>
      </c>
      <c r="K416" s="832">
        <v>37</v>
      </c>
      <c r="L416" s="849">
        <v>94</v>
      </c>
      <c r="M416" s="849">
        <v>3478</v>
      </c>
      <c r="N416" s="832">
        <v>0.47715736040609136</v>
      </c>
      <c r="O416" s="832">
        <v>37</v>
      </c>
      <c r="P416" s="849">
        <v>74</v>
      </c>
      <c r="Q416" s="849">
        <v>2812</v>
      </c>
      <c r="R416" s="837">
        <v>0.38578680203045684</v>
      </c>
      <c r="S416" s="850">
        <v>38</v>
      </c>
    </row>
    <row r="417" spans="1:19" ht="14.4" customHeight="1" x14ac:dyDescent="0.3">
      <c r="A417" s="831" t="s">
        <v>4826</v>
      </c>
      <c r="B417" s="832" t="s">
        <v>4827</v>
      </c>
      <c r="C417" s="832" t="s">
        <v>615</v>
      </c>
      <c r="D417" s="832" t="s">
        <v>2193</v>
      </c>
      <c r="E417" s="832" t="s">
        <v>5036</v>
      </c>
      <c r="F417" s="832" t="s">
        <v>5063</v>
      </c>
      <c r="G417" s="832" t="s">
        <v>5064</v>
      </c>
      <c r="H417" s="849">
        <v>1</v>
      </c>
      <c r="I417" s="849">
        <v>32</v>
      </c>
      <c r="J417" s="832">
        <v>1</v>
      </c>
      <c r="K417" s="832">
        <v>32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4826</v>
      </c>
      <c r="B418" s="832" t="s">
        <v>4827</v>
      </c>
      <c r="C418" s="832" t="s">
        <v>615</v>
      </c>
      <c r="D418" s="832" t="s">
        <v>2193</v>
      </c>
      <c r="E418" s="832" t="s">
        <v>5036</v>
      </c>
      <c r="F418" s="832" t="s">
        <v>5065</v>
      </c>
      <c r="G418" s="832" t="s">
        <v>5066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0</v>
      </c>
      <c r="R418" s="837"/>
      <c r="S418" s="850">
        <v>0</v>
      </c>
    </row>
    <row r="419" spans="1:19" ht="14.4" customHeight="1" x14ac:dyDescent="0.3">
      <c r="A419" s="831" t="s">
        <v>4826</v>
      </c>
      <c r="B419" s="832" t="s">
        <v>4827</v>
      </c>
      <c r="C419" s="832" t="s">
        <v>615</v>
      </c>
      <c r="D419" s="832" t="s">
        <v>2193</v>
      </c>
      <c r="E419" s="832" t="s">
        <v>5036</v>
      </c>
      <c r="F419" s="832" t="s">
        <v>5069</v>
      </c>
      <c r="G419" s="832" t="s">
        <v>5070</v>
      </c>
      <c r="H419" s="849">
        <v>185</v>
      </c>
      <c r="I419" s="849">
        <v>65675</v>
      </c>
      <c r="J419" s="832">
        <v>1</v>
      </c>
      <c r="K419" s="832">
        <v>355</v>
      </c>
      <c r="L419" s="849">
        <v>92</v>
      </c>
      <c r="M419" s="849">
        <v>32660</v>
      </c>
      <c r="N419" s="832">
        <v>0.49729729729729732</v>
      </c>
      <c r="O419" s="832">
        <v>355</v>
      </c>
      <c r="P419" s="849">
        <v>75</v>
      </c>
      <c r="Q419" s="849">
        <v>26850</v>
      </c>
      <c r="R419" s="837">
        <v>0.40883136657784547</v>
      </c>
      <c r="S419" s="850">
        <v>358</v>
      </c>
    </row>
    <row r="420" spans="1:19" ht="14.4" customHeight="1" x14ac:dyDescent="0.3">
      <c r="A420" s="831" t="s">
        <v>4826</v>
      </c>
      <c r="B420" s="832" t="s">
        <v>4827</v>
      </c>
      <c r="C420" s="832" t="s">
        <v>615</v>
      </c>
      <c r="D420" s="832" t="s">
        <v>2193</v>
      </c>
      <c r="E420" s="832" t="s">
        <v>5036</v>
      </c>
      <c r="F420" s="832" t="s">
        <v>5075</v>
      </c>
      <c r="G420" s="832" t="s">
        <v>5076</v>
      </c>
      <c r="H420" s="849">
        <v>5</v>
      </c>
      <c r="I420" s="849">
        <v>865</v>
      </c>
      <c r="J420" s="832">
        <v>1</v>
      </c>
      <c r="K420" s="832">
        <v>173</v>
      </c>
      <c r="L420" s="849"/>
      <c r="M420" s="849"/>
      <c r="N420" s="832"/>
      <c r="O420" s="832"/>
      <c r="P420" s="849">
        <v>3</v>
      </c>
      <c r="Q420" s="849">
        <v>525</v>
      </c>
      <c r="R420" s="837">
        <v>0.60693641618497107</v>
      </c>
      <c r="S420" s="850">
        <v>175</v>
      </c>
    </row>
    <row r="421" spans="1:19" ht="14.4" customHeight="1" x14ac:dyDescent="0.3">
      <c r="A421" s="831" t="s">
        <v>4826</v>
      </c>
      <c r="B421" s="832" t="s">
        <v>4827</v>
      </c>
      <c r="C421" s="832" t="s">
        <v>615</v>
      </c>
      <c r="D421" s="832" t="s">
        <v>2193</v>
      </c>
      <c r="E421" s="832" t="s">
        <v>5036</v>
      </c>
      <c r="F421" s="832" t="s">
        <v>5085</v>
      </c>
      <c r="G421" s="832" t="s">
        <v>5086</v>
      </c>
      <c r="H421" s="849">
        <v>11</v>
      </c>
      <c r="I421" s="849">
        <v>7711</v>
      </c>
      <c r="J421" s="832">
        <v>1</v>
      </c>
      <c r="K421" s="832">
        <v>701</v>
      </c>
      <c r="L421" s="849">
        <v>2</v>
      </c>
      <c r="M421" s="849">
        <v>1404</v>
      </c>
      <c r="N421" s="832">
        <v>0.18207755154973415</v>
      </c>
      <c r="O421" s="832">
        <v>702</v>
      </c>
      <c r="P421" s="849"/>
      <c r="Q421" s="849"/>
      <c r="R421" s="837"/>
      <c r="S421" s="850"/>
    </row>
    <row r="422" spans="1:19" ht="14.4" customHeight="1" x14ac:dyDescent="0.3">
      <c r="A422" s="831" t="s">
        <v>4826</v>
      </c>
      <c r="B422" s="832" t="s">
        <v>4827</v>
      </c>
      <c r="C422" s="832" t="s">
        <v>615</v>
      </c>
      <c r="D422" s="832" t="s">
        <v>2194</v>
      </c>
      <c r="E422" s="832" t="s">
        <v>5014</v>
      </c>
      <c r="F422" s="832" t="s">
        <v>5017</v>
      </c>
      <c r="G422" s="832" t="s">
        <v>5018</v>
      </c>
      <c r="H422" s="849">
        <v>1</v>
      </c>
      <c r="I422" s="849">
        <v>2641.15</v>
      </c>
      <c r="J422" s="832">
        <v>1</v>
      </c>
      <c r="K422" s="832">
        <v>2641.15</v>
      </c>
      <c r="L422" s="849">
        <v>6</v>
      </c>
      <c r="M422" s="849">
        <v>15846.9</v>
      </c>
      <c r="N422" s="832">
        <v>6</v>
      </c>
      <c r="O422" s="832">
        <v>2641.15</v>
      </c>
      <c r="P422" s="849">
        <v>3</v>
      </c>
      <c r="Q422" s="849">
        <v>7986.6</v>
      </c>
      <c r="R422" s="837">
        <v>3.0239100391874754</v>
      </c>
      <c r="S422" s="850">
        <v>2662.2000000000003</v>
      </c>
    </row>
    <row r="423" spans="1:19" ht="14.4" customHeight="1" x14ac:dyDescent="0.3">
      <c r="A423" s="831" t="s">
        <v>4826</v>
      </c>
      <c r="B423" s="832" t="s">
        <v>4827</v>
      </c>
      <c r="C423" s="832" t="s">
        <v>615</v>
      </c>
      <c r="D423" s="832" t="s">
        <v>2194</v>
      </c>
      <c r="E423" s="832" t="s">
        <v>5014</v>
      </c>
      <c r="F423" s="832" t="s">
        <v>5021</v>
      </c>
      <c r="G423" s="832" t="s">
        <v>5022</v>
      </c>
      <c r="H423" s="849"/>
      <c r="I423" s="849"/>
      <c r="J423" s="832"/>
      <c r="K423" s="832"/>
      <c r="L423" s="849">
        <v>1</v>
      </c>
      <c r="M423" s="849">
        <v>8655.19</v>
      </c>
      <c r="N423" s="832"/>
      <c r="O423" s="832">
        <v>8655.19</v>
      </c>
      <c r="P423" s="849"/>
      <c r="Q423" s="849"/>
      <c r="R423" s="837"/>
      <c r="S423" s="850"/>
    </row>
    <row r="424" spans="1:19" ht="14.4" customHeight="1" x14ac:dyDescent="0.3">
      <c r="A424" s="831" t="s">
        <v>4826</v>
      </c>
      <c r="B424" s="832" t="s">
        <v>4827</v>
      </c>
      <c r="C424" s="832" t="s">
        <v>615</v>
      </c>
      <c r="D424" s="832" t="s">
        <v>2194</v>
      </c>
      <c r="E424" s="832" t="s">
        <v>5014</v>
      </c>
      <c r="F424" s="832" t="s">
        <v>5023</v>
      </c>
      <c r="G424" s="832" t="s">
        <v>5024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8962.4</v>
      </c>
      <c r="R424" s="837"/>
      <c r="S424" s="850">
        <v>8962.4</v>
      </c>
    </row>
    <row r="425" spans="1:19" ht="14.4" customHeight="1" x14ac:dyDescent="0.3">
      <c r="A425" s="831" t="s">
        <v>4826</v>
      </c>
      <c r="B425" s="832" t="s">
        <v>4827</v>
      </c>
      <c r="C425" s="832" t="s">
        <v>615</v>
      </c>
      <c r="D425" s="832" t="s">
        <v>2194</v>
      </c>
      <c r="E425" s="832" t="s">
        <v>5014</v>
      </c>
      <c r="F425" s="832" t="s">
        <v>5027</v>
      </c>
      <c r="G425" s="832" t="s">
        <v>5028</v>
      </c>
      <c r="H425" s="849">
        <v>1</v>
      </c>
      <c r="I425" s="849">
        <v>245.61</v>
      </c>
      <c r="J425" s="832">
        <v>1</v>
      </c>
      <c r="K425" s="832">
        <v>245.61</v>
      </c>
      <c r="L425" s="849">
        <v>2</v>
      </c>
      <c r="M425" s="849">
        <v>491.22</v>
      </c>
      <c r="N425" s="832">
        <v>2</v>
      </c>
      <c r="O425" s="832">
        <v>245.61</v>
      </c>
      <c r="P425" s="849">
        <v>3</v>
      </c>
      <c r="Q425" s="849">
        <v>749.88</v>
      </c>
      <c r="R425" s="837">
        <v>3.0531330157566874</v>
      </c>
      <c r="S425" s="850">
        <v>249.96</v>
      </c>
    </row>
    <row r="426" spans="1:19" ht="14.4" customHeight="1" x14ac:dyDescent="0.3">
      <c r="A426" s="831" t="s">
        <v>4826</v>
      </c>
      <c r="B426" s="832" t="s">
        <v>4827</v>
      </c>
      <c r="C426" s="832" t="s">
        <v>615</v>
      </c>
      <c r="D426" s="832" t="s">
        <v>2194</v>
      </c>
      <c r="E426" s="832" t="s">
        <v>5036</v>
      </c>
      <c r="F426" s="832" t="s">
        <v>5039</v>
      </c>
      <c r="G426" s="832" t="s">
        <v>5040</v>
      </c>
      <c r="H426" s="849">
        <v>1</v>
      </c>
      <c r="I426" s="849">
        <v>196</v>
      </c>
      <c r="J426" s="832">
        <v>1</v>
      </c>
      <c r="K426" s="832">
        <v>196</v>
      </c>
      <c r="L426" s="849">
        <v>6</v>
      </c>
      <c r="M426" s="849">
        <v>1176</v>
      </c>
      <c r="N426" s="832">
        <v>6</v>
      </c>
      <c r="O426" s="832">
        <v>196</v>
      </c>
      <c r="P426" s="849">
        <v>4</v>
      </c>
      <c r="Q426" s="849">
        <v>796</v>
      </c>
      <c r="R426" s="837">
        <v>4.0612244897959187</v>
      </c>
      <c r="S426" s="850">
        <v>199</v>
      </c>
    </row>
    <row r="427" spans="1:19" ht="14.4" customHeight="1" x14ac:dyDescent="0.3">
      <c r="A427" s="831" t="s">
        <v>4826</v>
      </c>
      <c r="B427" s="832" t="s">
        <v>4827</v>
      </c>
      <c r="C427" s="832" t="s">
        <v>615</v>
      </c>
      <c r="D427" s="832" t="s">
        <v>2194</v>
      </c>
      <c r="E427" s="832" t="s">
        <v>5036</v>
      </c>
      <c r="F427" s="832" t="s">
        <v>5041</v>
      </c>
      <c r="G427" s="832" t="s">
        <v>5042</v>
      </c>
      <c r="H427" s="849">
        <v>7</v>
      </c>
      <c r="I427" s="849">
        <v>259</v>
      </c>
      <c r="J427" s="832">
        <v>1</v>
      </c>
      <c r="K427" s="832">
        <v>37</v>
      </c>
      <c r="L427" s="849">
        <v>16</v>
      </c>
      <c r="M427" s="849">
        <v>592</v>
      </c>
      <c r="N427" s="832">
        <v>2.2857142857142856</v>
      </c>
      <c r="O427" s="832">
        <v>37</v>
      </c>
      <c r="P427" s="849">
        <v>19</v>
      </c>
      <c r="Q427" s="849">
        <v>722</v>
      </c>
      <c r="R427" s="837">
        <v>2.7876447876447878</v>
      </c>
      <c r="S427" s="850">
        <v>38</v>
      </c>
    </row>
    <row r="428" spans="1:19" ht="14.4" customHeight="1" x14ac:dyDescent="0.3">
      <c r="A428" s="831" t="s">
        <v>4826</v>
      </c>
      <c r="B428" s="832" t="s">
        <v>4827</v>
      </c>
      <c r="C428" s="832" t="s">
        <v>615</v>
      </c>
      <c r="D428" s="832" t="s">
        <v>2194</v>
      </c>
      <c r="E428" s="832" t="s">
        <v>5036</v>
      </c>
      <c r="F428" s="832" t="s">
        <v>5057</v>
      </c>
      <c r="G428" s="832" t="s">
        <v>5058</v>
      </c>
      <c r="H428" s="849">
        <v>108</v>
      </c>
      <c r="I428" s="849">
        <v>3599.99</v>
      </c>
      <c r="J428" s="832">
        <v>1</v>
      </c>
      <c r="K428" s="832">
        <v>33.333240740740742</v>
      </c>
      <c r="L428" s="849">
        <v>133</v>
      </c>
      <c r="M428" s="849">
        <v>4433.33</v>
      </c>
      <c r="N428" s="832">
        <v>1.2314839763443788</v>
      </c>
      <c r="O428" s="832">
        <v>33.333308270676689</v>
      </c>
      <c r="P428" s="849">
        <v>137</v>
      </c>
      <c r="Q428" s="849">
        <v>4566.67</v>
      </c>
      <c r="R428" s="837">
        <v>1.2685229681193559</v>
      </c>
      <c r="S428" s="850">
        <v>33.333357664233574</v>
      </c>
    </row>
    <row r="429" spans="1:19" ht="14.4" customHeight="1" x14ac:dyDescent="0.3">
      <c r="A429" s="831" t="s">
        <v>4826</v>
      </c>
      <c r="B429" s="832" t="s">
        <v>4827</v>
      </c>
      <c r="C429" s="832" t="s">
        <v>615</v>
      </c>
      <c r="D429" s="832" t="s">
        <v>2194</v>
      </c>
      <c r="E429" s="832" t="s">
        <v>5036</v>
      </c>
      <c r="F429" s="832" t="s">
        <v>5059</v>
      </c>
      <c r="G429" s="832" t="s">
        <v>5060</v>
      </c>
      <c r="H429" s="849">
        <v>108</v>
      </c>
      <c r="I429" s="849">
        <v>3996</v>
      </c>
      <c r="J429" s="832">
        <v>1</v>
      </c>
      <c r="K429" s="832">
        <v>37</v>
      </c>
      <c r="L429" s="849">
        <v>133</v>
      </c>
      <c r="M429" s="849">
        <v>4921</v>
      </c>
      <c r="N429" s="832">
        <v>1.2314814814814814</v>
      </c>
      <c r="O429" s="832">
        <v>37</v>
      </c>
      <c r="P429" s="849">
        <v>137</v>
      </c>
      <c r="Q429" s="849">
        <v>5206</v>
      </c>
      <c r="R429" s="837">
        <v>1.3028028028028027</v>
      </c>
      <c r="S429" s="850">
        <v>38</v>
      </c>
    </row>
    <row r="430" spans="1:19" ht="14.4" customHeight="1" x14ac:dyDescent="0.3">
      <c r="A430" s="831" t="s">
        <v>4826</v>
      </c>
      <c r="B430" s="832" t="s">
        <v>4827</v>
      </c>
      <c r="C430" s="832" t="s">
        <v>615</v>
      </c>
      <c r="D430" s="832" t="s">
        <v>2194</v>
      </c>
      <c r="E430" s="832" t="s">
        <v>5036</v>
      </c>
      <c r="F430" s="832" t="s">
        <v>5069</v>
      </c>
      <c r="G430" s="832" t="s">
        <v>5070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358</v>
      </c>
      <c r="R430" s="837"/>
      <c r="S430" s="850">
        <v>358</v>
      </c>
    </row>
    <row r="431" spans="1:19" ht="14.4" customHeight="1" x14ac:dyDescent="0.3">
      <c r="A431" s="831" t="s">
        <v>4826</v>
      </c>
      <c r="B431" s="832" t="s">
        <v>4827</v>
      </c>
      <c r="C431" s="832" t="s">
        <v>615</v>
      </c>
      <c r="D431" s="832" t="s">
        <v>2194</v>
      </c>
      <c r="E431" s="832" t="s">
        <v>5036</v>
      </c>
      <c r="F431" s="832" t="s">
        <v>5075</v>
      </c>
      <c r="G431" s="832" t="s">
        <v>5076</v>
      </c>
      <c r="H431" s="849">
        <v>1</v>
      </c>
      <c r="I431" s="849">
        <v>173</v>
      </c>
      <c r="J431" s="832">
        <v>1</v>
      </c>
      <c r="K431" s="832">
        <v>173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4826</v>
      </c>
      <c r="B432" s="832" t="s">
        <v>4827</v>
      </c>
      <c r="C432" s="832" t="s">
        <v>615</v>
      </c>
      <c r="D432" s="832" t="s">
        <v>2194</v>
      </c>
      <c r="E432" s="832" t="s">
        <v>5036</v>
      </c>
      <c r="F432" s="832" t="s">
        <v>5081</v>
      </c>
      <c r="G432" s="832" t="s">
        <v>5082</v>
      </c>
      <c r="H432" s="849">
        <v>104</v>
      </c>
      <c r="I432" s="849">
        <v>18408</v>
      </c>
      <c r="J432" s="832">
        <v>1</v>
      </c>
      <c r="K432" s="832">
        <v>177</v>
      </c>
      <c r="L432" s="849">
        <v>131</v>
      </c>
      <c r="M432" s="849">
        <v>23318</v>
      </c>
      <c r="N432" s="832">
        <v>1.2667318557149065</v>
      </c>
      <c r="O432" s="832">
        <v>178</v>
      </c>
      <c r="P432" s="849">
        <v>134</v>
      </c>
      <c r="Q432" s="849">
        <v>23986</v>
      </c>
      <c r="R432" s="837">
        <v>1.3030204259017819</v>
      </c>
      <c r="S432" s="850">
        <v>179</v>
      </c>
    </row>
    <row r="433" spans="1:19" ht="14.4" customHeight="1" x14ac:dyDescent="0.3">
      <c r="A433" s="831" t="s">
        <v>4826</v>
      </c>
      <c r="B433" s="832" t="s">
        <v>4827</v>
      </c>
      <c r="C433" s="832" t="s">
        <v>615</v>
      </c>
      <c r="D433" s="832" t="s">
        <v>2194</v>
      </c>
      <c r="E433" s="832" t="s">
        <v>5036</v>
      </c>
      <c r="F433" s="832" t="s">
        <v>5085</v>
      </c>
      <c r="G433" s="832" t="s">
        <v>5086</v>
      </c>
      <c r="H433" s="849">
        <v>4</v>
      </c>
      <c r="I433" s="849">
        <v>2804</v>
      </c>
      <c r="J433" s="832">
        <v>1</v>
      </c>
      <c r="K433" s="832">
        <v>701</v>
      </c>
      <c r="L433" s="849">
        <v>2</v>
      </c>
      <c r="M433" s="849">
        <v>1404</v>
      </c>
      <c r="N433" s="832">
        <v>0.50071326676176886</v>
      </c>
      <c r="O433" s="832">
        <v>702</v>
      </c>
      <c r="P433" s="849">
        <v>2</v>
      </c>
      <c r="Q433" s="849">
        <v>1414</v>
      </c>
      <c r="R433" s="837">
        <v>0.50427960057061338</v>
      </c>
      <c r="S433" s="850">
        <v>707</v>
      </c>
    </row>
    <row r="434" spans="1:19" ht="14.4" customHeight="1" x14ac:dyDescent="0.3">
      <c r="A434" s="831" t="s">
        <v>4826</v>
      </c>
      <c r="B434" s="832" t="s">
        <v>4827</v>
      </c>
      <c r="C434" s="832" t="s">
        <v>615</v>
      </c>
      <c r="D434" s="832" t="s">
        <v>4824</v>
      </c>
      <c r="E434" s="832" t="s">
        <v>5036</v>
      </c>
      <c r="F434" s="832" t="s">
        <v>5041</v>
      </c>
      <c r="G434" s="832" t="s">
        <v>5042</v>
      </c>
      <c r="H434" s="849">
        <v>8</v>
      </c>
      <c r="I434" s="849">
        <v>296</v>
      </c>
      <c r="J434" s="832">
        <v>1</v>
      </c>
      <c r="K434" s="832">
        <v>37</v>
      </c>
      <c r="L434" s="849">
        <v>10</v>
      </c>
      <c r="M434" s="849">
        <v>370</v>
      </c>
      <c r="N434" s="832">
        <v>1.25</v>
      </c>
      <c r="O434" s="832">
        <v>37</v>
      </c>
      <c r="P434" s="849"/>
      <c r="Q434" s="849"/>
      <c r="R434" s="837"/>
      <c r="S434" s="850"/>
    </row>
    <row r="435" spans="1:19" ht="14.4" customHeight="1" x14ac:dyDescent="0.3">
      <c r="A435" s="831" t="s">
        <v>4826</v>
      </c>
      <c r="B435" s="832" t="s">
        <v>4827</v>
      </c>
      <c r="C435" s="832" t="s">
        <v>615</v>
      </c>
      <c r="D435" s="832" t="s">
        <v>4824</v>
      </c>
      <c r="E435" s="832" t="s">
        <v>5036</v>
      </c>
      <c r="F435" s="832" t="s">
        <v>5057</v>
      </c>
      <c r="G435" s="832" t="s">
        <v>5058</v>
      </c>
      <c r="H435" s="849">
        <v>11</v>
      </c>
      <c r="I435" s="849">
        <v>366.67</v>
      </c>
      <c r="J435" s="832">
        <v>1</v>
      </c>
      <c r="K435" s="832">
        <v>33.333636363636366</v>
      </c>
      <c r="L435" s="849">
        <v>21</v>
      </c>
      <c r="M435" s="849">
        <v>699.99000000000012</v>
      </c>
      <c r="N435" s="832">
        <v>1.909046281397442</v>
      </c>
      <c r="O435" s="832">
        <v>33.332857142857151</v>
      </c>
      <c r="P435" s="849"/>
      <c r="Q435" s="849"/>
      <c r="R435" s="837"/>
      <c r="S435" s="850"/>
    </row>
    <row r="436" spans="1:19" ht="14.4" customHeight="1" x14ac:dyDescent="0.3">
      <c r="A436" s="831" t="s">
        <v>4826</v>
      </c>
      <c r="B436" s="832" t="s">
        <v>4827</v>
      </c>
      <c r="C436" s="832" t="s">
        <v>615</v>
      </c>
      <c r="D436" s="832" t="s">
        <v>4824</v>
      </c>
      <c r="E436" s="832" t="s">
        <v>5036</v>
      </c>
      <c r="F436" s="832" t="s">
        <v>5059</v>
      </c>
      <c r="G436" s="832" t="s">
        <v>5060</v>
      </c>
      <c r="H436" s="849">
        <v>11</v>
      </c>
      <c r="I436" s="849">
        <v>407</v>
      </c>
      <c r="J436" s="832">
        <v>1</v>
      </c>
      <c r="K436" s="832">
        <v>37</v>
      </c>
      <c r="L436" s="849">
        <v>21</v>
      </c>
      <c r="M436" s="849">
        <v>777</v>
      </c>
      <c r="N436" s="832">
        <v>1.9090909090909092</v>
      </c>
      <c r="O436" s="832">
        <v>37</v>
      </c>
      <c r="P436" s="849"/>
      <c r="Q436" s="849"/>
      <c r="R436" s="837"/>
      <c r="S436" s="850"/>
    </row>
    <row r="437" spans="1:19" ht="14.4" customHeight="1" x14ac:dyDescent="0.3">
      <c r="A437" s="831" t="s">
        <v>4826</v>
      </c>
      <c r="B437" s="832" t="s">
        <v>4827</v>
      </c>
      <c r="C437" s="832" t="s">
        <v>615</v>
      </c>
      <c r="D437" s="832" t="s">
        <v>4824</v>
      </c>
      <c r="E437" s="832" t="s">
        <v>5036</v>
      </c>
      <c r="F437" s="832" t="s">
        <v>5069</v>
      </c>
      <c r="G437" s="832" t="s">
        <v>5070</v>
      </c>
      <c r="H437" s="849"/>
      <c r="I437" s="849"/>
      <c r="J437" s="832"/>
      <c r="K437" s="832"/>
      <c r="L437" s="849">
        <v>7</v>
      </c>
      <c r="M437" s="849">
        <v>2485</v>
      </c>
      <c r="N437" s="832"/>
      <c r="O437" s="832">
        <v>355</v>
      </c>
      <c r="P437" s="849"/>
      <c r="Q437" s="849"/>
      <c r="R437" s="837"/>
      <c r="S437" s="850"/>
    </row>
    <row r="438" spans="1:19" ht="14.4" customHeight="1" x14ac:dyDescent="0.3">
      <c r="A438" s="831" t="s">
        <v>4826</v>
      </c>
      <c r="B438" s="832" t="s">
        <v>4827</v>
      </c>
      <c r="C438" s="832" t="s">
        <v>615</v>
      </c>
      <c r="D438" s="832" t="s">
        <v>4824</v>
      </c>
      <c r="E438" s="832" t="s">
        <v>5036</v>
      </c>
      <c r="F438" s="832" t="s">
        <v>5081</v>
      </c>
      <c r="G438" s="832" t="s">
        <v>5082</v>
      </c>
      <c r="H438" s="849">
        <v>11</v>
      </c>
      <c r="I438" s="849">
        <v>1947</v>
      </c>
      <c r="J438" s="832">
        <v>1</v>
      </c>
      <c r="K438" s="832">
        <v>177</v>
      </c>
      <c r="L438" s="849">
        <v>12</v>
      </c>
      <c r="M438" s="849">
        <v>2136</v>
      </c>
      <c r="N438" s="832">
        <v>1.0970724191063175</v>
      </c>
      <c r="O438" s="832">
        <v>178</v>
      </c>
      <c r="P438" s="849"/>
      <c r="Q438" s="849"/>
      <c r="R438" s="837"/>
      <c r="S438" s="850"/>
    </row>
    <row r="439" spans="1:19" ht="14.4" customHeight="1" x14ac:dyDescent="0.3">
      <c r="A439" s="831" t="s">
        <v>4826</v>
      </c>
      <c r="B439" s="832" t="s">
        <v>4827</v>
      </c>
      <c r="C439" s="832" t="s">
        <v>615</v>
      </c>
      <c r="D439" s="832" t="s">
        <v>4824</v>
      </c>
      <c r="E439" s="832" t="s">
        <v>5036</v>
      </c>
      <c r="F439" s="832" t="s">
        <v>5085</v>
      </c>
      <c r="G439" s="832" t="s">
        <v>5086</v>
      </c>
      <c r="H439" s="849"/>
      <c r="I439" s="849"/>
      <c r="J439" s="832"/>
      <c r="K439" s="832"/>
      <c r="L439" s="849">
        <v>2</v>
      </c>
      <c r="M439" s="849">
        <v>1404</v>
      </c>
      <c r="N439" s="832"/>
      <c r="O439" s="832">
        <v>702</v>
      </c>
      <c r="P439" s="849"/>
      <c r="Q439" s="849"/>
      <c r="R439" s="837"/>
      <c r="S439" s="850"/>
    </row>
    <row r="440" spans="1:19" ht="14.4" customHeight="1" x14ac:dyDescent="0.3">
      <c r="A440" s="831" t="s">
        <v>4826</v>
      </c>
      <c r="B440" s="832" t="s">
        <v>4827</v>
      </c>
      <c r="C440" s="832" t="s">
        <v>615</v>
      </c>
      <c r="D440" s="832" t="s">
        <v>2195</v>
      </c>
      <c r="E440" s="832" t="s">
        <v>5014</v>
      </c>
      <c r="F440" s="832" t="s">
        <v>5017</v>
      </c>
      <c r="G440" s="832" t="s">
        <v>5018</v>
      </c>
      <c r="H440" s="849">
        <v>1</v>
      </c>
      <c r="I440" s="849">
        <v>2641.15</v>
      </c>
      <c r="J440" s="832">
        <v>1</v>
      </c>
      <c r="K440" s="832">
        <v>2641.15</v>
      </c>
      <c r="L440" s="849"/>
      <c r="M440" s="849"/>
      <c r="N440" s="832"/>
      <c r="O440" s="832"/>
      <c r="P440" s="849">
        <v>3</v>
      </c>
      <c r="Q440" s="849">
        <v>7986.6</v>
      </c>
      <c r="R440" s="837">
        <v>3.0239100391874754</v>
      </c>
      <c r="S440" s="850">
        <v>2662.2000000000003</v>
      </c>
    </row>
    <row r="441" spans="1:19" ht="14.4" customHeight="1" x14ac:dyDescent="0.3">
      <c r="A441" s="831" t="s">
        <v>4826</v>
      </c>
      <c r="B441" s="832" t="s">
        <v>4827</v>
      </c>
      <c r="C441" s="832" t="s">
        <v>615</v>
      </c>
      <c r="D441" s="832" t="s">
        <v>2195</v>
      </c>
      <c r="E441" s="832" t="s">
        <v>5014</v>
      </c>
      <c r="F441" s="832" t="s">
        <v>5025</v>
      </c>
      <c r="G441" s="832" t="s">
        <v>5026</v>
      </c>
      <c r="H441" s="849"/>
      <c r="I441" s="849"/>
      <c r="J441" s="832"/>
      <c r="K441" s="832"/>
      <c r="L441" s="849"/>
      <c r="M441" s="849"/>
      <c r="N441" s="832"/>
      <c r="O441" s="832"/>
      <c r="P441" s="849">
        <v>2</v>
      </c>
      <c r="Q441" s="849">
        <v>20689.3</v>
      </c>
      <c r="R441" s="837"/>
      <c r="S441" s="850">
        <v>10344.65</v>
      </c>
    </row>
    <row r="442" spans="1:19" ht="14.4" customHeight="1" x14ac:dyDescent="0.3">
      <c r="A442" s="831" t="s">
        <v>4826</v>
      </c>
      <c r="B442" s="832" t="s">
        <v>4827</v>
      </c>
      <c r="C442" s="832" t="s">
        <v>615</v>
      </c>
      <c r="D442" s="832" t="s">
        <v>2195</v>
      </c>
      <c r="E442" s="832" t="s">
        <v>5036</v>
      </c>
      <c r="F442" s="832" t="s">
        <v>5039</v>
      </c>
      <c r="G442" s="832" t="s">
        <v>5040</v>
      </c>
      <c r="H442" s="849">
        <v>1</v>
      </c>
      <c r="I442" s="849">
        <v>196</v>
      </c>
      <c r="J442" s="832">
        <v>1</v>
      </c>
      <c r="K442" s="832">
        <v>196</v>
      </c>
      <c r="L442" s="849"/>
      <c r="M442" s="849"/>
      <c r="N442" s="832"/>
      <c r="O442" s="832"/>
      <c r="P442" s="849">
        <v>3</v>
      </c>
      <c r="Q442" s="849">
        <v>597</v>
      </c>
      <c r="R442" s="837">
        <v>3.045918367346939</v>
      </c>
      <c r="S442" s="850">
        <v>199</v>
      </c>
    </row>
    <row r="443" spans="1:19" ht="14.4" customHeight="1" x14ac:dyDescent="0.3">
      <c r="A443" s="831" t="s">
        <v>4826</v>
      </c>
      <c r="B443" s="832" t="s">
        <v>4827</v>
      </c>
      <c r="C443" s="832" t="s">
        <v>615</v>
      </c>
      <c r="D443" s="832" t="s">
        <v>2195</v>
      </c>
      <c r="E443" s="832" t="s">
        <v>5036</v>
      </c>
      <c r="F443" s="832" t="s">
        <v>5041</v>
      </c>
      <c r="G443" s="832" t="s">
        <v>5042</v>
      </c>
      <c r="H443" s="849">
        <v>17</v>
      </c>
      <c r="I443" s="849">
        <v>629</v>
      </c>
      <c r="J443" s="832">
        <v>1</v>
      </c>
      <c r="K443" s="832">
        <v>37</v>
      </c>
      <c r="L443" s="849">
        <v>22</v>
      </c>
      <c r="M443" s="849">
        <v>814</v>
      </c>
      <c r="N443" s="832">
        <v>1.2941176470588236</v>
      </c>
      <c r="O443" s="832">
        <v>37</v>
      </c>
      <c r="P443" s="849">
        <v>9</v>
      </c>
      <c r="Q443" s="849">
        <v>342</v>
      </c>
      <c r="R443" s="837">
        <v>0.54372019077901435</v>
      </c>
      <c r="S443" s="850">
        <v>38</v>
      </c>
    </row>
    <row r="444" spans="1:19" ht="14.4" customHeight="1" x14ac:dyDescent="0.3">
      <c r="A444" s="831" t="s">
        <v>4826</v>
      </c>
      <c r="B444" s="832" t="s">
        <v>4827</v>
      </c>
      <c r="C444" s="832" t="s">
        <v>615</v>
      </c>
      <c r="D444" s="832" t="s">
        <v>2195</v>
      </c>
      <c r="E444" s="832" t="s">
        <v>5036</v>
      </c>
      <c r="F444" s="832" t="s">
        <v>5057</v>
      </c>
      <c r="G444" s="832" t="s">
        <v>5058</v>
      </c>
      <c r="H444" s="849">
        <v>145</v>
      </c>
      <c r="I444" s="849">
        <v>4833.34</v>
      </c>
      <c r="J444" s="832">
        <v>1</v>
      </c>
      <c r="K444" s="832">
        <v>33.333379310344831</v>
      </c>
      <c r="L444" s="849">
        <v>141</v>
      </c>
      <c r="M444" s="849">
        <v>4700</v>
      </c>
      <c r="N444" s="832">
        <v>0.972412451844894</v>
      </c>
      <c r="O444" s="832">
        <v>33.333333333333336</v>
      </c>
      <c r="P444" s="849">
        <v>122</v>
      </c>
      <c r="Q444" s="849">
        <v>4066.67</v>
      </c>
      <c r="R444" s="837">
        <v>0.84137883947746273</v>
      </c>
      <c r="S444" s="850">
        <v>33.333360655737707</v>
      </c>
    </row>
    <row r="445" spans="1:19" ht="14.4" customHeight="1" x14ac:dyDescent="0.3">
      <c r="A445" s="831" t="s">
        <v>4826</v>
      </c>
      <c r="B445" s="832" t="s">
        <v>4827</v>
      </c>
      <c r="C445" s="832" t="s">
        <v>615</v>
      </c>
      <c r="D445" s="832" t="s">
        <v>2195</v>
      </c>
      <c r="E445" s="832" t="s">
        <v>5036</v>
      </c>
      <c r="F445" s="832" t="s">
        <v>5059</v>
      </c>
      <c r="G445" s="832" t="s">
        <v>5060</v>
      </c>
      <c r="H445" s="849">
        <v>145</v>
      </c>
      <c r="I445" s="849">
        <v>5365</v>
      </c>
      <c r="J445" s="832">
        <v>1</v>
      </c>
      <c r="K445" s="832">
        <v>37</v>
      </c>
      <c r="L445" s="849">
        <v>141</v>
      </c>
      <c r="M445" s="849">
        <v>5217</v>
      </c>
      <c r="N445" s="832">
        <v>0.97241379310344822</v>
      </c>
      <c r="O445" s="832">
        <v>37</v>
      </c>
      <c r="P445" s="849">
        <v>122</v>
      </c>
      <c r="Q445" s="849">
        <v>4636</v>
      </c>
      <c r="R445" s="837">
        <v>0.86411929170549862</v>
      </c>
      <c r="S445" s="850">
        <v>38</v>
      </c>
    </row>
    <row r="446" spans="1:19" ht="14.4" customHeight="1" x14ac:dyDescent="0.3">
      <c r="A446" s="831" t="s">
        <v>4826</v>
      </c>
      <c r="B446" s="832" t="s">
        <v>4827</v>
      </c>
      <c r="C446" s="832" t="s">
        <v>615</v>
      </c>
      <c r="D446" s="832" t="s">
        <v>2195</v>
      </c>
      <c r="E446" s="832" t="s">
        <v>5036</v>
      </c>
      <c r="F446" s="832" t="s">
        <v>5069</v>
      </c>
      <c r="G446" s="832" t="s">
        <v>5070</v>
      </c>
      <c r="H446" s="849">
        <v>51</v>
      </c>
      <c r="I446" s="849">
        <v>18105</v>
      </c>
      <c r="J446" s="832">
        <v>1</v>
      </c>
      <c r="K446" s="832">
        <v>355</v>
      </c>
      <c r="L446" s="849">
        <v>36</v>
      </c>
      <c r="M446" s="849">
        <v>12780</v>
      </c>
      <c r="N446" s="832">
        <v>0.70588235294117652</v>
      </c>
      <c r="O446" s="832">
        <v>355</v>
      </c>
      <c r="P446" s="849">
        <v>48</v>
      </c>
      <c r="Q446" s="849">
        <v>17184</v>
      </c>
      <c r="R446" s="837">
        <v>0.94913007456503728</v>
      </c>
      <c r="S446" s="850">
        <v>358</v>
      </c>
    </row>
    <row r="447" spans="1:19" ht="14.4" customHeight="1" x14ac:dyDescent="0.3">
      <c r="A447" s="831" t="s">
        <v>4826</v>
      </c>
      <c r="B447" s="832" t="s">
        <v>4827</v>
      </c>
      <c r="C447" s="832" t="s">
        <v>615</v>
      </c>
      <c r="D447" s="832" t="s">
        <v>2195</v>
      </c>
      <c r="E447" s="832" t="s">
        <v>5036</v>
      </c>
      <c r="F447" s="832" t="s">
        <v>5075</v>
      </c>
      <c r="G447" s="832" t="s">
        <v>5076</v>
      </c>
      <c r="H447" s="849">
        <v>3</v>
      </c>
      <c r="I447" s="849">
        <v>519</v>
      </c>
      <c r="J447" s="832">
        <v>1</v>
      </c>
      <c r="K447" s="832">
        <v>173</v>
      </c>
      <c r="L447" s="849">
        <v>3</v>
      </c>
      <c r="M447" s="849">
        <v>522</v>
      </c>
      <c r="N447" s="832">
        <v>1.0057803468208093</v>
      </c>
      <c r="O447" s="832">
        <v>174</v>
      </c>
      <c r="P447" s="849">
        <v>1</v>
      </c>
      <c r="Q447" s="849">
        <v>175</v>
      </c>
      <c r="R447" s="837">
        <v>0.33718689788053952</v>
      </c>
      <c r="S447" s="850">
        <v>175</v>
      </c>
    </row>
    <row r="448" spans="1:19" ht="14.4" customHeight="1" x14ac:dyDescent="0.3">
      <c r="A448" s="831" t="s">
        <v>4826</v>
      </c>
      <c r="B448" s="832" t="s">
        <v>4827</v>
      </c>
      <c r="C448" s="832" t="s">
        <v>615</v>
      </c>
      <c r="D448" s="832" t="s">
        <v>2195</v>
      </c>
      <c r="E448" s="832" t="s">
        <v>5036</v>
      </c>
      <c r="F448" s="832" t="s">
        <v>5081</v>
      </c>
      <c r="G448" s="832" t="s">
        <v>5082</v>
      </c>
      <c r="H448" s="849">
        <v>89</v>
      </c>
      <c r="I448" s="849">
        <v>15753</v>
      </c>
      <c r="J448" s="832">
        <v>1</v>
      </c>
      <c r="K448" s="832">
        <v>177</v>
      </c>
      <c r="L448" s="849">
        <v>103</v>
      </c>
      <c r="M448" s="849">
        <v>18334</v>
      </c>
      <c r="N448" s="832">
        <v>1.1638418079096045</v>
      </c>
      <c r="O448" s="832">
        <v>178</v>
      </c>
      <c r="P448" s="849">
        <v>72</v>
      </c>
      <c r="Q448" s="849">
        <v>12888</v>
      </c>
      <c r="R448" s="837">
        <v>0.81812988002285281</v>
      </c>
      <c r="S448" s="850">
        <v>179</v>
      </c>
    </row>
    <row r="449" spans="1:19" ht="14.4" customHeight="1" x14ac:dyDescent="0.3">
      <c r="A449" s="831" t="s">
        <v>4826</v>
      </c>
      <c r="B449" s="832" t="s">
        <v>4827</v>
      </c>
      <c r="C449" s="832" t="s">
        <v>615</v>
      </c>
      <c r="D449" s="832" t="s">
        <v>2195</v>
      </c>
      <c r="E449" s="832" t="s">
        <v>5036</v>
      </c>
      <c r="F449" s="832" t="s">
        <v>5085</v>
      </c>
      <c r="G449" s="832" t="s">
        <v>5086</v>
      </c>
      <c r="H449" s="849">
        <v>5</v>
      </c>
      <c r="I449" s="849">
        <v>3505</v>
      </c>
      <c r="J449" s="832">
        <v>1</v>
      </c>
      <c r="K449" s="832">
        <v>701</v>
      </c>
      <c r="L449" s="849">
        <v>2</v>
      </c>
      <c r="M449" s="849">
        <v>1404</v>
      </c>
      <c r="N449" s="832">
        <v>0.40057061340941513</v>
      </c>
      <c r="O449" s="832">
        <v>702</v>
      </c>
      <c r="P449" s="849">
        <v>2</v>
      </c>
      <c r="Q449" s="849">
        <v>1414</v>
      </c>
      <c r="R449" s="837">
        <v>0.40342368045649074</v>
      </c>
      <c r="S449" s="850">
        <v>707</v>
      </c>
    </row>
    <row r="450" spans="1:19" ht="14.4" customHeight="1" x14ac:dyDescent="0.3">
      <c r="A450" s="831" t="s">
        <v>4826</v>
      </c>
      <c r="B450" s="832" t="s">
        <v>4827</v>
      </c>
      <c r="C450" s="832" t="s">
        <v>615</v>
      </c>
      <c r="D450" s="832" t="s">
        <v>2196</v>
      </c>
      <c r="E450" s="832" t="s">
        <v>5014</v>
      </c>
      <c r="F450" s="832" t="s">
        <v>5017</v>
      </c>
      <c r="G450" s="832" t="s">
        <v>5018</v>
      </c>
      <c r="H450" s="849">
        <v>2</v>
      </c>
      <c r="I450" s="849">
        <v>5282.3</v>
      </c>
      <c r="J450" s="832">
        <v>1</v>
      </c>
      <c r="K450" s="832">
        <v>2641.15</v>
      </c>
      <c r="L450" s="849">
        <v>4</v>
      </c>
      <c r="M450" s="849">
        <v>10564.6</v>
      </c>
      <c r="N450" s="832">
        <v>2</v>
      </c>
      <c r="O450" s="832">
        <v>2641.15</v>
      </c>
      <c r="P450" s="849"/>
      <c r="Q450" s="849"/>
      <c r="R450" s="837"/>
      <c r="S450" s="850"/>
    </row>
    <row r="451" spans="1:19" ht="14.4" customHeight="1" x14ac:dyDescent="0.3">
      <c r="A451" s="831" t="s">
        <v>4826</v>
      </c>
      <c r="B451" s="832" t="s">
        <v>4827</v>
      </c>
      <c r="C451" s="832" t="s">
        <v>615</v>
      </c>
      <c r="D451" s="832" t="s">
        <v>2196</v>
      </c>
      <c r="E451" s="832" t="s">
        <v>5014</v>
      </c>
      <c r="F451" s="832" t="s">
        <v>5025</v>
      </c>
      <c r="G451" s="832" t="s">
        <v>5026</v>
      </c>
      <c r="H451" s="849">
        <v>1</v>
      </c>
      <c r="I451" s="849">
        <v>10309.15</v>
      </c>
      <c r="J451" s="832">
        <v>1</v>
      </c>
      <c r="K451" s="832">
        <v>10309.15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4826</v>
      </c>
      <c r="B452" s="832" t="s">
        <v>4827</v>
      </c>
      <c r="C452" s="832" t="s">
        <v>615</v>
      </c>
      <c r="D452" s="832" t="s">
        <v>2196</v>
      </c>
      <c r="E452" s="832" t="s">
        <v>5014</v>
      </c>
      <c r="F452" s="832" t="s">
        <v>5027</v>
      </c>
      <c r="G452" s="832" t="s">
        <v>5028</v>
      </c>
      <c r="H452" s="849">
        <v>2</v>
      </c>
      <c r="I452" s="849">
        <v>491.22</v>
      </c>
      <c r="J452" s="832">
        <v>1</v>
      </c>
      <c r="K452" s="832">
        <v>245.61</v>
      </c>
      <c r="L452" s="849">
        <v>3</v>
      </c>
      <c r="M452" s="849">
        <v>736.83</v>
      </c>
      <c r="N452" s="832">
        <v>1.5</v>
      </c>
      <c r="O452" s="832">
        <v>245.61</v>
      </c>
      <c r="P452" s="849"/>
      <c r="Q452" s="849"/>
      <c r="R452" s="837"/>
      <c r="S452" s="850"/>
    </row>
    <row r="453" spans="1:19" ht="14.4" customHeight="1" x14ac:dyDescent="0.3">
      <c r="A453" s="831" t="s">
        <v>4826</v>
      </c>
      <c r="B453" s="832" t="s">
        <v>4827</v>
      </c>
      <c r="C453" s="832" t="s">
        <v>615</v>
      </c>
      <c r="D453" s="832" t="s">
        <v>2196</v>
      </c>
      <c r="E453" s="832" t="s">
        <v>5036</v>
      </c>
      <c r="F453" s="832" t="s">
        <v>5039</v>
      </c>
      <c r="G453" s="832" t="s">
        <v>5040</v>
      </c>
      <c r="H453" s="849">
        <v>2</v>
      </c>
      <c r="I453" s="849">
        <v>392</v>
      </c>
      <c r="J453" s="832">
        <v>1</v>
      </c>
      <c r="K453" s="832">
        <v>196</v>
      </c>
      <c r="L453" s="849">
        <v>3</v>
      </c>
      <c r="M453" s="849">
        <v>588</v>
      </c>
      <c r="N453" s="832">
        <v>1.5</v>
      </c>
      <c r="O453" s="832">
        <v>196</v>
      </c>
      <c r="P453" s="849"/>
      <c r="Q453" s="849"/>
      <c r="R453" s="837"/>
      <c r="S453" s="850"/>
    </row>
    <row r="454" spans="1:19" ht="14.4" customHeight="1" x14ac:dyDescent="0.3">
      <c r="A454" s="831" t="s">
        <v>4826</v>
      </c>
      <c r="B454" s="832" t="s">
        <v>4827</v>
      </c>
      <c r="C454" s="832" t="s">
        <v>615</v>
      </c>
      <c r="D454" s="832" t="s">
        <v>2196</v>
      </c>
      <c r="E454" s="832" t="s">
        <v>5036</v>
      </c>
      <c r="F454" s="832" t="s">
        <v>5041</v>
      </c>
      <c r="G454" s="832" t="s">
        <v>5042</v>
      </c>
      <c r="H454" s="849">
        <v>9</v>
      </c>
      <c r="I454" s="849">
        <v>333</v>
      </c>
      <c r="J454" s="832">
        <v>1</v>
      </c>
      <c r="K454" s="832">
        <v>37</v>
      </c>
      <c r="L454" s="849">
        <v>11</v>
      </c>
      <c r="M454" s="849">
        <v>407</v>
      </c>
      <c r="N454" s="832">
        <v>1.2222222222222223</v>
      </c>
      <c r="O454" s="832">
        <v>37</v>
      </c>
      <c r="P454" s="849">
        <v>9</v>
      </c>
      <c r="Q454" s="849">
        <v>342</v>
      </c>
      <c r="R454" s="837">
        <v>1.027027027027027</v>
      </c>
      <c r="S454" s="850">
        <v>38</v>
      </c>
    </row>
    <row r="455" spans="1:19" ht="14.4" customHeight="1" x14ac:dyDescent="0.3">
      <c r="A455" s="831" t="s">
        <v>4826</v>
      </c>
      <c r="B455" s="832" t="s">
        <v>4827</v>
      </c>
      <c r="C455" s="832" t="s">
        <v>615</v>
      </c>
      <c r="D455" s="832" t="s">
        <v>2196</v>
      </c>
      <c r="E455" s="832" t="s">
        <v>5036</v>
      </c>
      <c r="F455" s="832" t="s">
        <v>5057</v>
      </c>
      <c r="G455" s="832" t="s">
        <v>5058</v>
      </c>
      <c r="H455" s="849">
        <v>25</v>
      </c>
      <c r="I455" s="849">
        <v>833.33000000000015</v>
      </c>
      <c r="J455" s="832">
        <v>1</v>
      </c>
      <c r="K455" s="832">
        <v>33.333200000000005</v>
      </c>
      <c r="L455" s="849">
        <v>69</v>
      </c>
      <c r="M455" s="849">
        <v>2299.9899999999998</v>
      </c>
      <c r="N455" s="832">
        <v>2.7599990399961594</v>
      </c>
      <c r="O455" s="832">
        <v>33.333188405797095</v>
      </c>
      <c r="P455" s="849">
        <v>10</v>
      </c>
      <c r="Q455" s="849">
        <v>333.33</v>
      </c>
      <c r="R455" s="837">
        <v>0.39999759999039985</v>
      </c>
      <c r="S455" s="850">
        <v>33.332999999999998</v>
      </c>
    </row>
    <row r="456" spans="1:19" ht="14.4" customHeight="1" x14ac:dyDescent="0.3">
      <c r="A456" s="831" t="s">
        <v>4826</v>
      </c>
      <c r="B456" s="832" t="s">
        <v>4827</v>
      </c>
      <c r="C456" s="832" t="s">
        <v>615</v>
      </c>
      <c r="D456" s="832" t="s">
        <v>2196</v>
      </c>
      <c r="E456" s="832" t="s">
        <v>5036</v>
      </c>
      <c r="F456" s="832" t="s">
        <v>5059</v>
      </c>
      <c r="G456" s="832" t="s">
        <v>5060</v>
      </c>
      <c r="H456" s="849">
        <v>25</v>
      </c>
      <c r="I456" s="849">
        <v>925</v>
      </c>
      <c r="J456" s="832">
        <v>1</v>
      </c>
      <c r="K456" s="832">
        <v>37</v>
      </c>
      <c r="L456" s="849">
        <v>71</v>
      </c>
      <c r="M456" s="849">
        <v>2627</v>
      </c>
      <c r="N456" s="832">
        <v>2.84</v>
      </c>
      <c r="O456" s="832">
        <v>37</v>
      </c>
      <c r="P456" s="849">
        <v>9</v>
      </c>
      <c r="Q456" s="849">
        <v>342</v>
      </c>
      <c r="R456" s="837">
        <v>0.36972972972972973</v>
      </c>
      <c r="S456" s="850">
        <v>38</v>
      </c>
    </row>
    <row r="457" spans="1:19" ht="14.4" customHeight="1" x14ac:dyDescent="0.3">
      <c r="A457" s="831" t="s">
        <v>4826</v>
      </c>
      <c r="B457" s="832" t="s">
        <v>4827</v>
      </c>
      <c r="C457" s="832" t="s">
        <v>615</v>
      </c>
      <c r="D457" s="832" t="s">
        <v>2196</v>
      </c>
      <c r="E457" s="832" t="s">
        <v>5036</v>
      </c>
      <c r="F457" s="832" t="s">
        <v>5069</v>
      </c>
      <c r="G457" s="832" t="s">
        <v>5070</v>
      </c>
      <c r="H457" s="849"/>
      <c r="I457" s="849"/>
      <c r="J457" s="832"/>
      <c r="K457" s="832"/>
      <c r="L457" s="849">
        <v>8</v>
      </c>
      <c r="M457" s="849">
        <v>2840</v>
      </c>
      <c r="N457" s="832"/>
      <c r="O457" s="832">
        <v>355</v>
      </c>
      <c r="P457" s="849"/>
      <c r="Q457" s="849"/>
      <c r="R457" s="837"/>
      <c r="S457" s="850"/>
    </row>
    <row r="458" spans="1:19" ht="14.4" customHeight="1" x14ac:dyDescent="0.3">
      <c r="A458" s="831" t="s">
        <v>4826</v>
      </c>
      <c r="B458" s="832" t="s">
        <v>4827</v>
      </c>
      <c r="C458" s="832" t="s">
        <v>615</v>
      </c>
      <c r="D458" s="832" t="s">
        <v>2196</v>
      </c>
      <c r="E458" s="832" t="s">
        <v>5036</v>
      </c>
      <c r="F458" s="832" t="s">
        <v>5081</v>
      </c>
      <c r="G458" s="832" t="s">
        <v>5082</v>
      </c>
      <c r="H458" s="849">
        <v>24</v>
      </c>
      <c r="I458" s="849">
        <v>4248</v>
      </c>
      <c r="J458" s="832">
        <v>1</v>
      </c>
      <c r="K458" s="832">
        <v>177</v>
      </c>
      <c r="L458" s="849">
        <v>60</v>
      </c>
      <c r="M458" s="849">
        <v>10680</v>
      </c>
      <c r="N458" s="832">
        <v>2.5141242937853105</v>
      </c>
      <c r="O458" s="832">
        <v>178</v>
      </c>
      <c r="P458" s="849">
        <v>10</v>
      </c>
      <c r="Q458" s="849">
        <v>1790</v>
      </c>
      <c r="R458" s="837">
        <v>0.42137476459510359</v>
      </c>
      <c r="S458" s="850">
        <v>179</v>
      </c>
    </row>
    <row r="459" spans="1:19" ht="14.4" customHeight="1" x14ac:dyDescent="0.3">
      <c r="A459" s="831" t="s">
        <v>4826</v>
      </c>
      <c r="B459" s="832" t="s">
        <v>4827</v>
      </c>
      <c r="C459" s="832" t="s">
        <v>615</v>
      </c>
      <c r="D459" s="832" t="s">
        <v>2196</v>
      </c>
      <c r="E459" s="832" t="s">
        <v>5036</v>
      </c>
      <c r="F459" s="832" t="s">
        <v>5085</v>
      </c>
      <c r="G459" s="832" t="s">
        <v>5086</v>
      </c>
      <c r="H459" s="849">
        <v>1</v>
      </c>
      <c r="I459" s="849">
        <v>701</v>
      </c>
      <c r="J459" s="832">
        <v>1</v>
      </c>
      <c r="K459" s="832">
        <v>701</v>
      </c>
      <c r="L459" s="849">
        <v>3</v>
      </c>
      <c r="M459" s="849">
        <v>2106</v>
      </c>
      <c r="N459" s="832">
        <v>3.0042796005706136</v>
      </c>
      <c r="O459" s="832">
        <v>702</v>
      </c>
      <c r="P459" s="849"/>
      <c r="Q459" s="849"/>
      <c r="R459" s="837"/>
      <c r="S459" s="850"/>
    </row>
    <row r="460" spans="1:19" ht="14.4" customHeight="1" x14ac:dyDescent="0.3">
      <c r="A460" s="831" t="s">
        <v>4826</v>
      </c>
      <c r="B460" s="832" t="s">
        <v>4827</v>
      </c>
      <c r="C460" s="832" t="s">
        <v>615</v>
      </c>
      <c r="D460" s="832" t="s">
        <v>2197</v>
      </c>
      <c r="E460" s="832" t="s">
        <v>4828</v>
      </c>
      <c r="F460" s="832" t="s">
        <v>4870</v>
      </c>
      <c r="G460" s="832" t="s">
        <v>746</v>
      </c>
      <c r="H460" s="849"/>
      <c r="I460" s="849"/>
      <c r="J460" s="832"/>
      <c r="K460" s="832"/>
      <c r="L460" s="849">
        <v>0.05</v>
      </c>
      <c r="M460" s="849">
        <v>4.25</v>
      </c>
      <c r="N460" s="832"/>
      <c r="O460" s="832">
        <v>85</v>
      </c>
      <c r="P460" s="849"/>
      <c r="Q460" s="849"/>
      <c r="R460" s="837"/>
      <c r="S460" s="850"/>
    </row>
    <row r="461" spans="1:19" ht="14.4" customHeight="1" x14ac:dyDescent="0.3">
      <c r="A461" s="831" t="s">
        <v>4826</v>
      </c>
      <c r="B461" s="832" t="s">
        <v>4827</v>
      </c>
      <c r="C461" s="832" t="s">
        <v>615</v>
      </c>
      <c r="D461" s="832" t="s">
        <v>2197</v>
      </c>
      <c r="E461" s="832" t="s">
        <v>4828</v>
      </c>
      <c r="F461" s="832" t="s">
        <v>4872</v>
      </c>
      <c r="G461" s="832" t="s">
        <v>784</v>
      </c>
      <c r="H461" s="849"/>
      <c r="I461" s="849"/>
      <c r="J461" s="832"/>
      <c r="K461" s="832"/>
      <c r="L461" s="849">
        <v>0.4</v>
      </c>
      <c r="M461" s="849">
        <v>68.62</v>
      </c>
      <c r="N461" s="832"/>
      <c r="O461" s="832">
        <v>171.55</v>
      </c>
      <c r="P461" s="849"/>
      <c r="Q461" s="849"/>
      <c r="R461" s="837"/>
      <c r="S461" s="850"/>
    </row>
    <row r="462" spans="1:19" ht="14.4" customHeight="1" x14ac:dyDescent="0.3">
      <c r="A462" s="831" t="s">
        <v>4826</v>
      </c>
      <c r="B462" s="832" t="s">
        <v>4827</v>
      </c>
      <c r="C462" s="832" t="s">
        <v>615</v>
      </c>
      <c r="D462" s="832" t="s">
        <v>2197</v>
      </c>
      <c r="E462" s="832" t="s">
        <v>4828</v>
      </c>
      <c r="F462" s="832" t="s">
        <v>4934</v>
      </c>
      <c r="G462" s="832" t="s">
        <v>3467</v>
      </c>
      <c r="H462" s="849"/>
      <c r="I462" s="849"/>
      <c r="J462" s="832"/>
      <c r="K462" s="832"/>
      <c r="L462" s="849">
        <v>0.2</v>
      </c>
      <c r="M462" s="849">
        <v>14.14</v>
      </c>
      <c r="N462" s="832"/>
      <c r="O462" s="832">
        <v>70.7</v>
      </c>
      <c r="P462" s="849"/>
      <c r="Q462" s="849"/>
      <c r="R462" s="837"/>
      <c r="S462" s="850"/>
    </row>
    <row r="463" spans="1:19" ht="14.4" customHeight="1" x14ac:dyDescent="0.3">
      <c r="A463" s="831" t="s">
        <v>4826</v>
      </c>
      <c r="B463" s="832" t="s">
        <v>4827</v>
      </c>
      <c r="C463" s="832" t="s">
        <v>615</v>
      </c>
      <c r="D463" s="832" t="s">
        <v>2197</v>
      </c>
      <c r="E463" s="832" t="s">
        <v>5014</v>
      </c>
      <c r="F463" s="832" t="s">
        <v>5017</v>
      </c>
      <c r="G463" s="832" t="s">
        <v>5018</v>
      </c>
      <c r="H463" s="849"/>
      <c r="I463" s="849"/>
      <c r="J463" s="832"/>
      <c r="K463" s="832"/>
      <c r="L463" s="849">
        <v>1</v>
      </c>
      <c r="M463" s="849">
        <v>2641.15</v>
      </c>
      <c r="N463" s="832"/>
      <c r="O463" s="832">
        <v>2641.15</v>
      </c>
      <c r="P463" s="849"/>
      <c r="Q463" s="849"/>
      <c r="R463" s="837"/>
      <c r="S463" s="850"/>
    </row>
    <row r="464" spans="1:19" ht="14.4" customHeight="1" x14ac:dyDescent="0.3">
      <c r="A464" s="831" t="s">
        <v>4826</v>
      </c>
      <c r="B464" s="832" t="s">
        <v>4827</v>
      </c>
      <c r="C464" s="832" t="s">
        <v>615</v>
      </c>
      <c r="D464" s="832" t="s">
        <v>2197</v>
      </c>
      <c r="E464" s="832" t="s">
        <v>5036</v>
      </c>
      <c r="F464" s="832" t="s">
        <v>5039</v>
      </c>
      <c r="G464" s="832" t="s">
        <v>5040</v>
      </c>
      <c r="H464" s="849"/>
      <c r="I464" s="849"/>
      <c r="J464" s="832"/>
      <c r="K464" s="832"/>
      <c r="L464" s="849">
        <v>1</v>
      </c>
      <c r="M464" s="849">
        <v>196</v>
      </c>
      <c r="N464" s="832"/>
      <c r="O464" s="832">
        <v>196</v>
      </c>
      <c r="P464" s="849"/>
      <c r="Q464" s="849"/>
      <c r="R464" s="837"/>
      <c r="S464" s="850"/>
    </row>
    <row r="465" spans="1:19" ht="14.4" customHeight="1" x14ac:dyDescent="0.3">
      <c r="A465" s="831" t="s">
        <v>4826</v>
      </c>
      <c r="B465" s="832" t="s">
        <v>4827</v>
      </c>
      <c r="C465" s="832" t="s">
        <v>615</v>
      </c>
      <c r="D465" s="832" t="s">
        <v>2197</v>
      </c>
      <c r="E465" s="832" t="s">
        <v>5036</v>
      </c>
      <c r="F465" s="832" t="s">
        <v>5041</v>
      </c>
      <c r="G465" s="832" t="s">
        <v>5042</v>
      </c>
      <c r="H465" s="849">
        <v>10</v>
      </c>
      <c r="I465" s="849">
        <v>370</v>
      </c>
      <c r="J465" s="832">
        <v>1</v>
      </c>
      <c r="K465" s="832">
        <v>37</v>
      </c>
      <c r="L465" s="849">
        <v>16</v>
      </c>
      <c r="M465" s="849">
        <v>592</v>
      </c>
      <c r="N465" s="832">
        <v>1.6</v>
      </c>
      <c r="O465" s="832">
        <v>37</v>
      </c>
      <c r="P465" s="849">
        <v>23</v>
      </c>
      <c r="Q465" s="849">
        <v>874</v>
      </c>
      <c r="R465" s="837">
        <v>2.362162162162162</v>
      </c>
      <c r="S465" s="850">
        <v>38</v>
      </c>
    </row>
    <row r="466" spans="1:19" ht="14.4" customHeight="1" x14ac:dyDescent="0.3">
      <c r="A466" s="831" t="s">
        <v>4826</v>
      </c>
      <c r="B466" s="832" t="s">
        <v>4827</v>
      </c>
      <c r="C466" s="832" t="s">
        <v>615</v>
      </c>
      <c r="D466" s="832" t="s">
        <v>2197</v>
      </c>
      <c r="E466" s="832" t="s">
        <v>5036</v>
      </c>
      <c r="F466" s="832" t="s">
        <v>5057</v>
      </c>
      <c r="G466" s="832" t="s">
        <v>5058</v>
      </c>
      <c r="H466" s="849">
        <v>27</v>
      </c>
      <c r="I466" s="849">
        <v>900.00000000000011</v>
      </c>
      <c r="J466" s="832">
        <v>1</v>
      </c>
      <c r="K466" s="832">
        <v>33.333333333333336</v>
      </c>
      <c r="L466" s="849">
        <v>32</v>
      </c>
      <c r="M466" s="849">
        <v>1066.67</v>
      </c>
      <c r="N466" s="832">
        <v>1.1851888888888888</v>
      </c>
      <c r="O466" s="832">
        <v>33.333437500000002</v>
      </c>
      <c r="P466" s="849">
        <v>30</v>
      </c>
      <c r="Q466" s="849">
        <v>1000</v>
      </c>
      <c r="R466" s="837">
        <v>1.1111111111111109</v>
      </c>
      <c r="S466" s="850">
        <v>33.333333333333336</v>
      </c>
    </row>
    <row r="467" spans="1:19" ht="14.4" customHeight="1" x14ac:dyDescent="0.3">
      <c r="A467" s="831" t="s">
        <v>4826</v>
      </c>
      <c r="B467" s="832" t="s">
        <v>4827</v>
      </c>
      <c r="C467" s="832" t="s">
        <v>615</v>
      </c>
      <c r="D467" s="832" t="s">
        <v>2197</v>
      </c>
      <c r="E467" s="832" t="s">
        <v>5036</v>
      </c>
      <c r="F467" s="832" t="s">
        <v>5059</v>
      </c>
      <c r="G467" s="832" t="s">
        <v>5060</v>
      </c>
      <c r="H467" s="849">
        <v>27</v>
      </c>
      <c r="I467" s="849">
        <v>999</v>
      </c>
      <c r="J467" s="832">
        <v>1</v>
      </c>
      <c r="K467" s="832">
        <v>37</v>
      </c>
      <c r="L467" s="849">
        <v>32</v>
      </c>
      <c r="M467" s="849">
        <v>1184</v>
      </c>
      <c r="N467" s="832">
        <v>1.1851851851851851</v>
      </c>
      <c r="O467" s="832">
        <v>37</v>
      </c>
      <c r="P467" s="849">
        <v>30</v>
      </c>
      <c r="Q467" s="849">
        <v>1140</v>
      </c>
      <c r="R467" s="837">
        <v>1.1411411411411412</v>
      </c>
      <c r="S467" s="850">
        <v>38</v>
      </c>
    </row>
    <row r="468" spans="1:19" ht="14.4" customHeight="1" x14ac:dyDescent="0.3">
      <c r="A468" s="831" t="s">
        <v>4826</v>
      </c>
      <c r="B468" s="832" t="s">
        <v>4827</v>
      </c>
      <c r="C468" s="832" t="s">
        <v>615</v>
      </c>
      <c r="D468" s="832" t="s">
        <v>2197</v>
      </c>
      <c r="E468" s="832" t="s">
        <v>5036</v>
      </c>
      <c r="F468" s="832" t="s">
        <v>5069</v>
      </c>
      <c r="G468" s="832" t="s">
        <v>5070</v>
      </c>
      <c r="H468" s="849">
        <v>2</v>
      </c>
      <c r="I468" s="849">
        <v>710</v>
      </c>
      <c r="J468" s="832">
        <v>1</v>
      </c>
      <c r="K468" s="832">
        <v>355</v>
      </c>
      <c r="L468" s="849">
        <v>4</v>
      </c>
      <c r="M468" s="849">
        <v>1420</v>
      </c>
      <c r="N468" s="832">
        <v>2</v>
      </c>
      <c r="O468" s="832">
        <v>355</v>
      </c>
      <c r="P468" s="849">
        <v>4</v>
      </c>
      <c r="Q468" s="849">
        <v>1432</v>
      </c>
      <c r="R468" s="837">
        <v>2.0169014084507042</v>
      </c>
      <c r="S468" s="850">
        <v>358</v>
      </c>
    </row>
    <row r="469" spans="1:19" ht="14.4" customHeight="1" x14ac:dyDescent="0.3">
      <c r="A469" s="831" t="s">
        <v>4826</v>
      </c>
      <c r="B469" s="832" t="s">
        <v>4827</v>
      </c>
      <c r="C469" s="832" t="s">
        <v>615</v>
      </c>
      <c r="D469" s="832" t="s">
        <v>2197</v>
      </c>
      <c r="E469" s="832" t="s">
        <v>5036</v>
      </c>
      <c r="F469" s="832" t="s">
        <v>5081</v>
      </c>
      <c r="G469" s="832" t="s">
        <v>5082</v>
      </c>
      <c r="H469" s="849">
        <v>24</v>
      </c>
      <c r="I469" s="849">
        <v>4248</v>
      </c>
      <c r="J469" s="832">
        <v>1</v>
      </c>
      <c r="K469" s="832">
        <v>177</v>
      </c>
      <c r="L469" s="849">
        <v>28</v>
      </c>
      <c r="M469" s="849">
        <v>4984</v>
      </c>
      <c r="N469" s="832">
        <v>1.1732580037664784</v>
      </c>
      <c r="O469" s="832">
        <v>178</v>
      </c>
      <c r="P469" s="849">
        <v>26</v>
      </c>
      <c r="Q469" s="849">
        <v>4654</v>
      </c>
      <c r="R469" s="837">
        <v>1.0955743879472692</v>
      </c>
      <c r="S469" s="850">
        <v>179</v>
      </c>
    </row>
    <row r="470" spans="1:19" ht="14.4" customHeight="1" x14ac:dyDescent="0.3">
      <c r="A470" s="831" t="s">
        <v>4826</v>
      </c>
      <c r="B470" s="832" t="s">
        <v>4827</v>
      </c>
      <c r="C470" s="832" t="s">
        <v>615</v>
      </c>
      <c r="D470" s="832" t="s">
        <v>2197</v>
      </c>
      <c r="E470" s="832" t="s">
        <v>5036</v>
      </c>
      <c r="F470" s="832" t="s">
        <v>5085</v>
      </c>
      <c r="G470" s="832" t="s">
        <v>5086</v>
      </c>
      <c r="H470" s="849">
        <v>1</v>
      </c>
      <c r="I470" s="849">
        <v>701</v>
      </c>
      <c r="J470" s="832">
        <v>1</v>
      </c>
      <c r="K470" s="832">
        <v>701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4826</v>
      </c>
      <c r="B471" s="832" t="s">
        <v>4827</v>
      </c>
      <c r="C471" s="832" t="s">
        <v>615</v>
      </c>
      <c r="D471" s="832" t="s">
        <v>2198</v>
      </c>
      <c r="E471" s="832" t="s">
        <v>5036</v>
      </c>
      <c r="F471" s="832" t="s">
        <v>5041</v>
      </c>
      <c r="G471" s="832" t="s">
        <v>5042</v>
      </c>
      <c r="H471" s="849">
        <v>5</v>
      </c>
      <c r="I471" s="849">
        <v>185</v>
      </c>
      <c r="J471" s="832">
        <v>1</v>
      </c>
      <c r="K471" s="832">
        <v>37</v>
      </c>
      <c r="L471" s="849">
        <v>2</v>
      </c>
      <c r="M471" s="849">
        <v>74</v>
      </c>
      <c r="N471" s="832">
        <v>0.4</v>
      </c>
      <c r="O471" s="832">
        <v>37</v>
      </c>
      <c r="P471" s="849">
        <v>2</v>
      </c>
      <c r="Q471" s="849">
        <v>76</v>
      </c>
      <c r="R471" s="837">
        <v>0.41081081081081083</v>
      </c>
      <c r="S471" s="850">
        <v>38</v>
      </c>
    </row>
    <row r="472" spans="1:19" ht="14.4" customHeight="1" x14ac:dyDescent="0.3">
      <c r="A472" s="831" t="s">
        <v>4826</v>
      </c>
      <c r="B472" s="832" t="s">
        <v>4827</v>
      </c>
      <c r="C472" s="832" t="s">
        <v>615</v>
      </c>
      <c r="D472" s="832" t="s">
        <v>2198</v>
      </c>
      <c r="E472" s="832" t="s">
        <v>5036</v>
      </c>
      <c r="F472" s="832" t="s">
        <v>5057</v>
      </c>
      <c r="G472" s="832" t="s">
        <v>5058</v>
      </c>
      <c r="H472" s="849">
        <v>48</v>
      </c>
      <c r="I472" s="849">
        <v>1600</v>
      </c>
      <c r="J472" s="832">
        <v>1</v>
      </c>
      <c r="K472" s="832">
        <v>33.333333333333336</v>
      </c>
      <c r="L472" s="849">
        <v>44</v>
      </c>
      <c r="M472" s="849">
        <v>1466.67</v>
      </c>
      <c r="N472" s="832">
        <v>0.91666875000000003</v>
      </c>
      <c r="O472" s="832">
        <v>33.333409090909093</v>
      </c>
      <c r="P472" s="849">
        <v>19</v>
      </c>
      <c r="Q472" s="849">
        <v>633.32000000000005</v>
      </c>
      <c r="R472" s="837">
        <v>0.39582500000000004</v>
      </c>
      <c r="S472" s="850">
        <v>33.332631578947371</v>
      </c>
    </row>
    <row r="473" spans="1:19" ht="14.4" customHeight="1" x14ac:dyDescent="0.3">
      <c r="A473" s="831" t="s">
        <v>4826</v>
      </c>
      <c r="B473" s="832" t="s">
        <v>4827</v>
      </c>
      <c r="C473" s="832" t="s">
        <v>615</v>
      </c>
      <c r="D473" s="832" t="s">
        <v>2198</v>
      </c>
      <c r="E473" s="832" t="s">
        <v>5036</v>
      </c>
      <c r="F473" s="832" t="s">
        <v>5059</v>
      </c>
      <c r="G473" s="832" t="s">
        <v>5060</v>
      </c>
      <c r="H473" s="849">
        <v>48</v>
      </c>
      <c r="I473" s="849">
        <v>1776</v>
      </c>
      <c r="J473" s="832">
        <v>1</v>
      </c>
      <c r="K473" s="832">
        <v>37</v>
      </c>
      <c r="L473" s="849">
        <v>44</v>
      </c>
      <c r="M473" s="849">
        <v>1628</v>
      </c>
      <c r="N473" s="832">
        <v>0.91666666666666663</v>
      </c>
      <c r="O473" s="832">
        <v>37</v>
      </c>
      <c r="P473" s="849">
        <v>19</v>
      </c>
      <c r="Q473" s="849">
        <v>722</v>
      </c>
      <c r="R473" s="837">
        <v>0.40653153153153154</v>
      </c>
      <c r="S473" s="850">
        <v>38</v>
      </c>
    </row>
    <row r="474" spans="1:19" ht="14.4" customHeight="1" x14ac:dyDescent="0.3">
      <c r="A474" s="831" t="s">
        <v>4826</v>
      </c>
      <c r="B474" s="832" t="s">
        <v>4827</v>
      </c>
      <c r="C474" s="832" t="s">
        <v>615</v>
      </c>
      <c r="D474" s="832" t="s">
        <v>2198</v>
      </c>
      <c r="E474" s="832" t="s">
        <v>5036</v>
      </c>
      <c r="F474" s="832" t="s">
        <v>5069</v>
      </c>
      <c r="G474" s="832" t="s">
        <v>5070</v>
      </c>
      <c r="H474" s="849">
        <v>36</v>
      </c>
      <c r="I474" s="849">
        <v>12780</v>
      </c>
      <c r="J474" s="832">
        <v>1</v>
      </c>
      <c r="K474" s="832">
        <v>355</v>
      </c>
      <c r="L474" s="849">
        <v>44</v>
      </c>
      <c r="M474" s="849">
        <v>15620</v>
      </c>
      <c r="N474" s="832">
        <v>1.2222222222222223</v>
      </c>
      <c r="O474" s="832">
        <v>355</v>
      </c>
      <c r="P474" s="849">
        <v>17</v>
      </c>
      <c r="Q474" s="849">
        <v>6086</v>
      </c>
      <c r="R474" s="837">
        <v>0.47621283255086072</v>
      </c>
      <c r="S474" s="850">
        <v>358</v>
      </c>
    </row>
    <row r="475" spans="1:19" ht="14.4" customHeight="1" x14ac:dyDescent="0.3">
      <c r="A475" s="831" t="s">
        <v>4826</v>
      </c>
      <c r="B475" s="832" t="s">
        <v>4827</v>
      </c>
      <c r="C475" s="832" t="s">
        <v>615</v>
      </c>
      <c r="D475" s="832" t="s">
        <v>2198</v>
      </c>
      <c r="E475" s="832" t="s">
        <v>5036</v>
      </c>
      <c r="F475" s="832" t="s">
        <v>5081</v>
      </c>
      <c r="G475" s="832" t="s">
        <v>5082</v>
      </c>
      <c r="H475" s="849">
        <v>12</v>
      </c>
      <c r="I475" s="849">
        <v>2124</v>
      </c>
      <c r="J475" s="832">
        <v>1</v>
      </c>
      <c r="K475" s="832">
        <v>177</v>
      </c>
      <c r="L475" s="849"/>
      <c r="M475" s="849"/>
      <c r="N475" s="832"/>
      <c r="O475" s="832"/>
      <c r="P475" s="849">
        <v>2</v>
      </c>
      <c r="Q475" s="849">
        <v>358</v>
      </c>
      <c r="R475" s="837">
        <v>0.16854990583804144</v>
      </c>
      <c r="S475" s="850">
        <v>179</v>
      </c>
    </row>
    <row r="476" spans="1:19" ht="14.4" customHeight="1" x14ac:dyDescent="0.3">
      <c r="A476" s="831" t="s">
        <v>4826</v>
      </c>
      <c r="B476" s="832" t="s">
        <v>4827</v>
      </c>
      <c r="C476" s="832" t="s">
        <v>615</v>
      </c>
      <c r="D476" s="832" t="s">
        <v>2199</v>
      </c>
      <c r="E476" s="832" t="s">
        <v>5014</v>
      </c>
      <c r="F476" s="832" t="s">
        <v>5017</v>
      </c>
      <c r="G476" s="832" t="s">
        <v>5018</v>
      </c>
      <c r="H476" s="849"/>
      <c r="I476" s="849"/>
      <c r="J476" s="832"/>
      <c r="K476" s="832"/>
      <c r="L476" s="849"/>
      <c r="M476" s="849"/>
      <c r="N476" s="832"/>
      <c r="O476" s="832"/>
      <c r="P476" s="849">
        <v>2</v>
      </c>
      <c r="Q476" s="849">
        <v>5324.4</v>
      </c>
      <c r="R476" s="837"/>
      <c r="S476" s="850">
        <v>2662.2</v>
      </c>
    </row>
    <row r="477" spans="1:19" ht="14.4" customHeight="1" x14ac:dyDescent="0.3">
      <c r="A477" s="831" t="s">
        <v>4826</v>
      </c>
      <c r="B477" s="832" t="s">
        <v>4827</v>
      </c>
      <c r="C477" s="832" t="s">
        <v>615</v>
      </c>
      <c r="D477" s="832" t="s">
        <v>2199</v>
      </c>
      <c r="E477" s="832" t="s">
        <v>5036</v>
      </c>
      <c r="F477" s="832" t="s">
        <v>5039</v>
      </c>
      <c r="G477" s="832" t="s">
        <v>5040</v>
      </c>
      <c r="H477" s="849"/>
      <c r="I477" s="849"/>
      <c r="J477" s="832"/>
      <c r="K477" s="832"/>
      <c r="L477" s="849"/>
      <c r="M477" s="849"/>
      <c r="N477" s="832"/>
      <c r="O477" s="832"/>
      <c r="P477" s="849">
        <v>2</v>
      </c>
      <c r="Q477" s="849">
        <v>398</v>
      </c>
      <c r="R477" s="837"/>
      <c r="S477" s="850">
        <v>199</v>
      </c>
    </row>
    <row r="478" spans="1:19" ht="14.4" customHeight="1" x14ac:dyDescent="0.3">
      <c r="A478" s="831" t="s">
        <v>4826</v>
      </c>
      <c r="B478" s="832" t="s">
        <v>4827</v>
      </c>
      <c r="C478" s="832" t="s">
        <v>615</v>
      </c>
      <c r="D478" s="832" t="s">
        <v>2199</v>
      </c>
      <c r="E478" s="832" t="s">
        <v>5036</v>
      </c>
      <c r="F478" s="832" t="s">
        <v>5041</v>
      </c>
      <c r="G478" s="832" t="s">
        <v>5042</v>
      </c>
      <c r="H478" s="849">
        <v>4</v>
      </c>
      <c r="I478" s="849">
        <v>148</v>
      </c>
      <c r="J478" s="832">
        <v>1</v>
      </c>
      <c r="K478" s="832">
        <v>37</v>
      </c>
      <c r="L478" s="849">
        <v>5</v>
      </c>
      <c r="M478" s="849">
        <v>185</v>
      </c>
      <c r="N478" s="832">
        <v>1.25</v>
      </c>
      <c r="O478" s="832">
        <v>37</v>
      </c>
      <c r="P478" s="849">
        <v>4</v>
      </c>
      <c r="Q478" s="849">
        <v>152</v>
      </c>
      <c r="R478" s="837">
        <v>1.027027027027027</v>
      </c>
      <c r="S478" s="850">
        <v>38</v>
      </c>
    </row>
    <row r="479" spans="1:19" ht="14.4" customHeight="1" x14ac:dyDescent="0.3">
      <c r="A479" s="831" t="s">
        <v>4826</v>
      </c>
      <c r="B479" s="832" t="s">
        <v>4827</v>
      </c>
      <c r="C479" s="832" t="s">
        <v>615</v>
      </c>
      <c r="D479" s="832" t="s">
        <v>2199</v>
      </c>
      <c r="E479" s="832" t="s">
        <v>5036</v>
      </c>
      <c r="F479" s="832" t="s">
        <v>5057</v>
      </c>
      <c r="G479" s="832" t="s">
        <v>5058</v>
      </c>
      <c r="H479" s="849">
        <v>59</v>
      </c>
      <c r="I479" s="849">
        <v>1966.67</v>
      </c>
      <c r="J479" s="832">
        <v>1</v>
      </c>
      <c r="K479" s="832">
        <v>33.333389830508473</v>
      </c>
      <c r="L479" s="849">
        <v>64</v>
      </c>
      <c r="M479" s="849">
        <v>2133.3199999999997</v>
      </c>
      <c r="N479" s="832">
        <v>1.0847371445133143</v>
      </c>
      <c r="O479" s="832">
        <v>33.333124999999995</v>
      </c>
      <c r="P479" s="849">
        <v>74</v>
      </c>
      <c r="Q479" s="849">
        <v>2466.67</v>
      </c>
      <c r="R479" s="837">
        <v>1.2542368572256657</v>
      </c>
      <c r="S479" s="850">
        <v>33.333378378378377</v>
      </c>
    </row>
    <row r="480" spans="1:19" ht="14.4" customHeight="1" x14ac:dyDescent="0.3">
      <c r="A480" s="831" t="s">
        <v>4826</v>
      </c>
      <c r="B480" s="832" t="s">
        <v>4827</v>
      </c>
      <c r="C480" s="832" t="s">
        <v>615</v>
      </c>
      <c r="D480" s="832" t="s">
        <v>2199</v>
      </c>
      <c r="E480" s="832" t="s">
        <v>5036</v>
      </c>
      <c r="F480" s="832" t="s">
        <v>5059</v>
      </c>
      <c r="G480" s="832" t="s">
        <v>5060</v>
      </c>
      <c r="H480" s="849">
        <v>58</v>
      </c>
      <c r="I480" s="849">
        <v>2146</v>
      </c>
      <c r="J480" s="832">
        <v>1</v>
      </c>
      <c r="K480" s="832">
        <v>37</v>
      </c>
      <c r="L480" s="849">
        <v>64</v>
      </c>
      <c r="M480" s="849">
        <v>2368</v>
      </c>
      <c r="N480" s="832">
        <v>1.103448275862069</v>
      </c>
      <c r="O480" s="832">
        <v>37</v>
      </c>
      <c r="P480" s="849">
        <v>75</v>
      </c>
      <c r="Q480" s="849">
        <v>2850</v>
      </c>
      <c r="R480" s="837">
        <v>1.3280521901211557</v>
      </c>
      <c r="S480" s="850">
        <v>38</v>
      </c>
    </row>
    <row r="481" spans="1:19" ht="14.4" customHeight="1" x14ac:dyDescent="0.3">
      <c r="A481" s="831" t="s">
        <v>4826</v>
      </c>
      <c r="B481" s="832" t="s">
        <v>4827</v>
      </c>
      <c r="C481" s="832" t="s">
        <v>615</v>
      </c>
      <c r="D481" s="832" t="s">
        <v>2199</v>
      </c>
      <c r="E481" s="832" t="s">
        <v>5036</v>
      </c>
      <c r="F481" s="832" t="s">
        <v>5069</v>
      </c>
      <c r="G481" s="832" t="s">
        <v>5070</v>
      </c>
      <c r="H481" s="849">
        <v>57</v>
      </c>
      <c r="I481" s="849">
        <v>20235</v>
      </c>
      <c r="J481" s="832">
        <v>1</v>
      </c>
      <c r="K481" s="832">
        <v>355</v>
      </c>
      <c r="L481" s="849">
        <v>61</v>
      </c>
      <c r="M481" s="849">
        <v>21655</v>
      </c>
      <c r="N481" s="832">
        <v>1.0701754385964912</v>
      </c>
      <c r="O481" s="832">
        <v>355</v>
      </c>
      <c r="P481" s="849">
        <v>73</v>
      </c>
      <c r="Q481" s="849">
        <v>26134</v>
      </c>
      <c r="R481" s="837">
        <v>1.2915245861131703</v>
      </c>
      <c r="S481" s="850">
        <v>358</v>
      </c>
    </row>
    <row r="482" spans="1:19" ht="14.4" customHeight="1" x14ac:dyDescent="0.3">
      <c r="A482" s="831" t="s">
        <v>4826</v>
      </c>
      <c r="B482" s="832" t="s">
        <v>4827</v>
      </c>
      <c r="C482" s="832" t="s">
        <v>615</v>
      </c>
      <c r="D482" s="832" t="s">
        <v>2199</v>
      </c>
      <c r="E482" s="832" t="s">
        <v>5036</v>
      </c>
      <c r="F482" s="832" t="s">
        <v>5081</v>
      </c>
      <c r="G482" s="832" t="s">
        <v>5082</v>
      </c>
      <c r="H482" s="849"/>
      <c r="I482" s="849"/>
      <c r="J482" s="832"/>
      <c r="K482" s="832"/>
      <c r="L482" s="849">
        <v>1</v>
      </c>
      <c r="M482" s="849">
        <v>178</v>
      </c>
      <c r="N482" s="832"/>
      <c r="O482" s="832">
        <v>178</v>
      </c>
      <c r="P482" s="849">
        <v>1</v>
      </c>
      <c r="Q482" s="849">
        <v>179</v>
      </c>
      <c r="R482" s="837"/>
      <c r="S482" s="850">
        <v>179</v>
      </c>
    </row>
    <row r="483" spans="1:19" ht="14.4" customHeight="1" x14ac:dyDescent="0.3">
      <c r="A483" s="831" t="s">
        <v>4826</v>
      </c>
      <c r="B483" s="832" t="s">
        <v>4827</v>
      </c>
      <c r="C483" s="832" t="s">
        <v>615</v>
      </c>
      <c r="D483" s="832" t="s">
        <v>2199</v>
      </c>
      <c r="E483" s="832" t="s">
        <v>5036</v>
      </c>
      <c r="F483" s="832" t="s">
        <v>5085</v>
      </c>
      <c r="G483" s="832" t="s">
        <v>5086</v>
      </c>
      <c r="H483" s="849">
        <v>2</v>
      </c>
      <c r="I483" s="849">
        <v>1402</v>
      </c>
      <c r="J483" s="832">
        <v>1</v>
      </c>
      <c r="K483" s="832">
        <v>701</v>
      </c>
      <c r="L483" s="849">
        <v>2</v>
      </c>
      <c r="M483" s="849">
        <v>1404</v>
      </c>
      <c r="N483" s="832">
        <v>1.0014265335235377</v>
      </c>
      <c r="O483" s="832">
        <v>702</v>
      </c>
      <c r="P483" s="849">
        <v>1</v>
      </c>
      <c r="Q483" s="849">
        <v>707</v>
      </c>
      <c r="R483" s="837">
        <v>0.50427960057061338</v>
      </c>
      <c r="S483" s="850">
        <v>707</v>
      </c>
    </row>
    <row r="484" spans="1:19" ht="14.4" customHeight="1" x14ac:dyDescent="0.3">
      <c r="A484" s="831" t="s">
        <v>4826</v>
      </c>
      <c r="B484" s="832" t="s">
        <v>4827</v>
      </c>
      <c r="C484" s="832" t="s">
        <v>615</v>
      </c>
      <c r="D484" s="832" t="s">
        <v>2200</v>
      </c>
      <c r="E484" s="832" t="s">
        <v>5014</v>
      </c>
      <c r="F484" s="832" t="s">
        <v>5015</v>
      </c>
      <c r="G484" s="832" t="s">
        <v>5016</v>
      </c>
      <c r="H484" s="849"/>
      <c r="I484" s="849"/>
      <c r="J484" s="832"/>
      <c r="K484" s="832"/>
      <c r="L484" s="849">
        <v>1</v>
      </c>
      <c r="M484" s="849">
        <v>2159.5700000000002</v>
      </c>
      <c r="N484" s="832"/>
      <c r="O484" s="832">
        <v>2159.5700000000002</v>
      </c>
      <c r="P484" s="849"/>
      <c r="Q484" s="849"/>
      <c r="R484" s="837"/>
      <c r="S484" s="850"/>
    </row>
    <row r="485" spans="1:19" ht="14.4" customHeight="1" x14ac:dyDescent="0.3">
      <c r="A485" s="831" t="s">
        <v>4826</v>
      </c>
      <c r="B485" s="832" t="s">
        <v>4827</v>
      </c>
      <c r="C485" s="832" t="s">
        <v>615</v>
      </c>
      <c r="D485" s="832" t="s">
        <v>2200</v>
      </c>
      <c r="E485" s="832" t="s">
        <v>5014</v>
      </c>
      <c r="F485" s="832" t="s">
        <v>5017</v>
      </c>
      <c r="G485" s="832" t="s">
        <v>5018</v>
      </c>
      <c r="H485" s="849">
        <v>1</v>
      </c>
      <c r="I485" s="849">
        <v>2641.15</v>
      </c>
      <c r="J485" s="832">
        <v>1</v>
      </c>
      <c r="K485" s="832">
        <v>2641.15</v>
      </c>
      <c r="L485" s="849"/>
      <c r="M485" s="849"/>
      <c r="N485" s="832"/>
      <c r="O485" s="832"/>
      <c r="P485" s="849">
        <v>5</v>
      </c>
      <c r="Q485" s="849">
        <v>13311</v>
      </c>
      <c r="R485" s="837">
        <v>5.039850065312458</v>
      </c>
      <c r="S485" s="850">
        <v>2662.2</v>
      </c>
    </row>
    <row r="486" spans="1:19" ht="14.4" customHeight="1" x14ac:dyDescent="0.3">
      <c r="A486" s="831" t="s">
        <v>4826</v>
      </c>
      <c r="B486" s="832" t="s">
        <v>4827</v>
      </c>
      <c r="C486" s="832" t="s">
        <v>615</v>
      </c>
      <c r="D486" s="832" t="s">
        <v>2200</v>
      </c>
      <c r="E486" s="832" t="s">
        <v>5014</v>
      </c>
      <c r="F486" s="832" t="s">
        <v>5021</v>
      </c>
      <c r="G486" s="832" t="s">
        <v>5022</v>
      </c>
      <c r="H486" s="849"/>
      <c r="I486" s="849"/>
      <c r="J486" s="832"/>
      <c r="K486" s="832"/>
      <c r="L486" s="849"/>
      <c r="M486" s="849"/>
      <c r="N486" s="832"/>
      <c r="O486" s="832"/>
      <c r="P486" s="849">
        <v>2</v>
      </c>
      <c r="Q486" s="849">
        <v>17382.8</v>
      </c>
      <c r="R486" s="837"/>
      <c r="S486" s="850">
        <v>8691.4</v>
      </c>
    </row>
    <row r="487" spans="1:19" ht="14.4" customHeight="1" x14ac:dyDescent="0.3">
      <c r="A487" s="831" t="s">
        <v>4826</v>
      </c>
      <c r="B487" s="832" t="s">
        <v>4827</v>
      </c>
      <c r="C487" s="832" t="s">
        <v>615</v>
      </c>
      <c r="D487" s="832" t="s">
        <v>2200</v>
      </c>
      <c r="E487" s="832" t="s">
        <v>5014</v>
      </c>
      <c r="F487" s="832" t="s">
        <v>5025</v>
      </c>
      <c r="G487" s="832" t="s">
        <v>5026</v>
      </c>
      <c r="H487" s="849">
        <v>1</v>
      </c>
      <c r="I487" s="849">
        <v>10309.15</v>
      </c>
      <c r="J487" s="832">
        <v>1</v>
      </c>
      <c r="K487" s="832">
        <v>10309.15</v>
      </c>
      <c r="L487" s="849"/>
      <c r="M487" s="849"/>
      <c r="N487" s="832"/>
      <c r="O487" s="832"/>
      <c r="P487" s="849">
        <v>1</v>
      </c>
      <c r="Q487" s="849">
        <v>10344.65</v>
      </c>
      <c r="R487" s="837">
        <v>1.0034435428721087</v>
      </c>
      <c r="S487" s="850">
        <v>10344.65</v>
      </c>
    </row>
    <row r="488" spans="1:19" ht="14.4" customHeight="1" x14ac:dyDescent="0.3">
      <c r="A488" s="831" t="s">
        <v>4826</v>
      </c>
      <c r="B488" s="832" t="s">
        <v>4827</v>
      </c>
      <c r="C488" s="832" t="s">
        <v>615</v>
      </c>
      <c r="D488" s="832" t="s">
        <v>2200</v>
      </c>
      <c r="E488" s="832" t="s">
        <v>5036</v>
      </c>
      <c r="F488" s="832" t="s">
        <v>5039</v>
      </c>
      <c r="G488" s="832" t="s">
        <v>5040</v>
      </c>
      <c r="H488" s="849">
        <v>1</v>
      </c>
      <c r="I488" s="849">
        <v>196</v>
      </c>
      <c r="J488" s="832">
        <v>1</v>
      </c>
      <c r="K488" s="832">
        <v>196</v>
      </c>
      <c r="L488" s="849">
        <v>1</v>
      </c>
      <c r="M488" s="849">
        <v>196</v>
      </c>
      <c r="N488" s="832">
        <v>1</v>
      </c>
      <c r="O488" s="832">
        <v>196</v>
      </c>
      <c r="P488" s="849">
        <v>7</v>
      </c>
      <c r="Q488" s="849">
        <v>1393</v>
      </c>
      <c r="R488" s="837">
        <v>7.1071428571428568</v>
      </c>
      <c r="S488" s="850">
        <v>199</v>
      </c>
    </row>
    <row r="489" spans="1:19" ht="14.4" customHeight="1" x14ac:dyDescent="0.3">
      <c r="A489" s="831" t="s">
        <v>4826</v>
      </c>
      <c r="B489" s="832" t="s">
        <v>4827</v>
      </c>
      <c r="C489" s="832" t="s">
        <v>615</v>
      </c>
      <c r="D489" s="832" t="s">
        <v>2200</v>
      </c>
      <c r="E489" s="832" t="s">
        <v>5036</v>
      </c>
      <c r="F489" s="832" t="s">
        <v>5041</v>
      </c>
      <c r="G489" s="832" t="s">
        <v>5042</v>
      </c>
      <c r="H489" s="849">
        <v>23</v>
      </c>
      <c r="I489" s="849">
        <v>851</v>
      </c>
      <c r="J489" s="832">
        <v>1</v>
      </c>
      <c r="K489" s="832">
        <v>37</v>
      </c>
      <c r="L489" s="849">
        <v>16</v>
      </c>
      <c r="M489" s="849">
        <v>592</v>
      </c>
      <c r="N489" s="832">
        <v>0.69565217391304346</v>
      </c>
      <c r="O489" s="832">
        <v>37</v>
      </c>
      <c r="P489" s="849">
        <v>14</v>
      </c>
      <c r="Q489" s="849">
        <v>532</v>
      </c>
      <c r="R489" s="837">
        <v>0.62514688601645119</v>
      </c>
      <c r="S489" s="850">
        <v>38</v>
      </c>
    </row>
    <row r="490" spans="1:19" ht="14.4" customHeight="1" x14ac:dyDescent="0.3">
      <c r="A490" s="831" t="s">
        <v>4826</v>
      </c>
      <c r="B490" s="832" t="s">
        <v>4827</v>
      </c>
      <c r="C490" s="832" t="s">
        <v>615</v>
      </c>
      <c r="D490" s="832" t="s">
        <v>2200</v>
      </c>
      <c r="E490" s="832" t="s">
        <v>5036</v>
      </c>
      <c r="F490" s="832" t="s">
        <v>5057</v>
      </c>
      <c r="G490" s="832" t="s">
        <v>5058</v>
      </c>
      <c r="H490" s="849">
        <v>70</v>
      </c>
      <c r="I490" s="849">
        <v>2333.3199999999997</v>
      </c>
      <c r="J490" s="832">
        <v>1</v>
      </c>
      <c r="K490" s="832">
        <v>33.333142857142853</v>
      </c>
      <c r="L490" s="849">
        <v>54</v>
      </c>
      <c r="M490" s="849">
        <v>1799.98</v>
      </c>
      <c r="N490" s="832">
        <v>0.77142440813947522</v>
      </c>
      <c r="O490" s="832">
        <v>33.332962962962966</v>
      </c>
      <c r="P490" s="849">
        <v>71</v>
      </c>
      <c r="Q490" s="849">
        <v>2366.6499999999996</v>
      </c>
      <c r="R490" s="837">
        <v>1.0142843673392419</v>
      </c>
      <c r="S490" s="850">
        <v>33.333098591549287</v>
      </c>
    </row>
    <row r="491" spans="1:19" ht="14.4" customHeight="1" x14ac:dyDescent="0.3">
      <c r="A491" s="831" t="s">
        <v>4826</v>
      </c>
      <c r="B491" s="832" t="s">
        <v>4827</v>
      </c>
      <c r="C491" s="832" t="s">
        <v>615</v>
      </c>
      <c r="D491" s="832" t="s">
        <v>2200</v>
      </c>
      <c r="E491" s="832" t="s">
        <v>5036</v>
      </c>
      <c r="F491" s="832" t="s">
        <v>5059</v>
      </c>
      <c r="G491" s="832" t="s">
        <v>5060</v>
      </c>
      <c r="H491" s="849">
        <v>69</v>
      </c>
      <c r="I491" s="849">
        <v>2553</v>
      </c>
      <c r="J491" s="832">
        <v>1</v>
      </c>
      <c r="K491" s="832">
        <v>37</v>
      </c>
      <c r="L491" s="849">
        <v>53</v>
      </c>
      <c r="M491" s="849">
        <v>1961</v>
      </c>
      <c r="N491" s="832">
        <v>0.76811594202898548</v>
      </c>
      <c r="O491" s="832">
        <v>37</v>
      </c>
      <c r="P491" s="849">
        <v>71</v>
      </c>
      <c r="Q491" s="849">
        <v>2698</v>
      </c>
      <c r="R491" s="837">
        <v>1.0567959263611437</v>
      </c>
      <c r="S491" s="850">
        <v>38</v>
      </c>
    </row>
    <row r="492" spans="1:19" ht="14.4" customHeight="1" x14ac:dyDescent="0.3">
      <c r="A492" s="831" t="s">
        <v>4826</v>
      </c>
      <c r="B492" s="832" t="s">
        <v>4827</v>
      </c>
      <c r="C492" s="832" t="s">
        <v>615</v>
      </c>
      <c r="D492" s="832" t="s">
        <v>2200</v>
      </c>
      <c r="E492" s="832" t="s">
        <v>5036</v>
      </c>
      <c r="F492" s="832" t="s">
        <v>5069</v>
      </c>
      <c r="G492" s="832" t="s">
        <v>5070</v>
      </c>
      <c r="H492" s="849"/>
      <c r="I492" s="849"/>
      <c r="J492" s="832"/>
      <c r="K492" s="832"/>
      <c r="L492" s="849">
        <v>4</v>
      </c>
      <c r="M492" s="849">
        <v>1420</v>
      </c>
      <c r="N492" s="832"/>
      <c r="O492" s="832">
        <v>355</v>
      </c>
      <c r="P492" s="849">
        <v>4</v>
      </c>
      <c r="Q492" s="849">
        <v>1432</v>
      </c>
      <c r="R492" s="837"/>
      <c r="S492" s="850">
        <v>358</v>
      </c>
    </row>
    <row r="493" spans="1:19" ht="14.4" customHeight="1" x14ac:dyDescent="0.3">
      <c r="A493" s="831" t="s">
        <v>4826</v>
      </c>
      <c r="B493" s="832" t="s">
        <v>4827</v>
      </c>
      <c r="C493" s="832" t="s">
        <v>615</v>
      </c>
      <c r="D493" s="832" t="s">
        <v>2200</v>
      </c>
      <c r="E493" s="832" t="s">
        <v>5036</v>
      </c>
      <c r="F493" s="832" t="s">
        <v>5081</v>
      </c>
      <c r="G493" s="832" t="s">
        <v>5082</v>
      </c>
      <c r="H493" s="849">
        <v>65</v>
      </c>
      <c r="I493" s="849">
        <v>11505</v>
      </c>
      <c r="J493" s="832">
        <v>1</v>
      </c>
      <c r="K493" s="832">
        <v>177</v>
      </c>
      <c r="L493" s="849">
        <v>48</v>
      </c>
      <c r="M493" s="849">
        <v>8544</v>
      </c>
      <c r="N493" s="832">
        <v>0.74263363754889178</v>
      </c>
      <c r="O493" s="832">
        <v>178</v>
      </c>
      <c r="P493" s="849">
        <v>65</v>
      </c>
      <c r="Q493" s="849">
        <v>11635</v>
      </c>
      <c r="R493" s="837">
        <v>1.0112994350282485</v>
      </c>
      <c r="S493" s="850">
        <v>179</v>
      </c>
    </row>
    <row r="494" spans="1:19" ht="14.4" customHeight="1" x14ac:dyDescent="0.3">
      <c r="A494" s="831" t="s">
        <v>4826</v>
      </c>
      <c r="B494" s="832" t="s">
        <v>4827</v>
      </c>
      <c r="C494" s="832" t="s">
        <v>615</v>
      </c>
      <c r="D494" s="832" t="s">
        <v>2200</v>
      </c>
      <c r="E494" s="832" t="s">
        <v>5036</v>
      </c>
      <c r="F494" s="832" t="s">
        <v>5085</v>
      </c>
      <c r="G494" s="832" t="s">
        <v>5086</v>
      </c>
      <c r="H494" s="849">
        <v>5</v>
      </c>
      <c r="I494" s="849">
        <v>3505</v>
      </c>
      <c r="J494" s="832">
        <v>1</v>
      </c>
      <c r="K494" s="832">
        <v>701</v>
      </c>
      <c r="L494" s="849">
        <v>2</v>
      </c>
      <c r="M494" s="849">
        <v>1404</v>
      </c>
      <c r="N494" s="832">
        <v>0.40057061340941513</v>
      </c>
      <c r="O494" s="832">
        <v>702</v>
      </c>
      <c r="P494" s="849">
        <v>2</v>
      </c>
      <c r="Q494" s="849">
        <v>1414</v>
      </c>
      <c r="R494" s="837">
        <v>0.40342368045649074</v>
      </c>
      <c r="S494" s="850">
        <v>707</v>
      </c>
    </row>
    <row r="495" spans="1:19" ht="14.4" customHeight="1" x14ac:dyDescent="0.3">
      <c r="A495" s="831" t="s">
        <v>4826</v>
      </c>
      <c r="B495" s="832" t="s">
        <v>4827</v>
      </c>
      <c r="C495" s="832" t="s">
        <v>615</v>
      </c>
      <c r="D495" s="832" t="s">
        <v>2201</v>
      </c>
      <c r="E495" s="832" t="s">
        <v>5036</v>
      </c>
      <c r="F495" s="832" t="s">
        <v>5041</v>
      </c>
      <c r="G495" s="832" t="s">
        <v>5042</v>
      </c>
      <c r="H495" s="849"/>
      <c r="I495" s="849"/>
      <c r="J495" s="832"/>
      <c r="K495" s="832"/>
      <c r="L495" s="849"/>
      <c r="M495" s="849"/>
      <c r="N495" s="832"/>
      <c r="O495" s="832"/>
      <c r="P495" s="849">
        <v>3</v>
      </c>
      <c r="Q495" s="849">
        <v>114</v>
      </c>
      <c r="R495" s="837"/>
      <c r="S495" s="850">
        <v>38</v>
      </c>
    </row>
    <row r="496" spans="1:19" ht="14.4" customHeight="1" x14ac:dyDescent="0.3">
      <c r="A496" s="831" t="s">
        <v>4826</v>
      </c>
      <c r="B496" s="832" t="s">
        <v>4827</v>
      </c>
      <c r="C496" s="832" t="s">
        <v>615</v>
      </c>
      <c r="D496" s="832" t="s">
        <v>2201</v>
      </c>
      <c r="E496" s="832" t="s">
        <v>5036</v>
      </c>
      <c r="F496" s="832" t="s">
        <v>5057</v>
      </c>
      <c r="G496" s="832" t="s">
        <v>5058</v>
      </c>
      <c r="H496" s="849"/>
      <c r="I496" s="849"/>
      <c r="J496" s="832"/>
      <c r="K496" s="832"/>
      <c r="L496" s="849"/>
      <c r="M496" s="849"/>
      <c r="N496" s="832"/>
      <c r="O496" s="832"/>
      <c r="P496" s="849">
        <v>20</v>
      </c>
      <c r="Q496" s="849">
        <v>666.66000000000008</v>
      </c>
      <c r="R496" s="837"/>
      <c r="S496" s="850">
        <v>33.333000000000006</v>
      </c>
    </row>
    <row r="497" spans="1:19" ht="14.4" customHeight="1" x14ac:dyDescent="0.3">
      <c r="A497" s="831" t="s">
        <v>4826</v>
      </c>
      <c r="B497" s="832" t="s">
        <v>4827</v>
      </c>
      <c r="C497" s="832" t="s">
        <v>615</v>
      </c>
      <c r="D497" s="832" t="s">
        <v>2201</v>
      </c>
      <c r="E497" s="832" t="s">
        <v>5036</v>
      </c>
      <c r="F497" s="832" t="s">
        <v>5059</v>
      </c>
      <c r="G497" s="832" t="s">
        <v>5060</v>
      </c>
      <c r="H497" s="849"/>
      <c r="I497" s="849"/>
      <c r="J497" s="832"/>
      <c r="K497" s="832"/>
      <c r="L497" s="849"/>
      <c r="M497" s="849"/>
      <c r="N497" s="832"/>
      <c r="O497" s="832"/>
      <c r="P497" s="849">
        <v>20</v>
      </c>
      <c r="Q497" s="849">
        <v>760</v>
      </c>
      <c r="R497" s="837"/>
      <c r="S497" s="850">
        <v>38</v>
      </c>
    </row>
    <row r="498" spans="1:19" ht="14.4" customHeight="1" x14ac:dyDescent="0.3">
      <c r="A498" s="831" t="s">
        <v>4826</v>
      </c>
      <c r="B498" s="832" t="s">
        <v>4827</v>
      </c>
      <c r="C498" s="832" t="s">
        <v>615</v>
      </c>
      <c r="D498" s="832" t="s">
        <v>2201</v>
      </c>
      <c r="E498" s="832" t="s">
        <v>5036</v>
      </c>
      <c r="F498" s="832" t="s">
        <v>5069</v>
      </c>
      <c r="G498" s="832" t="s">
        <v>5070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358</v>
      </c>
      <c r="R498" s="837"/>
      <c r="S498" s="850">
        <v>358</v>
      </c>
    </row>
    <row r="499" spans="1:19" ht="14.4" customHeight="1" x14ac:dyDescent="0.3">
      <c r="A499" s="831" t="s">
        <v>4826</v>
      </c>
      <c r="B499" s="832" t="s">
        <v>4827</v>
      </c>
      <c r="C499" s="832" t="s">
        <v>615</v>
      </c>
      <c r="D499" s="832" t="s">
        <v>2201</v>
      </c>
      <c r="E499" s="832" t="s">
        <v>5036</v>
      </c>
      <c r="F499" s="832" t="s">
        <v>5081</v>
      </c>
      <c r="G499" s="832" t="s">
        <v>5082</v>
      </c>
      <c r="H499" s="849"/>
      <c r="I499" s="849"/>
      <c r="J499" s="832"/>
      <c r="K499" s="832"/>
      <c r="L499" s="849"/>
      <c r="M499" s="849"/>
      <c r="N499" s="832"/>
      <c r="O499" s="832"/>
      <c r="P499" s="849">
        <v>19</v>
      </c>
      <c r="Q499" s="849">
        <v>3401</v>
      </c>
      <c r="R499" s="837"/>
      <c r="S499" s="850">
        <v>179</v>
      </c>
    </row>
    <row r="500" spans="1:19" ht="14.4" customHeight="1" x14ac:dyDescent="0.3">
      <c r="A500" s="831" t="s">
        <v>4826</v>
      </c>
      <c r="B500" s="832" t="s">
        <v>4827</v>
      </c>
      <c r="C500" s="832" t="s">
        <v>615</v>
      </c>
      <c r="D500" s="832" t="s">
        <v>2175</v>
      </c>
      <c r="E500" s="832" t="s">
        <v>5036</v>
      </c>
      <c r="F500" s="832" t="s">
        <v>5041</v>
      </c>
      <c r="G500" s="832" t="s">
        <v>5042</v>
      </c>
      <c r="H500" s="849"/>
      <c r="I500" s="849"/>
      <c r="J500" s="832"/>
      <c r="K500" s="832"/>
      <c r="L500" s="849">
        <v>1</v>
      </c>
      <c r="M500" s="849">
        <v>37</v>
      </c>
      <c r="N500" s="832"/>
      <c r="O500" s="832">
        <v>37</v>
      </c>
      <c r="P500" s="849"/>
      <c r="Q500" s="849"/>
      <c r="R500" s="837"/>
      <c r="S500" s="850"/>
    </row>
    <row r="501" spans="1:19" ht="14.4" customHeight="1" x14ac:dyDescent="0.3">
      <c r="A501" s="831" t="s">
        <v>4826</v>
      </c>
      <c r="B501" s="832" t="s">
        <v>4827</v>
      </c>
      <c r="C501" s="832" t="s">
        <v>615</v>
      </c>
      <c r="D501" s="832" t="s">
        <v>2175</v>
      </c>
      <c r="E501" s="832" t="s">
        <v>5036</v>
      </c>
      <c r="F501" s="832" t="s">
        <v>5057</v>
      </c>
      <c r="G501" s="832" t="s">
        <v>5058</v>
      </c>
      <c r="H501" s="849"/>
      <c r="I501" s="849"/>
      <c r="J501" s="832"/>
      <c r="K501" s="832"/>
      <c r="L501" s="849">
        <v>2</v>
      </c>
      <c r="M501" s="849">
        <v>66.67</v>
      </c>
      <c r="N501" s="832"/>
      <c r="O501" s="832">
        <v>33.335000000000001</v>
      </c>
      <c r="P501" s="849"/>
      <c r="Q501" s="849"/>
      <c r="R501" s="837"/>
      <c r="S501" s="850"/>
    </row>
    <row r="502" spans="1:19" ht="14.4" customHeight="1" x14ac:dyDescent="0.3">
      <c r="A502" s="831" t="s">
        <v>4826</v>
      </c>
      <c r="B502" s="832" t="s">
        <v>4827</v>
      </c>
      <c r="C502" s="832" t="s">
        <v>615</v>
      </c>
      <c r="D502" s="832" t="s">
        <v>2175</v>
      </c>
      <c r="E502" s="832" t="s">
        <v>5036</v>
      </c>
      <c r="F502" s="832" t="s">
        <v>5059</v>
      </c>
      <c r="G502" s="832" t="s">
        <v>5060</v>
      </c>
      <c r="H502" s="849"/>
      <c r="I502" s="849"/>
      <c r="J502" s="832"/>
      <c r="K502" s="832"/>
      <c r="L502" s="849">
        <v>2</v>
      </c>
      <c r="M502" s="849">
        <v>74</v>
      </c>
      <c r="N502" s="832"/>
      <c r="O502" s="832">
        <v>37</v>
      </c>
      <c r="P502" s="849"/>
      <c r="Q502" s="849"/>
      <c r="R502" s="837"/>
      <c r="S502" s="850"/>
    </row>
    <row r="503" spans="1:19" ht="14.4" customHeight="1" x14ac:dyDescent="0.3">
      <c r="A503" s="831" t="s">
        <v>4826</v>
      </c>
      <c r="B503" s="832" t="s">
        <v>4827</v>
      </c>
      <c r="C503" s="832" t="s">
        <v>615</v>
      </c>
      <c r="D503" s="832" t="s">
        <v>2175</v>
      </c>
      <c r="E503" s="832" t="s">
        <v>5036</v>
      </c>
      <c r="F503" s="832" t="s">
        <v>5069</v>
      </c>
      <c r="G503" s="832" t="s">
        <v>5070</v>
      </c>
      <c r="H503" s="849"/>
      <c r="I503" s="849"/>
      <c r="J503" s="832"/>
      <c r="K503" s="832"/>
      <c r="L503" s="849">
        <v>1</v>
      </c>
      <c r="M503" s="849">
        <v>355</v>
      </c>
      <c r="N503" s="832"/>
      <c r="O503" s="832">
        <v>355</v>
      </c>
      <c r="P503" s="849"/>
      <c r="Q503" s="849"/>
      <c r="R503" s="837"/>
      <c r="S503" s="850"/>
    </row>
    <row r="504" spans="1:19" ht="14.4" customHeight="1" x14ac:dyDescent="0.3">
      <c r="A504" s="831" t="s">
        <v>4826</v>
      </c>
      <c r="B504" s="832" t="s">
        <v>4827</v>
      </c>
      <c r="C504" s="832" t="s">
        <v>615</v>
      </c>
      <c r="D504" s="832" t="s">
        <v>2175</v>
      </c>
      <c r="E504" s="832" t="s">
        <v>5036</v>
      </c>
      <c r="F504" s="832" t="s">
        <v>5081</v>
      </c>
      <c r="G504" s="832" t="s">
        <v>5082</v>
      </c>
      <c r="H504" s="849"/>
      <c r="I504" s="849"/>
      <c r="J504" s="832"/>
      <c r="K504" s="832"/>
      <c r="L504" s="849">
        <v>1</v>
      </c>
      <c r="M504" s="849">
        <v>178</v>
      </c>
      <c r="N504" s="832"/>
      <c r="O504" s="832">
        <v>178</v>
      </c>
      <c r="P504" s="849"/>
      <c r="Q504" s="849"/>
      <c r="R504" s="837"/>
      <c r="S504" s="850"/>
    </row>
    <row r="505" spans="1:19" ht="14.4" customHeight="1" x14ac:dyDescent="0.3">
      <c r="A505" s="831" t="s">
        <v>4826</v>
      </c>
      <c r="B505" s="832" t="s">
        <v>4827</v>
      </c>
      <c r="C505" s="832" t="s">
        <v>615</v>
      </c>
      <c r="D505" s="832" t="s">
        <v>2179</v>
      </c>
      <c r="E505" s="832" t="s">
        <v>5036</v>
      </c>
      <c r="F505" s="832" t="s">
        <v>5041</v>
      </c>
      <c r="G505" s="832" t="s">
        <v>5042</v>
      </c>
      <c r="H505" s="849"/>
      <c r="I505" s="849"/>
      <c r="J505" s="832"/>
      <c r="K505" s="832"/>
      <c r="L505" s="849"/>
      <c r="M505" s="849"/>
      <c r="N505" s="832"/>
      <c r="O505" s="832"/>
      <c r="P505" s="849">
        <v>10</v>
      </c>
      <c r="Q505" s="849">
        <v>380</v>
      </c>
      <c r="R505" s="837"/>
      <c r="S505" s="850">
        <v>38</v>
      </c>
    </row>
    <row r="506" spans="1:19" ht="14.4" customHeight="1" x14ac:dyDescent="0.3">
      <c r="A506" s="831" t="s">
        <v>4826</v>
      </c>
      <c r="B506" s="832" t="s">
        <v>4827</v>
      </c>
      <c r="C506" s="832" t="s">
        <v>642</v>
      </c>
      <c r="D506" s="832" t="s">
        <v>4819</v>
      </c>
      <c r="E506" s="832" t="s">
        <v>4828</v>
      </c>
      <c r="F506" s="832" t="s">
        <v>4910</v>
      </c>
      <c r="G506" s="832" t="s">
        <v>4909</v>
      </c>
      <c r="H506" s="849">
        <v>6</v>
      </c>
      <c r="I506" s="849">
        <v>285020</v>
      </c>
      <c r="J506" s="832">
        <v>1</v>
      </c>
      <c r="K506" s="832">
        <v>47503.333333333336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4826</v>
      </c>
      <c r="B507" s="832" t="s">
        <v>4827</v>
      </c>
      <c r="C507" s="832" t="s">
        <v>642</v>
      </c>
      <c r="D507" s="832" t="s">
        <v>4819</v>
      </c>
      <c r="E507" s="832" t="s">
        <v>4828</v>
      </c>
      <c r="F507" s="832" t="s">
        <v>4952</v>
      </c>
      <c r="G507" s="832" t="s">
        <v>4953</v>
      </c>
      <c r="H507" s="849"/>
      <c r="I507" s="849"/>
      <c r="J507" s="832"/>
      <c r="K507" s="832"/>
      <c r="L507" s="849">
        <v>3</v>
      </c>
      <c r="M507" s="849">
        <v>128504.66</v>
      </c>
      <c r="N507" s="832"/>
      <c r="O507" s="832">
        <v>42834.886666666665</v>
      </c>
      <c r="P507" s="849"/>
      <c r="Q507" s="849"/>
      <c r="R507" s="837"/>
      <c r="S507" s="850"/>
    </row>
    <row r="508" spans="1:19" ht="14.4" customHeight="1" x14ac:dyDescent="0.3">
      <c r="A508" s="831" t="s">
        <v>4826</v>
      </c>
      <c r="B508" s="832" t="s">
        <v>4827</v>
      </c>
      <c r="C508" s="832" t="s">
        <v>642</v>
      </c>
      <c r="D508" s="832" t="s">
        <v>4819</v>
      </c>
      <c r="E508" s="832" t="s">
        <v>5036</v>
      </c>
      <c r="F508" s="832" t="s">
        <v>5053</v>
      </c>
      <c r="G508" s="832" t="s">
        <v>5054</v>
      </c>
      <c r="H508" s="849">
        <v>2</v>
      </c>
      <c r="I508" s="849">
        <v>0</v>
      </c>
      <c r="J508" s="832"/>
      <c r="K508" s="832">
        <v>0</v>
      </c>
      <c r="L508" s="849">
        <v>1</v>
      </c>
      <c r="M508" s="849">
        <v>0</v>
      </c>
      <c r="N508" s="832"/>
      <c r="O508" s="832">
        <v>0</v>
      </c>
      <c r="P508" s="849"/>
      <c r="Q508" s="849"/>
      <c r="R508" s="837"/>
      <c r="S508" s="850"/>
    </row>
    <row r="509" spans="1:19" ht="14.4" customHeight="1" x14ac:dyDescent="0.3">
      <c r="A509" s="831" t="s">
        <v>4826</v>
      </c>
      <c r="B509" s="832" t="s">
        <v>4827</v>
      </c>
      <c r="C509" s="832" t="s">
        <v>5087</v>
      </c>
      <c r="D509" s="832" t="s">
        <v>4819</v>
      </c>
      <c r="E509" s="832" t="s">
        <v>4828</v>
      </c>
      <c r="F509" s="832" t="s">
        <v>4840</v>
      </c>
      <c r="G509" s="832" t="s">
        <v>5088</v>
      </c>
      <c r="H509" s="849">
        <v>-7.1054273576010019E-15</v>
      </c>
      <c r="I509" s="849">
        <v>0</v>
      </c>
      <c r="J509" s="832"/>
      <c r="K509" s="832">
        <v>0</v>
      </c>
      <c r="L509" s="849">
        <v>-3.5527136788005009E-15</v>
      </c>
      <c r="M509" s="849">
        <v>1.1641532182693481E-10</v>
      </c>
      <c r="N509" s="832"/>
      <c r="O509" s="832">
        <v>-32768</v>
      </c>
      <c r="P509" s="849">
        <v>0</v>
      </c>
      <c r="Q509" s="849">
        <v>-1.4551915228366852E-11</v>
      </c>
      <c r="R509" s="837"/>
      <c r="S509" s="850"/>
    </row>
    <row r="510" spans="1:19" ht="14.4" customHeight="1" x14ac:dyDescent="0.3">
      <c r="A510" s="831" t="s">
        <v>4826</v>
      </c>
      <c r="B510" s="832" t="s">
        <v>4827</v>
      </c>
      <c r="C510" s="832" t="s">
        <v>5087</v>
      </c>
      <c r="D510" s="832" t="s">
        <v>4819</v>
      </c>
      <c r="E510" s="832" t="s">
        <v>4828</v>
      </c>
      <c r="F510" s="832" t="s">
        <v>4841</v>
      </c>
      <c r="G510" s="832" t="s">
        <v>5088</v>
      </c>
      <c r="H510" s="849">
        <v>0</v>
      </c>
      <c r="I510" s="849">
        <v>0</v>
      </c>
      <c r="J510" s="832"/>
      <c r="K510" s="832"/>
      <c r="L510" s="849">
        <v>3.5527136788005009E-15</v>
      </c>
      <c r="M510" s="849">
        <v>1.1641532182693481E-10</v>
      </c>
      <c r="N510" s="832"/>
      <c r="O510" s="832">
        <v>32768</v>
      </c>
      <c r="P510" s="849">
        <v>0</v>
      </c>
      <c r="Q510" s="849">
        <v>-8.7311491370201111E-11</v>
      </c>
      <c r="R510" s="837"/>
      <c r="S510" s="850"/>
    </row>
    <row r="511" spans="1:19" ht="14.4" customHeight="1" x14ac:dyDescent="0.3">
      <c r="A511" s="831" t="s">
        <v>4826</v>
      </c>
      <c r="B511" s="832" t="s">
        <v>4827</v>
      </c>
      <c r="C511" s="832" t="s">
        <v>5087</v>
      </c>
      <c r="D511" s="832" t="s">
        <v>4819</v>
      </c>
      <c r="E511" s="832" t="s">
        <v>4828</v>
      </c>
      <c r="F511" s="832" t="s">
        <v>4842</v>
      </c>
      <c r="G511" s="832" t="s">
        <v>3729</v>
      </c>
      <c r="H511" s="849">
        <v>0</v>
      </c>
      <c r="I511" s="849">
        <v>1.4551915228366852E-11</v>
      </c>
      <c r="J511" s="832">
        <v>1</v>
      </c>
      <c r="K511" s="832"/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4826</v>
      </c>
      <c r="B512" s="832" t="s">
        <v>4827</v>
      </c>
      <c r="C512" s="832" t="s">
        <v>5087</v>
      </c>
      <c r="D512" s="832" t="s">
        <v>4819</v>
      </c>
      <c r="E512" s="832" t="s">
        <v>4828</v>
      </c>
      <c r="F512" s="832" t="s">
        <v>4843</v>
      </c>
      <c r="G512" s="832" t="s">
        <v>5089</v>
      </c>
      <c r="H512" s="849">
        <v>0</v>
      </c>
      <c r="I512" s="849">
        <v>0</v>
      </c>
      <c r="J512" s="832"/>
      <c r="K512" s="832"/>
      <c r="L512" s="849">
        <v>0</v>
      </c>
      <c r="M512" s="849">
        <v>0</v>
      </c>
      <c r="N512" s="832"/>
      <c r="O512" s="832"/>
      <c r="P512" s="849">
        <v>0</v>
      </c>
      <c r="Q512" s="849">
        <v>0</v>
      </c>
      <c r="R512" s="837"/>
      <c r="S512" s="850"/>
    </row>
    <row r="513" spans="1:19" ht="14.4" customHeight="1" x14ac:dyDescent="0.3">
      <c r="A513" s="831" t="s">
        <v>4826</v>
      </c>
      <c r="B513" s="832" t="s">
        <v>4827</v>
      </c>
      <c r="C513" s="832" t="s">
        <v>5087</v>
      </c>
      <c r="D513" s="832" t="s">
        <v>4819</v>
      </c>
      <c r="E513" s="832" t="s">
        <v>4828</v>
      </c>
      <c r="F513" s="832" t="s">
        <v>4844</v>
      </c>
      <c r="G513" s="832" t="s">
        <v>4845</v>
      </c>
      <c r="H513" s="849">
        <v>0</v>
      </c>
      <c r="I513" s="849">
        <v>0</v>
      </c>
      <c r="J513" s="832"/>
      <c r="K513" s="832"/>
      <c r="L513" s="849">
        <v>0</v>
      </c>
      <c r="M513" s="849">
        <v>0</v>
      </c>
      <c r="N513" s="832"/>
      <c r="O513" s="832"/>
      <c r="P513" s="849">
        <v>0</v>
      </c>
      <c r="Q513" s="849">
        <v>0</v>
      </c>
      <c r="R513" s="837"/>
      <c r="S513" s="850"/>
    </row>
    <row r="514" spans="1:19" ht="14.4" customHeight="1" x14ac:dyDescent="0.3">
      <c r="A514" s="831" t="s">
        <v>4826</v>
      </c>
      <c r="B514" s="832" t="s">
        <v>4827</v>
      </c>
      <c r="C514" s="832" t="s">
        <v>5087</v>
      </c>
      <c r="D514" s="832" t="s">
        <v>4819</v>
      </c>
      <c r="E514" s="832" t="s">
        <v>4828</v>
      </c>
      <c r="F514" s="832" t="s">
        <v>4846</v>
      </c>
      <c r="G514" s="832" t="s">
        <v>4845</v>
      </c>
      <c r="H514" s="849">
        <v>0</v>
      </c>
      <c r="I514" s="849">
        <v>4.6566128730773926E-10</v>
      </c>
      <c r="J514" s="832">
        <v>1</v>
      </c>
      <c r="K514" s="832"/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4826</v>
      </c>
      <c r="B515" s="832" t="s">
        <v>4827</v>
      </c>
      <c r="C515" s="832" t="s">
        <v>5087</v>
      </c>
      <c r="D515" s="832" t="s">
        <v>4819</v>
      </c>
      <c r="E515" s="832" t="s">
        <v>4828</v>
      </c>
      <c r="F515" s="832" t="s">
        <v>4848</v>
      </c>
      <c r="G515" s="832" t="s">
        <v>5090</v>
      </c>
      <c r="H515" s="849">
        <v>0</v>
      </c>
      <c r="I515" s="849">
        <v>0</v>
      </c>
      <c r="J515" s="832"/>
      <c r="K515" s="832"/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4826</v>
      </c>
      <c r="B516" s="832" t="s">
        <v>4827</v>
      </c>
      <c r="C516" s="832" t="s">
        <v>5087</v>
      </c>
      <c r="D516" s="832" t="s">
        <v>4819</v>
      </c>
      <c r="E516" s="832" t="s">
        <v>4828</v>
      </c>
      <c r="F516" s="832" t="s">
        <v>4854</v>
      </c>
      <c r="G516" s="832" t="s">
        <v>5091</v>
      </c>
      <c r="H516" s="849">
        <v>0</v>
      </c>
      <c r="I516" s="849">
        <v>5.8207660913467407E-11</v>
      </c>
      <c r="J516" s="832">
        <v>1</v>
      </c>
      <c r="K516" s="832"/>
      <c r="L516" s="849">
        <v>0</v>
      </c>
      <c r="M516" s="849">
        <v>5.8207660913467407E-11</v>
      </c>
      <c r="N516" s="832">
        <v>1</v>
      </c>
      <c r="O516" s="832"/>
      <c r="P516" s="849">
        <v>0</v>
      </c>
      <c r="Q516" s="849">
        <v>1.4551915228366852E-11</v>
      </c>
      <c r="R516" s="837">
        <v>0.25</v>
      </c>
      <c r="S516" s="850"/>
    </row>
    <row r="517" spans="1:19" ht="14.4" customHeight="1" x14ac:dyDescent="0.3">
      <c r="A517" s="831" t="s">
        <v>4826</v>
      </c>
      <c r="B517" s="832" t="s">
        <v>4827</v>
      </c>
      <c r="C517" s="832" t="s">
        <v>5087</v>
      </c>
      <c r="D517" s="832" t="s">
        <v>4819</v>
      </c>
      <c r="E517" s="832" t="s">
        <v>4828</v>
      </c>
      <c r="F517" s="832" t="s">
        <v>4855</v>
      </c>
      <c r="G517" s="832" t="s">
        <v>5091</v>
      </c>
      <c r="H517" s="849">
        <v>0</v>
      </c>
      <c r="I517" s="849">
        <v>5.8207660913467407E-11</v>
      </c>
      <c r="J517" s="832">
        <v>1</v>
      </c>
      <c r="K517" s="832"/>
      <c r="L517" s="849">
        <v>0</v>
      </c>
      <c r="M517" s="849">
        <v>2.3283064365386963E-10</v>
      </c>
      <c r="N517" s="832">
        <v>4</v>
      </c>
      <c r="O517" s="832"/>
      <c r="P517" s="849">
        <v>0</v>
      </c>
      <c r="Q517" s="849">
        <v>0</v>
      </c>
      <c r="R517" s="837">
        <v>0</v>
      </c>
      <c r="S517" s="850"/>
    </row>
    <row r="518" spans="1:19" ht="14.4" customHeight="1" x14ac:dyDescent="0.3">
      <c r="A518" s="831" t="s">
        <v>4826</v>
      </c>
      <c r="B518" s="832" t="s">
        <v>4827</v>
      </c>
      <c r="C518" s="832" t="s">
        <v>5087</v>
      </c>
      <c r="D518" s="832" t="s">
        <v>4819</v>
      </c>
      <c r="E518" s="832" t="s">
        <v>4828</v>
      </c>
      <c r="F518" s="832" t="s">
        <v>4856</v>
      </c>
      <c r="G518" s="832" t="s">
        <v>5091</v>
      </c>
      <c r="H518" s="849">
        <v>0</v>
      </c>
      <c r="I518" s="849">
        <v>-2.3283064365386963E-10</v>
      </c>
      <c r="J518" s="832">
        <v>1</v>
      </c>
      <c r="K518" s="832"/>
      <c r="L518" s="849">
        <v>0</v>
      </c>
      <c r="M518" s="849">
        <v>-4.0745362639427185E-10</v>
      </c>
      <c r="N518" s="832">
        <v>1.75</v>
      </c>
      <c r="O518" s="832"/>
      <c r="P518" s="849">
        <v>0</v>
      </c>
      <c r="Q518" s="849">
        <v>0</v>
      </c>
      <c r="R518" s="837">
        <v>0</v>
      </c>
      <c r="S518" s="850"/>
    </row>
    <row r="519" spans="1:19" ht="14.4" customHeight="1" x14ac:dyDescent="0.3">
      <c r="A519" s="831" t="s">
        <v>4826</v>
      </c>
      <c r="B519" s="832" t="s">
        <v>4827</v>
      </c>
      <c r="C519" s="832" t="s">
        <v>5087</v>
      </c>
      <c r="D519" s="832" t="s">
        <v>4819</v>
      </c>
      <c r="E519" s="832" t="s">
        <v>4828</v>
      </c>
      <c r="F519" s="832" t="s">
        <v>4857</v>
      </c>
      <c r="G519" s="832" t="s">
        <v>5092</v>
      </c>
      <c r="H519" s="849">
        <v>0</v>
      </c>
      <c r="I519" s="849">
        <v>0</v>
      </c>
      <c r="J519" s="832"/>
      <c r="K519" s="832"/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4826</v>
      </c>
      <c r="B520" s="832" t="s">
        <v>4827</v>
      </c>
      <c r="C520" s="832" t="s">
        <v>5087</v>
      </c>
      <c r="D520" s="832" t="s">
        <v>4819</v>
      </c>
      <c r="E520" s="832" t="s">
        <v>4828</v>
      </c>
      <c r="F520" s="832" t="s">
        <v>4901</v>
      </c>
      <c r="G520" s="832" t="s">
        <v>5092</v>
      </c>
      <c r="H520" s="849">
        <v>0</v>
      </c>
      <c r="I520" s="849">
        <v>1.1641532182693481E-10</v>
      </c>
      <c r="J520" s="832">
        <v>1</v>
      </c>
      <c r="K520" s="832"/>
      <c r="L520" s="849">
        <v>0</v>
      </c>
      <c r="M520" s="849">
        <v>0</v>
      </c>
      <c r="N520" s="832">
        <v>0</v>
      </c>
      <c r="O520" s="832"/>
      <c r="P520" s="849">
        <v>0</v>
      </c>
      <c r="Q520" s="849">
        <v>0</v>
      </c>
      <c r="R520" s="837">
        <v>0</v>
      </c>
      <c r="S520" s="850"/>
    </row>
    <row r="521" spans="1:19" ht="14.4" customHeight="1" x14ac:dyDescent="0.3">
      <c r="A521" s="831" t="s">
        <v>4826</v>
      </c>
      <c r="B521" s="832" t="s">
        <v>4827</v>
      </c>
      <c r="C521" s="832" t="s">
        <v>5087</v>
      </c>
      <c r="D521" s="832" t="s">
        <v>4819</v>
      </c>
      <c r="E521" s="832" t="s">
        <v>4828</v>
      </c>
      <c r="F521" s="832" t="s">
        <v>4906</v>
      </c>
      <c r="G521" s="832" t="s">
        <v>4907</v>
      </c>
      <c r="H521" s="849">
        <v>-1.4210854715202004E-14</v>
      </c>
      <c r="I521" s="849">
        <v>0</v>
      </c>
      <c r="J521" s="832"/>
      <c r="K521" s="832">
        <v>0</v>
      </c>
      <c r="L521" s="849">
        <v>4.2632564145606011E-14</v>
      </c>
      <c r="M521" s="849">
        <v>1.1641532182693481E-10</v>
      </c>
      <c r="N521" s="832"/>
      <c r="O521" s="832">
        <v>2730.6666666666665</v>
      </c>
      <c r="P521" s="849">
        <v>5.3290705182007514E-15</v>
      </c>
      <c r="Q521" s="849">
        <v>-2.0372681319713593E-10</v>
      </c>
      <c r="R521" s="837"/>
      <c r="S521" s="850">
        <v>-38229.333333333336</v>
      </c>
    </row>
    <row r="522" spans="1:19" ht="14.4" customHeight="1" x14ac:dyDescent="0.3">
      <c r="A522" s="831" t="s">
        <v>4826</v>
      </c>
      <c r="B522" s="832" t="s">
        <v>4827</v>
      </c>
      <c r="C522" s="832" t="s">
        <v>5087</v>
      </c>
      <c r="D522" s="832" t="s">
        <v>4819</v>
      </c>
      <c r="E522" s="832" t="s">
        <v>4828</v>
      </c>
      <c r="F522" s="832" t="s">
        <v>4911</v>
      </c>
      <c r="G522" s="832" t="s">
        <v>5093</v>
      </c>
      <c r="H522" s="849"/>
      <c r="I522" s="849"/>
      <c r="J522" s="832"/>
      <c r="K522" s="832"/>
      <c r="L522" s="849">
        <v>0</v>
      </c>
      <c r="M522" s="849">
        <v>0</v>
      </c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4826</v>
      </c>
      <c r="B523" s="832" t="s">
        <v>4827</v>
      </c>
      <c r="C523" s="832" t="s">
        <v>5087</v>
      </c>
      <c r="D523" s="832" t="s">
        <v>4819</v>
      </c>
      <c r="E523" s="832" t="s">
        <v>4828</v>
      </c>
      <c r="F523" s="832" t="s">
        <v>4913</v>
      </c>
      <c r="G523" s="832" t="s">
        <v>4914</v>
      </c>
      <c r="H523" s="849">
        <v>1.1102230246251565E-16</v>
      </c>
      <c r="I523" s="849">
        <v>9.0949470177292824E-12</v>
      </c>
      <c r="J523" s="832">
        <v>1</v>
      </c>
      <c r="K523" s="832">
        <v>81920</v>
      </c>
      <c r="L523" s="849">
        <v>0</v>
      </c>
      <c r="M523" s="849">
        <v>0</v>
      </c>
      <c r="N523" s="832">
        <v>0</v>
      </c>
      <c r="O523" s="832"/>
      <c r="P523" s="849"/>
      <c r="Q523" s="849"/>
      <c r="R523" s="837"/>
      <c r="S523" s="850"/>
    </row>
    <row r="524" spans="1:19" ht="14.4" customHeight="1" x14ac:dyDescent="0.3">
      <c r="A524" s="831" t="s">
        <v>4826</v>
      </c>
      <c r="B524" s="832" t="s">
        <v>4827</v>
      </c>
      <c r="C524" s="832" t="s">
        <v>5087</v>
      </c>
      <c r="D524" s="832" t="s">
        <v>4819</v>
      </c>
      <c r="E524" s="832" t="s">
        <v>4828</v>
      </c>
      <c r="F524" s="832" t="s">
        <v>4915</v>
      </c>
      <c r="G524" s="832" t="s">
        <v>5089</v>
      </c>
      <c r="H524" s="849">
        <v>0</v>
      </c>
      <c r="I524" s="849">
        <v>-2.3283064365386963E-10</v>
      </c>
      <c r="J524" s="832">
        <v>1</v>
      </c>
      <c r="K524" s="832"/>
      <c r="L524" s="849">
        <v>0</v>
      </c>
      <c r="M524" s="849">
        <v>1.3824319466948509E-10</v>
      </c>
      <c r="N524" s="832">
        <v>-0.59375</v>
      </c>
      <c r="O524" s="832"/>
      <c r="P524" s="849">
        <v>0</v>
      </c>
      <c r="Q524" s="849">
        <v>4.6566128730773926E-10</v>
      </c>
      <c r="R524" s="837">
        <v>-2</v>
      </c>
      <c r="S524" s="850"/>
    </row>
    <row r="525" spans="1:19" ht="14.4" customHeight="1" x14ac:dyDescent="0.3">
      <c r="A525" s="831" t="s">
        <v>4826</v>
      </c>
      <c r="B525" s="832" t="s">
        <v>4827</v>
      </c>
      <c r="C525" s="832" t="s">
        <v>5087</v>
      </c>
      <c r="D525" s="832" t="s">
        <v>4819</v>
      </c>
      <c r="E525" s="832" t="s">
        <v>4828</v>
      </c>
      <c r="F525" s="832" t="s">
        <v>4918</v>
      </c>
      <c r="G525" s="832" t="s">
        <v>4919</v>
      </c>
      <c r="H525" s="849">
        <v>0</v>
      </c>
      <c r="I525" s="849">
        <v>0</v>
      </c>
      <c r="J525" s="832"/>
      <c r="K525" s="832"/>
      <c r="L525" s="849">
        <v>0</v>
      </c>
      <c r="M525" s="849">
        <v>-3.637978807091713E-12</v>
      </c>
      <c r="N525" s="832"/>
      <c r="O525" s="832"/>
      <c r="P525" s="849">
        <v>0</v>
      </c>
      <c r="Q525" s="849">
        <v>0</v>
      </c>
      <c r="R525" s="837"/>
      <c r="S525" s="850"/>
    </row>
    <row r="526" spans="1:19" ht="14.4" customHeight="1" x14ac:dyDescent="0.3">
      <c r="A526" s="831" t="s">
        <v>4826</v>
      </c>
      <c r="B526" s="832" t="s">
        <v>4827</v>
      </c>
      <c r="C526" s="832" t="s">
        <v>5087</v>
      </c>
      <c r="D526" s="832" t="s">
        <v>4819</v>
      </c>
      <c r="E526" s="832" t="s">
        <v>4828</v>
      </c>
      <c r="F526" s="832" t="s">
        <v>4924</v>
      </c>
      <c r="G526" s="832" t="s">
        <v>5094</v>
      </c>
      <c r="H526" s="849"/>
      <c r="I526" s="849"/>
      <c r="J526" s="832"/>
      <c r="K526" s="832"/>
      <c r="L526" s="849">
        <v>0</v>
      </c>
      <c r="M526" s="849">
        <v>0</v>
      </c>
      <c r="N526" s="832"/>
      <c r="O526" s="832"/>
      <c r="P526" s="849">
        <v>0</v>
      </c>
      <c r="Q526" s="849">
        <v>0</v>
      </c>
      <c r="R526" s="837"/>
      <c r="S526" s="850"/>
    </row>
    <row r="527" spans="1:19" ht="14.4" customHeight="1" x14ac:dyDescent="0.3">
      <c r="A527" s="831" t="s">
        <v>4826</v>
      </c>
      <c r="B527" s="832" t="s">
        <v>4827</v>
      </c>
      <c r="C527" s="832" t="s">
        <v>5087</v>
      </c>
      <c r="D527" s="832" t="s">
        <v>4819</v>
      </c>
      <c r="E527" s="832" t="s">
        <v>4828</v>
      </c>
      <c r="F527" s="832" t="s">
        <v>4941</v>
      </c>
      <c r="G527" s="832" t="s">
        <v>5095</v>
      </c>
      <c r="H527" s="849"/>
      <c r="I527" s="849"/>
      <c r="J527" s="832"/>
      <c r="K527" s="832"/>
      <c r="L527" s="849"/>
      <c r="M527" s="849"/>
      <c r="N527" s="832"/>
      <c r="O527" s="832"/>
      <c r="P527" s="849">
        <v>0</v>
      </c>
      <c r="Q527" s="849">
        <v>9.3132257461547852E-10</v>
      </c>
      <c r="R527" s="837"/>
      <c r="S527" s="850"/>
    </row>
    <row r="528" spans="1:19" ht="14.4" customHeight="1" x14ac:dyDescent="0.3">
      <c r="A528" s="831" t="s">
        <v>4826</v>
      </c>
      <c r="B528" s="832" t="s">
        <v>4827</v>
      </c>
      <c r="C528" s="832" t="s">
        <v>5087</v>
      </c>
      <c r="D528" s="832" t="s">
        <v>4819</v>
      </c>
      <c r="E528" s="832" t="s">
        <v>4828</v>
      </c>
      <c r="F528" s="832" t="s">
        <v>4943</v>
      </c>
      <c r="G528" s="832" t="s">
        <v>5096</v>
      </c>
      <c r="H528" s="849"/>
      <c r="I528" s="849"/>
      <c r="J528" s="832"/>
      <c r="K528" s="832"/>
      <c r="L528" s="849"/>
      <c r="M528" s="849"/>
      <c r="N528" s="832"/>
      <c r="O528" s="832"/>
      <c r="P528" s="849">
        <v>0</v>
      </c>
      <c r="Q528" s="849">
        <v>-2.3283064365386963E-10</v>
      </c>
      <c r="R528" s="837"/>
      <c r="S528" s="850"/>
    </row>
    <row r="529" spans="1:19" ht="14.4" customHeight="1" x14ac:dyDescent="0.3">
      <c r="A529" s="831" t="s">
        <v>4826</v>
      </c>
      <c r="B529" s="832" t="s">
        <v>4827</v>
      </c>
      <c r="C529" s="832" t="s">
        <v>5087</v>
      </c>
      <c r="D529" s="832" t="s">
        <v>4819</v>
      </c>
      <c r="E529" s="832" t="s">
        <v>4828</v>
      </c>
      <c r="F529" s="832" t="s">
        <v>4945</v>
      </c>
      <c r="G529" s="832" t="s">
        <v>5097</v>
      </c>
      <c r="H529" s="849">
        <v>0</v>
      </c>
      <c r="I529" s="849">
        <v>0</v>
      </c>
      <c r="J529" s="832"/>
      <c r="K529" s="832"/>
      <c r="L529" s="849">
        <v>0</v>
      </c>
      <c r="M529" s="849">
        <v>1.1641532182693481E-10</v>
      </c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4826</v>
      </c>
      <c r="B530" s="832" t="s">
        <v>4827</v>
      </c>
      <c r="C530" s="832" t="s">
        <v>5087</v>
      </c>
      <c r="D530" s="832" t="s">
        <v>4819</v>
      </c>
      <c r="E530" s="832" t="s">
        <v>4828</v>
      </c>
      <c r="F530" s="832" t="s">
        <v>4947</v>
      </c>
      <c r="G530" s="832" t="s">
        <v>5098</v>
      </c>
      <c r="H530" s="849">
        <v>0</v>
      </c>
      <c r="I530" s="849">
        <v>2.9103830456733704E-11</v>
      </c>
      <c r="J530" s="832">
        <v>1</v>
      </c>
      <c r="K530" s="832"/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4826</v>
      </c>
      <c r="B531" s="832" t="s">
        <v>4827</v>
      </c>
      <c r="C531" s="832" t="s">
        <v>5087</v>
      </c>
      <c r="D531" s="832" t="s">
        <v>4819</v>
      </c>
      <c r="E531" s="832" t="s">
        <v>4828</v>
      </c>
      <c r="F531" s="832" t="s">
        <v>4950</v>
      </c>
      <c r="G531" s="832" t="s">
        <v>5099</v>
      </c>
      <c r="H531" s="849">
        <v>0</v>
      </c>
      <c r="I531" s="849">
        <v>0</v>
      </c>
      <c r="J531" s="832"/>
      <c r="K531" s="832"/>
      <c r="L531" s="849">
        <v>0</v>
      </c>
      <c r="M531" s="849">
        <v>2.9103830456733704E-11</v>
      </c>
      <c r="N531" s="832"/>
      <c r="O531" s="832"/>
      <c r="P531" s="849">
        <v>0</v>
      </c>
      <c r="Q531" s="849">
        <v>0</v>
      </c>
      <c r="R531" s="837"/>
      <c r="S531" s="850"/>
    </row>
    <row r="532" spans="1:19" ht="14.4" customHeight="1" x14ac:dyDescent="0.3">
      <c r="A532" s="831" t="s">
        <v>4826</v>
      </c>
      <c r="B532" s="832" t="s">
        <v>4827</v>
      </c>
      <c r="C532" s="832" t="s">
        <v>5087</v>
      </c>
      <c r="D532" s="832" t="s">
        <v>4819</v>
      </c>
      <c r="E532" s="832" t="s">
        <v>4828</v>
      </c>
      <c r="F532" s="832" t="s">
        <v>4956</v>
      </c>
      <c r="G532" s="832" t="s">
        <v>5100</v>
      </c>
      <c r="H532" s="849">
        <v>0</v>
      </c>
      <c r="I532" s="849">
        <v>0</v>
      </c>
      <c r="J532" s="832"/>
      <c r="K532" s="832"/>
      <c r="L532" s="849">
        <v>0</v>
      </c>
      <c r="M532" s="849">
        <v>0</v>
      </c>
      <c r="N532" s="832"/>
      <c r="O532" s="832"/>
      <c r="P532" s="849">
        <v>0</v>
      </c>
      <c r="Q532" s="849">
        <v>-4.5474735088646412E-13</v>
      </c>
      <c r="R532" s="837"/>
      <c r="S532" s="850"/>
    </row>
    <row r="533" spans="1:19" ht="14.4" customHeight="1" x14ac:dyDescent="0.3">
      <c r="A533" s="831" t="s">
        <v>4826</v>
      </c>
      <c r="B533" s="832" t="s">
        <v>4827</v>
      </c>
      <c r="C533" s="832" t="s">
        <v>5087</v>
      </c>
      <c r="D533" s="832" t="s">
        <v>4819</v>
      </c>
      <c r="E533" s="832" t="s">
        <v>4828</v>
      </c>
      <c r="F533" s="832" t="s">
        <v>4957</v>
      </c>
      <c r="G533" s="832" t="s">
        <v>5101</v>
      </c>
      <c r="H533" s="849">
        <v>0</v>
      </c>
      <c r="I533" s="849">
        <v>0</v>
      </c>
      <c r="J533" s="832"/>
      <c r="K533" s="832"/>
      <c r="L533" s="849">
        <v>0</v>
      </c>
      <c r="M533" s="849">
        <v>0</v>
      </c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4826</v>
      </c>
      <c r="B534" s="832" t="s">
        <v>4827</v>
      </c>
      <c r="C534" s="832" t="s">
        <v>5087</v>
      </c>
      <c r="D534" s="832" t="s">
        <v>4819</v>
      </c>
      <c r="E534" s="832" t="s">
        <v>4828</v>
      </c>
      <c r="F534" s="832" t="s">
        <v>4960</v>
      </c>
      <c r="G534" s="832" t="s">
        <v>5102</v>
      </c>
      <c r="H534" s="849">
        <v>0</v>
      </c>
      <c r="I534" s="849">
        <v>0</v>
      </c>
      <c r="J534" s="832"/>
      <c r="K534" s="832"/>
      <c r="L534" s="849">
        <v>0</v>
      </c>
      <c r="M534" s="849">
        <v>0</v>
      </c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4826</v>
      </c>
      <c r="B535" s="832" t="s">
        <v>4827</v>
      </c>
      <c r="C535" s="832" t="s">
        <v>5087</v>
      </c>
      <c r="D535" s="832" t="s">
        <v>4819</v>
      </c>
      <c r="E535" s="832" t="s">
        <v>4828</v>
      </c>
      <c r="F535" s="832" t="s">
        <v>4964</v>
      </c>
      <c r="G535" s="832" t="s">
        <v>5103</v>
      </c>
      <c r="H535" s="849"/>
      <c r="I535" s="849"/>
      <c r="J535" s="832"/>
      <c r="K535" s="832"/>
      <c r="L535" s="849"/>
      <c r="M535" s="849"/>
      <c r="N535" s="832"/>
      <c r="O535" s="832"/>
      <c r="P535" s="849">
        <v>0</v>
      </c>
      <c r="Q535" s="849">
        <v>0</v>
      </c>
      <c r="R535" s="837"/>
      <c r="S535" s="850"/>
    </row>
    <row r="536" spans="1:19" ht="14.4" customHeight="1" x14ac:dyDescent="0.3">
      <c r="A536" s="831" t="s">
        <v>4826</v>
      </c>
      <c r="B536" s="832" t="s">
        <v>4827</v>
      </c>
      <c r="C536" s="832" t="s">
        <v>5087</v>
      </c>
      <c r="D536" s="832" t="s">
        <v>4819</v>
      </c>
      <c r="E536" s="832" t="s">
        <v>4828</v>
      </c>
      <c r="F536" s="832" t="s">
        <v>4966</v>
      </c>
      <c r="G536" s="832" t="s">
        <v>5098</v>
      </c>
      <c r="H536" s="849">
        <v>1.4210854715202004E-14</v>
      </c>
      <c r="I536" s="849">
        <v>0</v>
      </c>
      <c r="J536" s="832"/>
      <c r="K536" s="832">
        <v>0</v>
      </c>
      <c r="L536" s="849">
        <v>7.1054273576010019E-15</v>
      </c>
      <c r="M536" s="849">
        <v>7.2759576141834259E-12</v>
      </c>
      <c r="N536" s="832"/>
      <c r="O536" s="832">
        <v>1024</v>
      </c>
      <c r="P536" s="849">
        <v>7.1054273576010019E-15</v>
      </c>
      <c r="Q536" s="849">
        <v>0</v>
      </c>
      <c r="R536" s="837"/>
      <c r="S536" s="850">
        <v>0</v>
      </c>
    </row>
    <row r="537" spans="1:19" ht="14.4" customHeight="1" x14ac:dyDescent="0.3">
      <c r="A537" s="831" t="s">
        <v>4826</v>
      </c>
      <c r="B537" s="832" t="s">
        <v>4827</v>
      </c>
      <c r="C537" s="832" t="s">
        <v>5087</v>
      </c>
      <c r="D537" s="832" t="s">
        <v>4819</v>
      </c>
      <c r="E537" s="832" t="s">
        <v>4828</v>
      </c>
      <c r="F537" s="832" t="s">
        <v>4967</v>
      </c>
      <c r="G537" s="832" t="s">
        <v>5092</v>
      </c>
      <c r="H537" s="849">
        <v>0</v>
      </c>
      <c r="I537" s="849">
        <v>0</v>
      </c>
      <c r="J537" s="832"/>
      <c r="K537" s="832"/>
      <c r="L537" s="849">
        <v>0</v>
      </c>
      <c r="M537" s="849">
        <v>0</v>
      </c>
      <c r="N537" s="832"/>
      <c r="O537" s="832"/>
      <c r="P537" s="849">
        <v>0</v>
      </c>
      <c r="Q537" s="849">
        <v>0</v>
      </c>
      <c r="R537" s="837"/>
      <c r="S537" s="850"/>
    </row>
    <row r="538" spans="1:19" ht="14.4" customHeight="1" x14ac:dyDescent="0.3">
      <c r="A538" s="831" t="s">
        <v>4826</v>
      </c>
      <c r="B538" s="832" t="s">
        <v>4827</v>
      </c>
      <c r="C538" s="832" t="s">
        <v>5087</v>
      </c>
      <c r="D538" s="832" t="s">
        <v>4819</v>
      </c>
      <c r="E538" s="832" t="s">
        <v>4828</v>
      </c>
      <c r="F538" s="832" t="s">
        <v>4968</v>
      </c>
      <c r="G538" s="832" t="s">
        <v>5104</v>
      </c>
      <c r="H538" s="849"/>
      <c r="I538" s="849"/>
      <c r="J538" s="832"/>
      <c r="K538" s="832"/>
      <c r="L538" s="849">
        <v>1.7763568394002505E-15</v>
      </c>
      <c r="M538" s="849">
        <v>0</v>
      </c>
      <c r="N538" s="832"/>
      <c r="O538" s="832">
        <v>0</v>
      </c>
      <c r="P538" s="849">
        <v>0</v>
      </c>
      <c r="Q538" s="849">
        <v>0</v>
      </c>
      <c r="R538" s="837"/>
      <c r="S538" s="850"/>
    </row>
    <row r="539" spans="1:19" ht="14.4" customHeight="1" x14ac:dyDescent="0.3">
      <c r="A539" s="831" t="s">
        <v>4826</v>
      </c>
      <c r="B539" s="832" t="s">
        <v>4827</v>
      </c>
      <c r="C539" s="832" t="s">
        <v>5087</v>
      </c>
      <c r="D539" s="832" t="s">
        <v>4819</v>
      </c>
      <c r="E539" s="832" t="s">
        <v>4828</v>
      </c>
      <c r="F539" s="832" t="s">
        <v>4975</v>
      </c>
      <c r="G539" s="832" t="s">
        <v>5088</v>
      </c>
      <c r="H539" s="849"/>
      <c r="I539" s="849"/>
      <c r="J539" s="832"/>
      <c r="K539" s="832"/>
      <c r="L539" s="849">
        <v>0</v>
      </c>
      <c r="M539" s="849">
        <v>-4.6566128730773926E-10</v>
      </c>
      <c r="N539" s="832"/>
      <c r="O539" s="832"/>
      <c r="P539" s="849">
        <v>0</v>
      </c>
      <c r="Q539" s="849">
        <v>2.3283064365386963E-10</v>
      </c>
      <c r="R539" s="837"/>
      <c r="S539" s="850"/>
    </row>
    <row r="540" spans="1:19" ht="14.4" customHeight="1" x14ac:dyDescent="0.3">
      <c r="A540" s="831" t="s">
        <v>4826</v>
      </c>
      <c r="B540" s="832" t="s">
        <v>4827</v>
      </c>
      <c r="C540" s="832" t="s">
        <v>5087</v>
      </c>
      <c r="D540" s="832" t="s">
        <v>4819</v>
      </c>
      <c r="E540" s="832" t="s">
        <v>4828</v>
      </c>
      <c r="F540" s="832" t="s">
        <v>4980</v>
      </c>
      <c r="G540" s="832" t="s">
        <v>5105</v>
      </c>
      <c r="H540" s="849"/>
      <c r="I540" s="849"/>
      <c r="J540" s="832"/>
      <c r="K540" s="832"/>
      <c r="L540" s="849">
        <v>0</v>
      </c>
      <c r="M540" s="849">
        <v>-4.3655745685100555E-11</v>
      </c>
      <c r="N540" s="832"/>
      <c r="O540" s="832"/>
      <c r="P540" s="849">
        <v>0</v>
      </c>
      <c r="Q540" s="849">
        <v>2.9103830456733704E-11</v>
      </c>
      <c r="R540" s="837"/>
      <c r="S540" s="850"/>
    </row>
    <row r="541" spans="1:19" ht="14.4" customHeight="1" x14ac:dyDescent="0.3">
      <c r="A541" s="831" t="s">
        <v>4826</v>
      </c>
      <c r="B541" s="832" t="s">
        <v>4827</v>
      </c>
      <c r="C541" s="832" t="s">
        <v>5087</v>
      </c>
      <c r="D541" s="832" t="s">
        <v>4819</v>
      </c>
      <c r="E541" s="832" t="s">
        <v>4828</v>
      </c>
      <c r="F541" s="832" t="s">
        <v>4981</v>
      </c>
      <c r="G541" s="832" t="s">
        <v>5105</v>
      </c>
      <c r="H541" s="849"/>
      <c r="I541" s="849"/>
      <c r="J541" s="832"/>
      <c r="K541" s="832"/>
      <c r="L541" s="849">
        <v>0</v>
      </c>
      <c r="M541" s="849">
        <v>0</v>
      </c>
      <c r="N541" s="832"/>
      <c r="O541" s="832"/>
      <c r="P541" s="849">
        <v>0</v>
      </c>
      <c r="Q541" s="849">
        <v>6.5483618527650833E-11</v>
      </c>
      <c r="R541" s="837"/>
      <c r="S541" s="850"/>
    </row>
    <row r="542" spans="1:19" ht="14.4" customHeight="1" x14ac:dyDescent="0.3">
      <c r="A542" s="831" t="s">
        <v>4826</v>
      </c>
      <c r="B542" s="832" t="s">
        <v>4827</v>
      </c>
      <c r="C542" s="832" t="s">
        <v>5087</v>
      </c>
      <c r="D542" s="832" t="s">
        <v>4819</v>
      </c>
      <c r="E542" s="832" t="s">
        <v>4828</v>
      </c>
      <c r="F542" s="832" t="s">
        <v>4984</v>
      </c>
      <c r="G542" s="832" t="s">
        <v>5105</v>
      </c>
      <c r="H542" s="849"/>
      <c r="I542" s="849"/>
      <c r="J542" s="832"/>
      <c r="K542" s="832"/>
      <c r="L542" s="849"/>
      <c r="M542" s="849"/>
      <c r="N542" s="832"/>
      <c r="O542" s="832"/>
      <c r="P542" s="849">
        <v>0</v>
      </c>
      <c r="Q542" s="849">
        <v>2.9103830456733704E-11</v>
      </c>
      <c r="R542" s="837"/>
      <c r="S542" s="850"/>
    </row>
    <row r="543" spans="1:19" ht="14.4" customHeight="1" x14ac:dyDescent="0.3">
      <c r="A543" s="831" t="s">
        <v>4826</v>
      </c>
      <c r="B543" s="832" t="s">
        <v>4827</v>
      </c>
      <c r="C543" s="832" t="s">
        <v>5087</v>
      </c>
      <c r="D543" s="832" t="s">
        <v>4819</v>
      </c>
      <c r="E543" s="832" t="s">
        <v>4828</v>
      </c>
      <c r="F543" s="832" t="s">
        <v>4989</v>
      </c>
      <c r="G543" s="832" t="s">
        <v>3729</v>
      </c>
      <c r="H543" s="849"/>
      <c r="I543" s="849"/>
      <c r="J543" s="832"/>
      <c r="K543" s="832"/>
      <c r="L543" s="849">
        <v>0</v>
      </c>
      <c r="M543" s="849">
        <v>0</v>
      </c>
      <c r="N543" s="832"/>
      <c r="O543" s="832"/>
      <c r="P543" s="849">
        <v>0</v>
      </c>
      <c r="Q543" s="849">
        <v>0</v>
      </c>
      <c r="R543" s="837"/>
      <c r="S543" s="850"/>
    </row>
    <row r="544" spans="1:19" ht="14.4" customHeight="1" x14ac:dyDescent="0.3">
      <c r="A544" s="831" t="s">
        <v>4826</v>
      </c>
      <c r="B544" s="832" t="s">
        <v>4827</v>
      </c>
      <c r="C544" s="832" t="s">
        <v>5087</v>
      </c>
      <c r="D544" s="832" t="s">
        <v>4819</v>
      </c>
      <c r="E544" s="832" t="s">
        <v>4828</v>
      </c>
      <c r="F544" s="832" t="s">
        <v>4992</v>
      </c>
      <c r="G544" s="832" t="s">
        <v>5104</v>
      </c>
      <c r="H544" s="849"/>
      <c r="I544" s="849"/>
      <c r="J544" s="832"/>
      <c r="K544" s="832"/>
      <c r="L544" s="849">
        <v>0</v>
      </c>
      <c r="M544" s="849">
        <v>-1.0913936421275139E-11</v>
      </c>
      <c r="N544" s="832"/>
      <c r="O544" s="832"/>
      <c r="P544" s="849">
        <v>0</v>
      </c>
      <c r="Q544" s="849">
        <v>0</v>
      </c>
      <c r="R544" s="837"/>
      <c r="S544" s="850"/>
    </row>
    <row r="545" spans="1:19" ht="14.4" customHeight="1" x14ac:dyDescent="0.3">
      <c r="A545" s="831" t="s">
        <v>4826</v>
      </c>
      <c r="B545" s="832" t="s">
        <v>4827</v>
      </c>
      <c r="C545" s="832" t="s">
        <v>5087</v>
      </c>
      <c r="D545" s="832" t="s">
        <v>4819</v>
      </c>
      <c r="E545" s="832" t="s">
        <v>4828</v>
      </c>
      <c r="F545" s="832" t="s">
        <v>4993</v>
      </c>
      <c r="G545" s="832" t="s">
        <v>5102</v>
      </c>
      <c r="H545" s="849"/>
      <c r="I545" s="849"/>
      <c r="J545" s="832"/>
      <c r="K545" s="832"/>
      <c r="L545" s="849">
        <v>4.4408920985006262E-16</v>
      </c>
      <c r="M545" s="849">
        <v>-4.5474735088646412E-13</v>
      </c>
      <c r="N545" s="832"/>
      <c r="O545" s="832">
        <v>-1024</v>
      </c>
      <c r="P545" s="849"/>
      <c r="Q545" s="849"/>
      <c r="R545" s="837"/>
      <c r="S545" s="850"/>
    </row>
    <row r="546" spans="1:19" ht="14.4" customHeight="1" x14ac:dyDescent="0.3">
      <c r="A546" s="831" t="s">
        <v>4826</v>
      </c>
      <c r="B546" s="832" t="s">
        <v>4827</v>
      </c>
      <c r="C546" s="832" t="s">
        <v>5087</v>
      </c>
      <c r="D546" s="832" t="s">
        <v>4819</v>
      </c>
      <c r="E546" s="832" t="s">
        <v>4828</v>
      </c>
      <c r="F546" s="832" t="s">
        <v>4995</v>
      </c>
      <c r="G546" s="832" t="s">
        <v>5104</v>
      </c>
      <c r="H546" s="849"/>
      <c r="I546" s="849"/>
      <c r="J546" s="832"/>
      <c r="K546" s="832"/>
      <c r="L546" s="849">
        <v>0</v>
      </c>
      <c r="M546" s="849">
        <v>1.4551915228366852E-11</v>
      </c>
      <c r="N546" s="832"/>
      <c r="O546" s="832"/>
      <c r="P546" s="849">
        <v>0</v>
      </c>
      <c r="Q546" s="849">
        <v>0</v>
      </c>
      <c r="R546" s="837"/>
      <c r="S546" s="850"/>
    </row>
    <row r="547" spans="1:19" ht="14.4" customHeight="1" x14ac:dyDescent="0.3">
      <c r="A547" s="831" t="s">
        <v>4826</v>
      </c>
      <c r="B547" s="832" t="s">
        <v>4827</v>
      </c>
      <c r="C547" s="832" t="s">
        <v>5087</v>
      </c>
      <c r="D547" s="832" t="s">
        <v>4819</v>
      </c>
      <c r="E547" s="832" t="s">
        <v>4828</v>
      </c>
      <c r="F547" s="832" t="s">
        <v>5005</v>
      </c>
      <c r="G547" s="832" t="s">
        <v>5096</v>
      </c>
      <c r="H547" s="849"/>
      <c r="I547" s="849"/>
      <c r="J547" s="832"/>
      <c r="K547" s="832"/>
      <c r="L547" s="849"/>
      <c r="M547" s="849"/>
      <c r="N547" s="832"/>
      <c r="O547" s="832"/>
      <c r="P547" s="849">
        <v>0</v>
      </c>
      <c r="Q547" s="849">
        <v>0</v>
      </c>
      <c r="R547" s="837"/>
      <c r="S547" s="850"/>
    </row>
    <row r="548" spans="1:19" ht="14.4" customHeight="1" x14ac:dyDescent="0.3">
      <c r="A548" s="831" t="s">
        <v>4826</v>
      </c>
      <c r="B548" s="832" t="s">
        <v>4827</v>
      </c>
      <c r="C548" s="832" t="s">
        <v>5087</v>
      </c>
      <c r="D548" s="832" t="s">
        <v>4819</v>
      </c>
      <c r="E548" s="832" t="s">
        <v>4828</v>
      </c>
      <c r="F548" s="832" t="s">
        <v>5006</v>
      </c>
      <c r="G548" s="832" t="s">
        <v>5102</v>
      </c>
      <c r="H548" s="849"/>
      <c r="I548" s="849"/>
      <c r="J548" s="832"/>
      <c r="K548" s="832"/>
      <c r="L548" s="849"/>
      <c r="M548" s="849"/>
      <c r="N548" s="832"/>
      <c r="O548" s="832"/>
      <c r="P548" s="849">
        <v>0</v>
      </c>
      <c r="Q548" s="849">
        <v>0</v>
      </c>
      <c r="R548" s="837"/>
      <c r="S548" s="850"/>
    </row>
    <row r="549" spans="1:19" ht="14.4" customHeight="1" x14ac:dyDescent="0.3">
      <c r="A549" s="831" t="s">
        <v>4826</v>
      </c>
      <c r="B549" s="832" t="s">
        <v>4827</v>
      </c>
      <c r="C549" s="832" t="s">
        <v>5087</v>
      </c>
      <c r="D549" s="832" t="s">
        <v>4819</v>
      </c>
      <c r="E549" s="832" t="s">
        <v>4828</v>
      </c>
      <c r="F549" s="832" t="s">
        <v>5007</v>
      </c>
      <c r="G549" s="832" t="s">
        <v>5105</v>
      </c>
      <c r="H549" s="849"/>
      <c r="I549" s="849"/>
      <c r="J549" s="832"/>
      <c r="K549" s="832"/>
      <c r="L549" s="849"/>
      <c r="M549" s="849"/>
      <c r="N549" s="832"/>
      <c r="O549" s="832"/>
      <c r="P549" s="849">
        <v>0</v>
      </c>
      <c r="Q549" s="849">
        <v>0</v>
      </c>
      <c r="R549" s="837"/>
      <c r="S549" s="850"/>
    </row>
    <row r="550" spans="1:19" ht="14.4" customHeight="1" x14ac:dyDescent="0.3">
      <c r="A550" s="831" t="s">
        <v>4826</v>
      </c>
      <c r="B550" s="832" t="s">
        <v>4827</v>
      </c>
      <c r="C550" s="832" t="s">
        <v>5087</v>
      </c>
      <c r="D550" s="832" t="s">
        <v>4819</v>
      </c>
      <c r="E550" s="832" t="s">
        <v>4828</v>
      </c>
      <c r="F550" s="832" t="s">
        <v>5009</v>
      </c>
      <c r="G550" s="832" t="s">
        <v>5106</v>
      </c>
      <c r="H550" s="849"/>
      <c r="I550" s="849"/>
      <c r="J550" s="832"/>
      <c r="K550" s="832"/>
      <c r="L550" s="849"/>
      <c r="M550" s="849"/>
      <c r="N550" s="832"/>
      <c r="O550" s="832"/>
      <c r="P550" s="849">
        <v>-8.8817841970012523E-16</v>
      </c>
      <c r="Q550" s="849">
        <v>0</v>
      </c>
      <c r="R550" s="837"/>
      <c r="S550" s="850">
        <v>0</v>
      </c>
    </row>
    <row r="551" spans="1:19" ht="14.4" customHeight="1" x14ac:dyDescent="0.3">
      <c r="A551" s="831" t="s">
        <v>4826</v>
      </c>
      <c r="B551" s="832" t="s">
        <v>4827</v>
      </c>
      <c r="C551" s="832" t="s">
        <v>5087</v>
      </c>
      <c r="D551" s="832" t="s">
        <v>4819</v>
      </c>
      <c r="E551" s="832" t="s">
        <v>4828</v>
      </c>
      <c r="F551" s="832" t="s">
        <v>5010</v>
      </c>
      <c r="G551" s="832" t="s">
        <v>5106</v>
      </c>
      <c r="H551" s="849"/>
      <c r="I551" s="849"/>
      <c r="J551" s="832"/>
      <c r="K551" s="832"/>
      <c r="L551" s="849"/>
      <c r="M551" s="849"/>
      <c r="N551" s="832"/>
      <c r="O551" s="832"/>
      <c r="P551" s="849">
        <v>0</v>
      </c>
      <c r="Q551" s="849">
        <v>0</v>
      </c>
      <c r="R551" s="837"/>
      <c r="S551" s="850"/>
    </row>
    <row r="552" spans="1:19" ht="14.4" customHeight="1" x14ac:dyDescent="0.3">
      <c r="A552" s="831" t="s">
        <v>5107</v>
      </c>
      <c r="B552" s="832" t="s">
        <v>5108</v>
      </c>
      <c r="C552" s="832" t="s">
        <v>624</v>
      </c>
      <c r="D552" s="832" t="s">
        <v>4819</v>
      </c>
      <c r="E552" s="832" t="s">
        <v>5036</v>
      </c>
      <c r="F552" s="832" t="s">
        <v>5109</v>
      </c>
      <c r="G552" s="832" t="s">
        <v>5110</v>
      </c>
      <c r="H552" s="849">
        <v>236</v>
      </c>
      <c r="I552" s="849">
        <v>220188</v>
      </c>
      <c r="J552" s="832">
        <v>1</v>
      </c>
      <c r="K552" s="832">
        <v>933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5107</v>
      </c>
      <c r="B553" s="832" t="s">
        <v>5108</v>
      </c>
      <c r="C553" s="832" t="s">
        <v>624</v>
      </c>
      <c r="D553" s="832" t="s">
        <v>4819</v>
      </c>
      <c r="E553" s="832" t="s">
        <v>5036</v>
      </c>
      <c r="F553" s="832" t="s">
        <v>5111</v>
      </c>
      <c r="G553" s="832" t="s">
        <v>5112</v>
      </c>
      <c r="H553" s="849">
        <v>15</v>
      </c>
      <c r="I553" s="849">
        <v>161085</v>
      </c>
      <c r="J553" s="832">
        <v>1</v>
      </c>
      <c r="K553" s="832">
        <v>10739</v>
      </c>
      <c r="L553" s="849">
        <v>24</v>
      </c>
      <c r="M553" s="849">
        <v>281664</v>
      </c>
      <c r="N553" s="832">
        <v>1.7485426948505447</v>
      </c>
      <c r="O553" s="832">
        <v>11736</v>
      </c>
      <c r="P553" s="849">
        <v>10</v>
      </c>
      <c r="Q553" s="849">
        <v>118110</v>
      </c>
      <c r="R553" s="837">
        <v>0.73321538318279167</v>
      </c>
      <c r="S553" s="850">
        <v>11811</v>
      </c>
    </row>
    <row r="554" spans="1:19" ht="14.4" customHeight="1" x14ac:dyDescent="0.3">
      <c r="A554" s="831" t="s">
        <v>5107</v>
      </c>
      <c r="B554" s="832" t="s">
        <v>5108</v>
      </c>
      <c r="C554" s="832" t="s">
        <v>624</v>
      </c>
      <c r="D554" s="832" t="s">
        <v>4819</v>
      </c>
      <c r="E554" s="832" t="s">
        <v>5036</v>
      </c>
      <c r="F554" s="832" t="s">
        <v>5113</v>
      </c>
      <c r="G554" s="832" t="s">
        <v>5114</v>
      </c>
      <c r="H554" s="849">
        <v>25</v>
      </c>
      <c r="I554" s="849">
        <v>7875</v>
      </c>
      <c r="J554" s="832">
        <v>1</v>
      </c>
      <c r="K554" s="832">
        <v>315</v>
      </c>
      <c r="L554" s="849">
        <v>23</v>
      </c>
      <c r="M554" s="849">
        <v>6877</v>
      </c>
      <c r="N554" s="832">
        <v>0.87326984126984131</v>
      </c>
      <c r="O554" s="832">
        <v>299</v>
      </c>
      <c r="P554" s="849">
        <v>13</v>
      </c>
      <c r="Q554" s="849">
        <v>3926</v>
      </c>
      <c r="R554" s="837">
        <v>0.49853968253968256</v>
      </c>
      <c r="S554" s="850">
        <v>302</v>
      </c>
    </row>
    <row r="555" spans="1:19" ht="14.4" customHeight="1" x14ac:dyDescent="0.3">
      <c r="A555" s="831" t="s">
        <v>5107</v>
      </c>
      <c r="B555" s="832" t="s">
        <v>5108</v>
      </c>
      <c r="C555" s="832" t="s">
        <v>624</v>
      </c>
      <c r="D555" s="832" t="s">
        <v>4819</v>
      </c>
      <c r="E555" s="832" t="s">
        <v>5036</v>
      </c>
      <c r="F555" s="832" t="s">
        <v>5115</v>
      </c>
      <c r="G555" s="832" t="s">
        <v>5116</v>
      </c>
      <c r="H555" s="849">
        <v>145</v>
      </c>
      <c r="I555" s="849">
        <v>3335</v>
      </c>
      <c r="J555" s="832">
        <v>1</v>
      </c>
      <c r="K555" s="832">
        <v>23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5107</v>
      </c>
      <c r="B556" s="832" t="s">
        <v>5108</v>
      </c>
      <c r="C556" s="832" t="s">
        <v>624</v>
      </c>
      <c r="D556" s="832" t="s">
        <v>4819</v>
      </c>
      <c r="E556" s="832" t="s">
        <v>5036</v>
      </c>
      <c r="F556" s="832" t="s">
        <v>5117</v>
      </c>
      <c r="G556" s="832" t="s">
        <v>5118</v>
      </c>
      <c r="H556" s="849">
        <v>4</v>
      </c>
      <c r="I556" s="849">
        <v>51176</v>
      </c>
      <c r="J556" s="832">
        <v>1</v>
      </c>
      <c r="K556" s="832">
        <v>12794</v>
      </c>
      <c r="L556" s="849">
        <v>6</v>
      </c>
      <c r="M556" s="849">
        <v>76776</v>
      </c>
      <c r="N556" s="832">
        <v>1.5002344849148037</v>
      </c>
      <c r="O556" s="832">
        <v>12796</v>
      </c>
      <c r="P556" s="849">
        <v>2</v>
      </c>
      <c r="Q556" s="849">
        <v>25608</v>
      </c>
      <c r="R556" s="837">
        <v>0.50039080819133974</v>
      </c>
      <c r="S556" s="850">
        <v>12804</v>
      </c>
    </row>
    <row r="557" spans="1:19" ht="14.4" customHeight="1" x14ac:dyDescent="0.3">
      <c r="A557" s="831" t="s">
        <v>5107</v>
      </c>
      <c r="B557" s="832" t="s">
        <v>5108</v>
      </c>
      <c r="C557" s="832" t="s">
        <v>624</v>
      </c>
      <c r="D557" s="832" t="s">
        <v>4819</v>
      </c>
      <c r="E557" s="832" t="s">
        <v>5036</v>
      </c>
      <c r="F557" s="832" t="s">
        <v>5119</v>
      </c>
      <c r="G557" s="832"/>
      <c r="H557" s="849">
        <v>530</v>
      </c>
      <c r="I557" s="849">
        <v>681050</v>
      </c>
      <c r="J557" s="832">
        <v>1</v>
      </c>
      <c r="K557" s="832">
        <v>1285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" customHeight="1" x14ac:dyDescent="0.3">
      <c r="A558" s="831" t="s">
        <v>5107</v>
      </c>
      <c r="B558" s="832" t="s">
        <v>5108</v>
      </c>
      <c r="C558" s="832" t="s">
        <v>624</v>
      </c>
      <c r="D558" s="832" t="s">
        <v>4819</v>
      </c>
      <c r="E558" s="832" t="s">
        <v>5036</v>
      </c>
      <c r="F558" s="832" t="s">
        <v>5120</v>
      </c>
      <c r="G558" s="832" t="s">
        <v>5121</v>
      </c>
      <c r="H558" s="849">
        <v>306</v>
      </c>
      <c r="I558" s="849">
        <v>2987172</v>
      </c>
      <c r="J558" s="832">
        <v>1</v>
      </c>
      <c r="K558" s="832">
        <v>9762</v>
      </c>
      <c r="L558" s="849">
        <v>270</v>
      </c>
      <c r="M558" s="849">
        <v>2826090</v>
      </c>
      <c r="N558" s="832">
        <v>0.94607541848946097</v>
      </c>
      <c r="O558" s="832">
        <v>10467</v>
      </c>
      <c r="P558" s="849">
        <v>142</v>
      </c>
      <c r="Q558" s="849">
        <v>1491000</v>
      </c>
      <c r="R558" s="837">
        <v>0.49913429825935701</v>
      </c>
      <c r="S558" s="850">
        <v>10500</v>
      </c>
    </row>
    <row r="559" spans="1:19" ht="14.4" customHeight="1" x14ac:dyDescent="0.3">
      <c r="A559" s="831" t="s">
        <v>5107</v>
      </c>
      <c r="B559" s="832" t="s">
        <v>5108</v>
      </c>
      <c r="C559" s="832" t="s">
        <v>624</v>
      </c>
      <c r="D559" s="832" t="s">
        <v>4819</v>
      </c>
      <c r="E559" s="832" t="s">
        <v>5036</v>
      </c>
      <c r="F559" s="832" t="s">
        <v>5122</v>
      </c>
      <c r="G559" s="832" t="s">
        <v>5123</v>
      </c>
      <c r="H559" s="849">
        <v>48</v>
      </c>
      <c r="I559" s="849">
        <v>498288</v>
      </c>
      <c r="J559" s="832">
        <v>1</v>
      </c>
      <c r="K559" s="832">
        <v>10381</v>
      </c>
      <c r="L559" s="849">
        <v>34</v>
      </c>
      <c r="M559" s="849">
        <v>387464</v>
      </c>
      <c r="N559" s="832">
        <v>0.77759046976848734</v>
      </c>
      <c r="O559" s="832">
        <v>11396</v>
      </c>
      <c r="P559" s="849">
        <v>19</v>
      </c>
      <c r="Q559" s="849">
        <v>217892</v>
      </c>
      <c r="R559" s="837">
        <v>0.43728125100343579</v>
      </c>
      <c r="S559" s="850">
        <v>11468</v>
      </c>
    </row>
    <row r="560" spans="1:19" ht="14.4" customHeight="1" x14ac:dyDescent="0.3">
      <c r="A560" s="831" t="s">
        <v>5107</v>
      </c>
      <c r="B560" s="832" t="s">
        <v>5108</v>
      </c>
      <c r="C560" s="832" t="s">
        <v>624</v>
      </c>
      <c r="D560" s="832" t="s">
        <v>4819</v>
      </c>
      <c r="E560" s="832" t="s">
        <v>5036</v>
      </c>
      <c r="F560" s="832" t="s">
        <v>5124</v>
      </c>
      <c r="G560" s="832" t="s">
        <v>5125</v>
      </c>
      <c r="H560" s="849">
        <v>86</v>
      </c>
      <c r="I560" s="849">
        <v>37410</v>
      </c>
      <c r="J560" s="832">
        <v>1</v>
      </c>
      <c r="K560" s="832">
        <v>435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5107</v>
      </c>
      <c r="B561" s="832" t="s">
        <v>5108</v>
      </c>
      <c r="C561" s="832" t="s">
        <v>624</v>
      </c>
      <c r="D561" s="832" t="s">
        <v>4819</v>
      </c>
      <c r="E561" s="832" t="s">
        <v>5036</v>
      </c>
      <c r="F561" s="832" t="s">
        <v>5126</v>
      </c>
      <c r="G561" s="832" t="s">
        <v>5127</v>
      </c>
      <c r="H561" s="849">
        <v>18</v>
      </c>
      <c r="I561" s="849">
        <v>10422</v>
      </c>
      <c r="J561" s="832">
        <v>1</v>
      </c>
      <c r="K561" s="832">
        <v>579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5107</v>
      </c>
      <c r="B562" s="832" t="s">
        <v>5108</v>
      </c>
      <c r="C562" s="832" t="s">
        <v>624</v>
      </c>
      <c r="D562" s="832" t="s">
        <v>4819</v>
      </c>
      <c r="E562" s="832" t="s">
        <v>5036</v>
      </c>
      <c r="F562" s="832" t="s">
        <v>5128</v>
      </c>
      <c r="G562" s="832"/>
      <c r="H562" s="849">
        <v>1288</v>
      </c>
      <c r="I562" s="849">
        <v>1303456</v>
      </c>
      <c r="J562" s="832">
        <v>1</v>
      </c>
      <c r="K562" s="832">
        <v>1012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5107</v>
      </c>
      <c r="B563" s="832" t="s">
        <v>5108</v>
      </c>
      <c r="C563" s="832" t="s">
        <v>624</v>
      </c>
      <c r="D563" s="832" t="s">
        <v>4819</v>
      </c>
      <c r="E563" s="832" t="s">
        <v>5036</v>
      </c>
      <c r="F563" s="832" t="s">
        <v>5129</v>
      </c>
      <c r="G563" s="832"/>
      <c r="H563" s="849">
        <v>516</v>
      </c>
      <c r="I563" s="849">
        <v>1185252</v>
      </c>
      <c r="J563" s="832">
        <v>1</v>
      </c>
      <c r="K563" s="832">
        <v>2297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5107</v>
      </c>
      <c r="B564" s="832" t="s">
        <v>5108</v>
      </c>
      <c r="C564" s="832" t="s">
        <v>624</v>
      </c>
      <c r="D564" s="832" t="s">
        <v>4819</v>
      </c>
      <c r="E564" s="832" t="s">
        <v>5036</v>
      </c>
      <c r="F564" s="832" t="s">
        <v>5130</v>
      </c>
      <c r="G564" s="832" t="s">
        <v>5131</v>
      </c>
      <c r="H564" s="849">
        <v>213</v>
      </c>
      <c r="I564" s="849">
        <v>79662</v>
      </c>
      <c r="J564" s="832">
        <v>1</v>
      </c>
      <c r="K564" s="832">
        <v>374</v>
      </c>
      <c r="L564" s="849">
        <v>190</v>
      </c>
      <c r="M564" s="849">
        <v>68210</v>
      </c>
      <c r="N564" s="832">
        <v>0.85624262509100957</v>
      </c>
      <c r="O564" s="832">
        <v>359</v>
      </c>
      <c r="P564" s="849">
        <v>126</v>
      </c>
      <c r="Q564" s="849">
        <v>45612</v>
      </c>
      <c r="R564" s="837">
        <v>0.57256910446637044</v>
      </c>
      <c r="S564" s="850">
        <v>362</v>
      </c>
    </row>
    <row r="565" spans="1:19" ht="14.4" customHeight="1" x14ac:dyDescent="0.3">
      <c r="A565" s="831" t="s">
        <v>5107</v>
      </c>
      <c r="B565" s="832" t="s">
        <v>5108</v>
      </c>
      <c r="C565" s="832" t="s">
        <v>624</v>
      </c>
      <c r="D565" s="832" t="s">
        <v>4819</v>
      </c>
      <c r="E565" s="832" t="s">
        <v>5036</v>
      </c>
      <c r="F565" s="832" t="s">
        <v>5132</v>
      </c>
      <c r="G565" s="832" t="s">
        <v>5133</v>
      </c>
      <c r="H565" s="849">
        <v>85</v>
      </c>
      <c r="I565" s="849">
        <v>642260</v>
      </c>
      <c r="J565" s="832">
        <v>1</v>
      </c>
      <c r="K565" s="832">
        <v>7556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5107</v>
      </c>
      <c r="B566" s="832" t="s">
        <v>5108</v>
      </c>
      <c r="C566" s="832" t="s">
        <v>624</v>
      </c>
      <c r="D566" s="832" t="s">
        <v>4819</v>
      </c>
      <c r="E566" s="832" t="s">
        <v>5036</v>
      </c>
      <c r="F566" s="832" t="s">
        <v>5134</v>
      </c>
      <c r="G566" s="832" t="s">
        <v>5135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12517</v>
      </c>
      <c r="R566" s="837"/>
      <c r="S566" s="850">
        <v>12517</v>
      </c>
    </row>
    <row r="567" spans="1:19" ht="14.4" customHeight="1" x14ac:dyDescent="0.3">
      <c r="A567" s="831" t="s">
        <v>5107</v>
      </c>
      <c r="B567" s="832" t="s">
        <v>5108</v>
      </c>
      <c r="C567" s="832" t="s">
        <v>624</v>
      </c>
      <c r="D567" s="832" t="s">
        <v>4819</v>
      </c>
      <c r="E567" s="832" t="s">
        <v>5036</v>
      </c>
      <c r="F567" s="832" t="s">
        <v>5136</v>
      </c>
      <c r="G567" s="832" t="s">
        <v>5137</v>
      </c>
      <c r="H567" s="849">
        <v>7</v>
      </c>
      <c r="I567" s="849">
        <v>2744</v>
      </c>
      <c r="J567" s="832">
        <v>1</v>
      </c>
      <c r="K567" s="832">
        <v>392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5107</v>
      </c>
      <c r="B568" s="832" t="s">
        <v>5108</v>
      </c>
      <c r="C568" s="832" t="s">
        <v>624</v>
      </c>
      <c r="D568" s="832" t="s">
        <v>4819</v>
      </c>
      <c r="E568" s="832" t="s">
        <v>5036</v>
      </c>
      <c r="F568" s="832" t="s">
        <v>5138</v>
      </c>
      <c r="G568" s="832" t="s">
        <v>5139</v>
      </c>
      <c r="H568" s="849">
        <v>14</v>
      </c>
      <c r="I568" s="849">
        <v>13776</v>
      </c>
      <c r="J568" s="832">
        <v>1</v>
      </c>
      <c r="K568" s="832">
        <v>984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5107</v>
      </c>
      <c r="B569" s="832" t="s">
        <v>5108</v>
      </c>
      <c r="C569" s="832" t="s">
        <v>624</v>
      </c>
      <c r="D569" s="832" t="s">
        <v>4819</v>
      </c>
      <c r="E569" s="832" t="s">
        <v>5036</v>
      </c>
      <c r="F569" s="832" t="s">
        <v>5140</v>
      </c>
      <c r="G569" s="832" t="s">
        <v>5141</v>
      </c>
      <c r="H569" s="849"/>
      <c r="I569" s="849"/>
      <c r="J569" s="832"/>
      <c r="K569" s="832"/>
      <c r="L569" s="849">
        <v>403</v>
      </c>
      <c r="M569" s="849">
        <v>446121</v>
      </c>
      <c r="N569" s="832"/>
      <c r="O569" s="832">
        <v>1107</v>
      </c>
      <c r="P569" s="849">
        <v>236</v>
      </c>
      <c r="Q569" s="849">
        <v>261960</v>
      </c>
      <c r="R569" s="837"/>
      <c r="S569" s="850">
        <v>1110</v>
      </c>
    </row>
    <row r="570" spans="1:19" ht="14.4" customHeight="1" x14ac:dyDescent="0.3">
      <c r="A570" s="831" t="s">
        <v>5107</v>
      </c>
      <c r="B570" s="832" t="s">
        <v>5108</v>
      </c>
      <c r="C570" s="832" t="s">
        <v>624</v>
      </c>
      <c r="D570" s="832" t="s">
        <v>4819</v>
      </c>
      <c r="E570" s="832" t="s">
        <v>5036</v>
      </c>
      <c r="F570" s="832" t="s">
        <v>5142</v>
      </c>
      <c r="G570" s="832" t="s">
        <v>5143</v>
      </c>
      <c r="H570" s="849"/>
      <c r="I570" s="849"/>
      <c r="J570" s="832"/>
      <c r="K570" s="832"/>
      <c r="L570" s="849"/>
      <c r="M570" s="849"/>
      <c r="N570" s="832"/>
      <c r="O570" s="832"/>
      <c r="P570" s="849">
        <v>4</v>
      </c>
      <c r="Q570" s="849">
        <v>29788</v>
      </c>
      <c r="R570" s="837"/>
      <c r="S570" s="850">
        <v>7447</v>
      </c>
    </row>
    <row r="571" spans="1:19" ht="14.4" customHeight="1" x14ac:dyDescent="0.3">
      <c r="A571" s="831" t="s">
        <v>5107</v>
      </c>
      <c r="B571" s="832" t="s">
        <v>5108</v>
      </c>
      <c r="C571" s="832" t="s">
        <v>624</v>
      </c>
      <c r="D571" s="832" t="s">
        <v>4819</v>
      </c>
      <c r="E571" s="832" t="s">
        <v>5036</v>
      </c>
      <c r="F571" s="832" t="s">
        <v>5144</v>
      </c>
      <c r="G571" s="832" t="s">
        <v>5145</v>
      </c>
      <c r="H571" s="849"/>
      <c r="I571" s="849"/>
      <c r="J571" s="832"/>
      <c r="K571" s="832"/>
      <c r="L571" s="849">
        <v>2</v>
      </c>
      <c r="M571" s="849">
        <v>4790</v>
      </c>
      <c r="N571" s="832"/>
      <c r="O571" s="832">
        <v>2395</v>
      </c>
      <c r="P571" s="849">
        <v>2</v>
      </c>
      <c r="Q571" s="849">
        <v>4798</v>
      </c>
      <c r="R571" s="837"/>
      <c r="S571" s="850">
        <v>2399</v>
      </c>
    </row>
    <row r="572" spans="1:19" ht="14.4" customHeight="1" x14ac:dyDescent="0.3">
      <c r="A572" s="831" t="s">
        <v>5107</v>
      </c>
      <c r="B572" s="832" t="s">
        <v>5108</v>
      </c>
      <c r="C572" s="832" t="s">
        <v>624</v>
      </c>
      <c r="D572" s="832" t="s">
        <v>4819</v>
      </c>
      <c r="E572" s="832" t="s">
        <v>5036</v>
      </c>
      <c r="F572" s="832" t="s">
        <v>5146</v>
      </c>
      <c r="G572" s="832" t="s">
        <v>5147</v>
      </c>
      <c r="H572" s="849"/>
      <c r="I572" s="849"/>
      <c r="J572" s="832"/>
      <c r="K572" s="832"/>
      <c r="L572" s="849">
        <v>85</v>
      </c>
      <c r="M572" s="849">
        <v>748510</v>
      </c>
      <c r="N572" s="832"/>
      <c r="O572" s="832">
        <v>8806</v>
      </c>
      <c r="P572" s="849">
        <v>64</v>
      </c>
      <c r="Q572" s="849">
        <v>564032</v>
      </c>
      <c r="R572" s="837"/>
      <c r="S572" s="850">
        <v>8813</v>
      </c>
    </row>
    <row r="573" spans="1:19" ht="14.4" customHeight="1" x14ac:dyDescent="0.3">
      <c r="A573" s="831" t="s">
        <v>5107</v>
      </c>
      <c r="B573" s="832" t="s">
        <v>5108</v>
      </c>
      <c r="C573" s="832" t="s">
        <v>624</v>
      </c>
      <c r="D573" s="832" t="s">
        <v>4819</v>
      </c>
      <c r="E573" s="832" t="s">
        <v>5036</v>
      </c>
      <c r="F573" s="832" t="s">
        <v>5148</v>
      </c>
      <c r="G573" s="832" t="s">
        <v>5149</v>
      </c>
      <c r="H573" s="849"/>
      <c r="I573" s="849"/>
      <c r="J573" s="832"/>
      <c r="K573" s="832"/>
      <c r="L573" s="849">
        <v>15</v>
      </c>
      <c r="M573" s="849">
        <v>24150</v>
      </c>
      <c r="N573" s="832"/>
      <c r="O573" s="832">
        <v>1610</v>
      </c>
      <c r="P573" s="849">
        <v>62</v>
      </c>
      <c r="Q573" s="849">
        <v>99820</v>
      </c>
      <c r="R573" s="837"/>
      <c r="S573" s="850">
        <v>1610</v>
      </c>
    </row>
    <row r="574" spans="1:19" ht="14.4" customHeight="1" x14ac:dyDescent="0.3">
      <c r="A574" s="831" t="s">
        <v>5107</v>
      </c>
      <c r="B574" s="832" t="s">
        <v>5108</v>
      </c>
      <c r="C574" s="832" t="s">
        <v>624</v>
      </c>
      <c r="D574" s="832" t="s">
        <v>4819</v>
      </c>
      <c r="E574" s="832" t="s">
        <v>5036</v>
      </c>
      <c r="F574" s="832" t="s">
        <v>5150</v>
      </c>
      <c r="G574" s="832" t="s">
        <v>5151</v>
      </c>
      <c r="H574" s="849"/>
      <c r="I574" s="849"/>
      <c r="J574" s="832"/>
      <c r="K574" s="832"/>
      <c r="L574" s="849">
        <v>386</v>
      </c>
      <c r="M574" s="849">
        <v>628794</v>
      </c>
      <c r="N574" s="832"/>
      <c r="O574" s="832">
        <v>1629</v>
      </c>
      <c r="P574" s="849">
        <v>191</v>
      </c>
      <c r="Q574" s="849">
        <v>311712</v>
      </c>
      <c r="R574" s="837"/>
      <c r="S574" s="850">
        <v>1632</v>
      </c>
    </row>
    <row r="575" spans="1:19" ht="14.4" customHeight="1" x14ac:dyDescent="0.3">
      <c r="A575" s="831" t="s">
        <v>5107</v>
      </c>
      <c r="B575" s="832" t="s">
        <v>5108</v>
      </c>
      <c r="C575" s="832" t="s">
        <v>624</v>
      </c>
      <c r="D575" s="832" t="s">
        <v>4819</v>
      </c>
      <c r="E575" s="832" t="s">
        <v>5036</v>
      </c>
      <c r="F575" s="832" t="s">
        <v>5152</v>
      </c>
      <c r="G575" s="832" t="s">
        <v>5153</v>
      </c>
      <c r="H575" s="849"/>
      <c r="I575" s="849"/>
      <c r="J575" s="832"/>
      <c r="K575" s="832"/>
      <c r="L575" s="849">
        <v>71</v>
      </c>
      <c r="M575" s="849">
        <v>272285</v>
      </c>
      <c r="N575" s="832"/>
      <c r="O575" s="832">
        <v>3835</v>
      </c>
      <c r="P575" s="849">
        <v>42</v>
      </c>
      <c r="Q575" s="849">
        <v>161238</v>
      </c>
      <c r="R575" s="837"/>
      <c r="S575" s="850">
        <v>3839</v>
      </c>
    </row>
    <row r="576" spans="1:19" ht="14.4" customHeight="1" x14ac:dyDescent="0.3">
      <c r="A576" s="831" t="s">
        <v>5107</v>
      </c>
      <c r="B576" s="832" t="s">
        <v>5108</v>
      </c>
      <c r="C576" s="832" t="s">
        <v>624</v>
      </c>
      <c r="D576" s="832" t="s">
        <v>4819</v>
      </c>
      <c r="E576" s="832" t="s">
        <v>5036</v>
      </c>
      <c r="F576" s="832" t="s">
        <v>5154</v>
      </c>
      <c r="G576" s="832" t="s">
        <v>5155</v>
      </c>
      <c r="H576" s="849"/>
      <c r="I576" s="849"/>
      <c r="J576" s="832"/>
      <c r="K576" s="832"/>
      <c r="L576" s="849">
        <v>15</v>
      </c>
      <c r="M576" s="849">
        <v>24150</v>
      </c>
      <c r="N576" s="832"/>
      <c r="O576" s="832">
        <v>1610</v>
      </c>
      <c r="P576" s="849">
        <v>62</v>
      </c>
      <c r="Q576" s="849">
        <v>99820</v>
      </c>
      <c r="R576" s="837"/>
      <c r="S576" s="850">
        <v>1610</v>
      </c>
    </row>
    <row r="577" spans="1:19" ht="14.4" customHeight="1" x14ac:dyDescent="0.3">
      <c r="A577" s="831" t="s">
        <v>5107</v>
      </c>
      <c r="B577" s="832" t="s">
        <v>5108</v>
      </c>
      <c r="C577" s="832" t="s">
        <v>624</v>
      </c>
      <c r="D577" s="832" t="s">
        <v>4819</v>
      </c>
      <c r="E577" s="832" t="s">
        <v>5036</v>
      </c>
      <c r="F577" s="832" t="s">
        <v>5156</v>
      </c>
      <c r="G577" s="832" t="s">
        <v>5157</v>
      </c>
      <c r="H577" s="849"/>
      <c r="I577" s="849"/>
      <c r="J577" s="832"/>
      <c r="K577" s="832"/>
      <c r="L577" s="849">
        <v>18</v>
      </c>
      <c r="M577" s="849">
        <v>715068</v>
      </c>
      <c r="N577" s="832"/>
      <c r="O577" s="832">
        <v>39726</v>
      </c>
      <c r="P577" s="849">
        <v>6</v>
      </c>
      <c r="Q577" s="849">
        <v>238782</v>
      </c>
      <c r="R577" s="837"/>
      <c r="S577" s="850">
        <v>39797</v>
      </c>
    </row>
    <row r="578" spans="1:19" ht="14.4" customHeight="1" x14ac:dyDescent="0.3">
      <c r="A578" s="831" t="s">
        <v>5107</v>
      </c>
      <c r="B578" s="832" t="s">
        <v>5108</v>
      </c>
      <c r="C578" s="832" t="s">
        <v>624</v>
      </c>
      <c r="D578" s="832" t="s">
        <v>4819</v>
      </c>
      <c r="E578" s="832" t="s">
        <v>5036</v>
      </c>
      <c r="F578" s="832" t="s">
        <v>5158</v>
      </c>
      <c r="G578" s="832" t="s">
        <v>5159</v>
      </c>
      <c r="H578" s="849"/>
      <c r="I578" s="849"/>
      <c r="J578" s="832"/>
      <c r="K578" s="832"/>
      <c r="L578" s="849">
        <v>19</v>
      </c>
      <c r="M578" s="849">
        <v>45505</v>
      </c>
      <c r="N578" s="832"/>
      <c r="O578" s="832">
        <v>2395</v>
      </c>
      <c r="P578" s="849">
        <v>8</v>
      </c>
      <c r="Q578" s="849">
        <v>19192</v>
      </c>
      <c r="R578" s="837"/>
      <c r="S578" s="850">
        <v>2399</v>
      </c>
    </row>
    <row r="579" spans="1:19" ht="14.4" customHeight="1" x14ac:dyDescent="0.3">
      <c r="A579" s="831" t="s">
        <v>5107</v>
      </c>
      <c r="B579" s="832" t="s">
        <v>5108</v>
      </c>
      <c r="C579" s="832" t="s">
        <v>624</v>
      </c>
      <c r="D579" s="832" t="s">
        <v>4819</v>
      </c>
      <c r="E579" s="832" t="s">
        <v>5036</v>
      </c>
      <c r="F579" s="832" t="s">
        <v>5160</v>
      </c>
      <c r="G579" s="832" t="s">
        <v>5161</v>
      </c>
      <c r="H579" s="849"/>
      <c r="I579" s="849"/>
      <c r="J579" s="832"/>
      <c r="K579" s="832"/>
      <c r="L579" s="849">
        <v>1</v>
      </c>
      <c r="M579" s="849">
        <v>1084.44</v>
      </c>
      <c r="N579" s="832"/>
      <c r="O579" s="832">
        <v>1084.44</v>
      </c>
      <c r="P579" s="849">
        <v>3</v>
      </c>
      <c r="Q579" s="849">
        <v>3253.33</v>
      </c>
      <c r="R579" s="837"/>
      <c r="S579" s="850">
        <v>1084.4433333333334</v>
      </c>
    </row>
    <row r="580" spans="1:19" ht="14.4" customHeight="1" x14ac:dyDescent="0.3">
      <c r="A580" s="831" t="s">
        <v>5107</v>
      </c>
      <c r="B580" s="832" t="s">
        <v>5162</v>
      </c>
      <c r="C580" s="832" t="s">
        <v>624</v>
      </c>
      <c r="D580" s="832" t="s">
        <v>4819</v>
      </c>
      <c r="E580" s="832" t="s">
        <v>5036</v>
      </c>
      <c r="F580" s="832" t="s">
        <v>5163</v>
      </c>
      <c r="G580" s="832" t="s">
        <v>5164</v>
      </c>
      <c r="H580" s="849">
        <v>11</v>
      </c>
      <c r="I580" s="849">
        <v>2431</v>
      </c>
      <c r="J580" s="832">
        <v>1</v>
      </c>
      <c r="K580" s="832">
        <v>221</v>
      </c>
      <c r="L580" s="849">
        <v>30</v>
      </c>
      <c r="M580" s="849">
        <v>6660</v>
      </c>
      <c r="N580" s="832">
        <v>2.7396133278486219</v>
      </c>
      <c r="O580" s="832">
        <v>222</v>
      </c>
      <c r="P580" s="849">
        <v>35</v>
      </c>
      <c r="Q580" s="849">
        <v>7805</v>
      </c>
      <c r="R580" s="837">
        <v>3.2106129164952693</v>
      </c>
      <c r="S580" s="850">
        <v>223</v>
      </c>
    </row>
    <row r="581" spans="1:19" ht="14.4" customHeight="1" x14ac:dyDescent="0.3">
      <c r="A581" s="831" t="s">
        <v>5107</v>
      </c>
      <c r="B581" s="832" t="s">
        <v>5162</v>
      </c>
      <c r="C581" s="832" t="s">
        <v>624</v>
      </c>
      <c r="D581" s="832" t="s">
        <v>4819</v>
      </c>
      <c r="E581" s="832" t="s">
        <v>5036</v>
      </c>
      <c r="F581" s="832" t="s">
        <v>5165</v>
      </c>
      <c r="G581" s="832" t="s">
        <v>5166</v>
      </c>
      <c r="H581" s="849">
        <v>73</v>
      </c>
      <c r="I581" s="849">
        <v>37084</v>
      </c>
      <c r="J581" s="832">
        <v>1</v>
      </c>
      <c r="K581" s="832">
        <v>508</v>
      </c>
      <c r="L581" s="849">
        <v>30</v>
      </c>
      <c r="M581" s="849">
        <v>15270</v>
      </c>
      <c r="N581" s="832">
        <v>0.41176787833027723</v>
      </c>
      <c r="O581" s="832">
        <v>509</v>
      </c>
      <c r="P581" s="849">
        <v>35</v>
      </c>
      <c r="Q581" s="849">
        <v>17955</v>
      </c>
      <c r="R581" s="837">
        <v>0.48417107108186819</v>
      </c>
      <c r="S581" s="850">
        <v>513</v>
      </c>
    </row>
    <row r="582" spans="1:19" ht="14.4" customHeight="1" x14ac:dyDescent="0.3">
      <c r="A582" s="831" t="s">
        <v>5107</v>
      </c>
      <c r="B582" s="832" t="s">
        <v>5162</v>
      </c>
      <c r="C582" s="832" t="s">
        <v>624</v>
      </c>
      <c r="D582" s="832" t="s">
        <v>4819</v>
      </c>
      <c r="E582" s="832" t="s">
        <v>5036</v>
      </c>
      <c r="F582" s="832" t="s">
        <v>5167</v>
      </c>
      <c r="G582" s="832" t="s">
        <v>5168</v>
      </c>
      <c r="H582" s="849">
        <v>41</v>
      </c>
      <c r="I582" s="849">
        <v>14514</v>
      </c>
      <c r="J582" s="832">
        <v>1</v>
      </c>
      <c r="K582" s="832">
        <v>354</v>
      </c>
      <c r="L582" s="849">
        <v>31</v>
      </c>
      <c r="M582" s="849">
        <v>10974</v>
      </c>
      <c r="N582" s="832">
        <v>0.75609756097560976</v>
      </c>
      <c r="O582" s="832">
        <v>354</v>
      </c>
      <c r="P582" s="849">
        <v>61</v>
      </c>
      <c r="Q582" s="849">
        <v>21655</v>
      </c>
      <c r="R582" s="837">
        <v>1.4920077166873364</v>
      </c>
      <c r="S582" s="850">
        <v>355</v>
      </c>
    </row>
    <row r="583" spans="1:19" ht="14.4" customHeight="1" x14ac:dyDescent="0.3">
      <c r="A583" s="831" t="s">
        <v>5107</v>
      </c>
      <c r="B583" s="832" t="s">
        <v>5162</v>
      </c>
      <c r="C583" s="832" t="s">
        <v>624</v>
      </c>
      <c r="D583" s="832" t="s">
        <v>4819</v>
      </c>
      <c r="E583" s="832" t="s">
        <v>5036</v>
      </c>
      <c r="F583" s="832" t="s">
        <v>5169</v>
      </c>
      <c r="G583" s="832" t="s">
        <v>5170</v>
      </c>
      <c r="H583" s="849">
        <v>1</v>
      </c>
      <c r="I583" s="849">
        <v>32</v>
      </c>
      <c r="J583" s="832">
        <v>1</v>
      </c>
      <c r="K583" s="832">
        <v>32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5107</v>
      </c>
      <c r="B584" s="832" t="s">
        <v>5162</v>
      </c>
      <c r="C584" s="832" t="s">
        <v>624</v>
      </c>
      <c r="D584" s="832" t="s">
        <v>4819</v>
      </c>
      <c r="E584" s="832" t="s">
        <v>5036</v>
      </c>
      <c r="F584" s="832" t="s">
        <v>5171</v>
      </c>
      <c r="G584" s="832" t="s">
        <v>5172</v>
      </c>
      <c r="H584" s="849">
        <v>16630</v>
      </c>
      <c r="I584" s="849">
        <v>1080950</v>
      </c>
      <c r="J584" s="832">
        <v>1</v>
      </c>
      <c r="K584" s="832">
        <v>65</v>
      </c>
      <c r="L584" s="849">
        <v>17379</v>
      </c>
      <c r="M584" s="849">
        <v>1129635</v>
      </c>
      <c r="N584" s="832">
        <v>1.0450390859891763</v>
      </c>
      <c r="O584" s="832">
        <v>65</v>
      </c>
      <c r="P584" s="849">
        <v>17908</v>
      </c>
      <c r="Q584" s="849">
        <v>1164020</v>
      </c>
      <c r="R584" s="837">
        <v>1.0768490679494889</v>
      </c>
      <c r="S584" s="850">
        <v>65</v>
      </c>
    </row>
    <row r="585" spans="1:19" ht="14.4" customHeight="1" x14ac:dyDescent="0.3">
      <c r="A585" s="831" t="s">
        <v>5107</v>
      </c>
      <c r="B585" s="832" t="s">
        <v>5162</v>
      </c>
      <c r="C585" s="832" t="s">
        <v>624</v>
      </c>
      <c r="D585" s="832" t="s">
        <v>4819</v>
      </c>
      <c r="E585" s="832" t="s">
        <v>5036</v>
      </c>
      <c r="F585" s="832" t="s">
        <v>5173</v>
      </c>
      <c r="G585" s="832" t="s">
        <v>5174</v>
      </c>
      <c r="H585" s="849">
        <v>3</v>
      </c>
      <c r="I585" s="849">
        <v>1635</v>
      </c>
      <c r="J585" s="832">
        <v>1</v>
      </c>
      <c r="K585" s="832">
        <v>545</v>
      </c>
      <c r="L585" s="849">
        <v>4</v>
      </c>
      <c r="M585" s="849">
        <v>2180</v>
      </c>
      <c r="N585" s="832">
        <v>1.3333333333333333</v>
      </c>
      <c r="O585" s="832">
        <v>545</v>
      </c>
      <c r="P585" s="849">
        <v>3</v>
      </c>
      <c r="Q585" s="849">
        <v>1638</v>
      </c>
      <c r="R585" s="837">
        <v>1.001834862385321</v>
      </c>
      <c r="S585" s="850">
        <v>546</v>
      </c>
    </row>
    <row r="586" spans="1:19" ht="14.4" customHeight="1" x14ac:dyDescent="0.3">
      <c r="A586" s="831" t="s">
        <v>5107</v>
      </c>
      <c r="B586" s="832" t="s">
        <v>5162</v>
      </c>
      <c r="C586" s="832" t="s">
        <v>624</v>
      </c>
      <c r="D586" s="832" t="s">
        <v>4819</v>
      </c>
      <c r="E586" s="832" t="s">
        <v>5036</v>
      </c>
      <c r="F586" s="832" t="s">
        <v>5175</v>
      </c>
      <c r="G586" s="832" t="s">
        <v>5176</v>
      </c>
      <c r="H586" s="849">
        <v>154</v>
      </c>
      <c r="I586" s="849">
        <v>91168</v>
      </c>
      <c r="J586" s="832">
        <v>1</v>
      </c>
      <c r="K586" s="832">
        <v>592</v>
      </c>
      <c r="L586" s="849">
        <v>111</v>
      </c>
      <c r="M586" s="849">
        <v>65712</v>
      </c>
      <c r="N586" s="832">
        <v>0.72077922077922074</v>
      </c>
      <c r="O586" s="832">
        <v>592</v>
      </c>
      <c r="P586" s="849">
        <v>107</v>
      </c>
      <c r="Q586" s="849">
        <v>63558</v>
      </c>
      <c r="R586" s="837">
        <v>0.69715250965250963</v>
      </c>
      <c r="S586" s="850">
        <v>594</v>
      </c>
    </row>
    <row r="587" spans="1:19" ht="14.4" customHeight="1" x14ac:dyDescent="0.3">
      <c r="A587" s="831" t="s">
        <v>5107</v>
      </c>
      <c r="B587" s="832" t="s">
        <v>5162</v>
      </c>
      <c r="C587" s="832" t="s">
        <v>624</v>
      </c>
      <c r="D587" s="832" t="s">
        <v>4819</v>
      </c>
      <c r="E587" s="832" t="s">
        <v>5036</v>
      </c>
      <c r="F587" s="832" t="s">
        <v>5177</v>
      </c>
      <c r="G587" s="832" t="s">
        <v>5178</v>
      </c>
      <c r="H587" s="849">
        <v>128</v>
      </c>
      <c r="I587" s="849">
        <v>78976</v>
      </c>
      <c r="J587" s="832">
        <v>1</v>
      </c>
      <c r="K587" s="832">
        <v>617</v>
      </c>
      <c r="L587" s="849">
        <v>92</v>
      </c>
      <c r="M587" s="849">
        <v>56764</v>
      </c>
      <c r="N587" s="832">
        <v>0.71875</v>
      </c>
      <c r="O587" s="832">
        <v>617</v>
      </c>
      <c r="P587" s="849">
        <v>88</v>
      </c>
      <c r="Q587" s="849">
        <v>54384</v>
      </c>
      <c r="R587" s="837">
        <v>0.68861426256077796</v>
      </c>
      <c r="S587" s="850">
        <v>618</v>
      </c>
    </row>
    <row r="588" spans="1:19" ht="14.4" customHeight="1" x14ac:dyDescent="0.3">
      <c r="A588" s="831" t="s">
        <v>5107</v>
      </c>
      <c r="B588" s="832" t="s">
        <v>5162</v>
      </c>
      <c r="C588" s="832" t="s">
        <v>624</v>
      </c>
      <c r="D588" s="832" t="s">
        <v>4819</v>
      </c>
      <c r="E588" s="832" t="s">
        <v>5036</v>
      </c>
      <c r="F588" s="832" t="s">
        <v>5179</v>
      </c>
      <c r="G588" s="832" t="s">
        <v>5180</v>
      </c>
      <c r="H588" s="849">
        <v>28</v>
      </c>
      <c r="I588" s="849">
        <v>4284</v>
      </c>
      <c r="J588" s="832">
        <v>1</v>
      </c>
      <c r="K588" s="832">
        <v>153</v>
      </c>
      <c r="L588" s="849">
        <v>68</v>
      </c>
      <c r="M588" s="849">
        <v>10404</v>
      </c>
      <c r="N588" s="832">
        <v>2.4285714285714284</v>
      </c>
      <c r="O588" s="832">
        <v>153</v>
      </c>
      <c r="P588" s="849">
        <v>37</v>
      </c>
      <c r="Q588" s="849">
        <v>5698</v>
      </c>
      <c r="R588" s="837">
        <v>1.3300653594771241</v>
      </c>
      <c r="S588" s="850">
        <v>154</v>
      </c>
    </row>
    <row r="589" spans="1:19" ht="14.4" customHeight="1" x14ac:dyDescent="0.3">
      <c r="A589" s="831" t="s">
        <v>5107</v>
      </c>
      <c r="B589" s="832" t="s">
        <v>5162</v>
      </c>
      <c r="C589" s="832" t="s">
        <v>624</v>
      </c>
      <c r="D589" s="832" t="s">
        <v>4819</v>
      </c>
      <c r="E589" s="832" t="s">
        <v>5036</v>
      </c>
      <c r="F589" s="832" t="s">
        <v>5181</v>
      </c>
      <c r="G589" s="832" t="s">
        <v>5182</v>
      </c>
      <c r="H589" s="849">
        <v>1</v>
      </c>
      <c r="I589" s="849">
        <v>679</v>
      </c>
      <c r="J589" s="832">
        <v>1</v>
      </c>
      <c r="K589" s="832">
        <v>679</v>
      </c>
      <c r="L589" s="849">
        <v>1</v>
      </c>
      <c r="M589" s="849">
        <v>679</v>
      </c>
      <c r="N589" s="832">
        <v>1</v>
      </c>
      <c r="O589" s="832">
        <v>679</v>
      </c>
      <c r="P589" s="849"/>
      <c r="Q589" s="849"/>
      <c r="R589" s="837"/>
      <c r="S589" s="850"/>
    </row>
    <row r="590" spans="1:19" ht="14.4" customHeight="1" x14ac:dyDescent="0.3">
      <c r="A590" s="831" t="s">
        <v>5107</v>
      </c>
      <c r="B590" s="832" t="s">
        <v>5162</v>
      </c>
      <c r="C590" s="832" t="s">
        <v>624</v>
      </c>
      <c r="D590" s="832" t="s">
        <v>4819</v>
      </c>
      <c r="E590" s="832" t="s">
        <v>5036</v>
      </c>
      <c r="F590" s="832" t="s">
        <v>5183</v>
      </c>
      <c r="G590" s="832" t="s">
        <v>5184</v>
      </c>
      <c r="H590" s="849">
        <v>109</v>
      </c>
      <c r="I590" s="849">
        <v>2616</v>
      </c>
      <c r="J590" s="832">
        <v>1</v>
      </c>
      <c r="K590" s="832">
        <v>24</v>
      </c>
      <c r="L590" s="849">
        <v>99</v>
      </c>
      <c r="M590" s="849">
        <v>2376</v>
      </c>
      <c r="N590" s="832">
        <v>0.90825688073394495</v>
      </c>
      <c r="O590" s="832">
        <v>24</v>
      </c>
      <c r="P590" s="849">
        <v>145</v>
      </c>
      <c r="Q590" s="849">
        <v>3770</v>
      </c>
      <c r="R590" s="837">
        <v>1.441131498470948</v>
      </c>
      <c r="S590" s="850">
        <v>26</v>
      </c>
    </row>
    <row r="591" spans="1:19" ht="14.4" customHeight="1" x14ac:dyDescent="0.3">
      <c r="A591" s="831" t="s">
        <v>5107</v>
      </c>
      <c r="B591" s="832" t="s">
        <v>5162</v>
      </c>
      <c r="C591" s="832" t="s">
        <v>624</v>
      </c>
      <c r="D591" s="832" t="s">
        <v>4819</v>
      </c>
      <c r="E591" s="832" t="s">
        <v>5036</v>
      </c>
      <c r="F591" s="832" t="s">
        <v>5185</v>
      </c>
      <c r="G591" s="832" t="s">
        <v>5186</v>
      </c>
      <c r="H591" s="849">
        <v>14</v>
      </c>
      <c r="I591" s="849">
        <v>2324</v>
      </c>
      <c r="J591" s="832">
        <v>1</v>
      </c>
      <c r="K591" s="832">
        <v>166</v>
      </c>
      <c r="L591" s="849">
        <v>2</v>
      </c>
      <c r="M591" s="849">
        <v>334</v>
      </c>
      <c r="N591" s="832">
        <v>0.14371772805507746</v>
      </c>
      <c r="O591" s="832">
        <v>167</v>
      </c>
      <c r="P591" s="849">
        <v>2</v>
      </c>
      <c r="Q591" s="849">
        <v>336</v>
      </c>
      <c r="R591" s="837">
        <v>0.14457831325301204</v>
      </c>
      <c r="S591" s="850">
        <v>168</v>
      </c>
    </row>
    <row r="592" spans="1:19" ht="14.4" customHeight="1" x14ac:dyDescent="0.3">
      <c r="A592" s="831" t="s">
        <v>5107</v>
      </c>
      <c r="B592" s="832" t="s">
        <v>5162</v>
      </c>
      <c r="C592" s="832" t="s">
        <v>624</v>
      </c>
      <c r="D592" s="832" t="s">
        <v>4819</v>
      </c>
      <c r="E592" s="832" t="s">
        <v>5036</v>
      </c>
      <c r="F592" s="832" t="s">
        <v>5187</v>
      </c>
      <c r="G592" s="832" t="s">
        <v>5188</v>
      </c>
      <c r="H592" s="849">
        <v>625</v>
      </c>
      <c r="I592" s="849">
        <v>34375</v>
      </c>
      <c r="J592" s="832">
        <v>1</v>
      </c>
      <c r="K592" s="832">
        <v>55</v>
      </c>
      <c r="L592" s="849">
        <v>601</v>
      </c>
      <c r="M592" s="849">
        <v>33055</v>
      </c>
      <c r="N592" s="832">
        <v>0.96160000000000001</v>
      </c>
      <c r="O592" s="832">
        <v>55</v>
      </c>
      <c r="P592" s="849">
        <v>648</v>
      </c>
      <c r="Q592" s="849">
        <v>35640</v>
      </c>
      <c r="R592" s="837">
        <v>1.0367999999999999</v>
      </c>
      <c r="S592" s="850">
        <v>55</v>
      </c>
    </row>
    <row r="593" spans="1:19" ht="14.4" customHeight="1" x14ac:dyDescent="0.3">
      <c r="A593" s="831" t="s">
        <v>5107</v>
      </c>
      <c r="B593" s="832" t="s">
        <v>5162</v>
      </c>
      <c r="C593" s="832" t="s">
        <v>624</v>
      </c>
      <c r="D593" s="832" t="s">
        <v>4819</v>
      </c>
      <c r="E593" s="832" t="s">
        <v>5036</v>
      </c>
      <c r="F593" s="832" t="s">
        <v>5189</v>
      </c>
      <c r="G593" s="832" t="s">
        <v>5190</v>
      </c>
      <c r="H593" s="849">
        <v>4258</v>
      </c>
      <c r="I593" s="849">
        <v>327866</v>
      </c>
      <c r="J593" s="832">
        <v>1</v>
      </c>
      <c r="K593" s="832">
        <v>77</v>
      </c>
      <c r="L593" s="849">
        <v>4847</v>
      </c>
      <c r="M593" s="849">
        <v>373219</v>
      </c>
      <c r="N593" s="832">
        <v>1.1383278534523251</v>
      </c>
      <c r="O593" s="832">
        <v>77</v>
      </c>
      <c r="P593" s="849">
        <v>4646</v>
      </c>
      <c r="Q593" s="849">
        <v>362388</v>
      </c>
      <c r="R593" s="837">
        <v>1.1052930160492396</v>
      </c>
      <c r="S593" s="850">
        <v>78</v>
      </c>
    </row>
    <row r="594" spans="1:19" ht="14.4" customHeight="1" x14ac:dyDescent="0.3">
      <c r="A594" s="831" t="s">
        <v>5107</v>
      </c>
      <c r="B594" s="832" t="s">
        <v>5162</v>
      </c>
      <c r="C594" s="832" t="s">
        <v>624</v>
      </c>
      <c r="D594" s="832" t="s">
        <v>4819</v>
      </c>
      <c r="E594" s="832" t="s">
        <v>5036</v>
      </c>
      <c r="F594" s="832" t="s">
        <v>5191</v>
      </c>
      <c r="G594" s="832" t="s">
        <v>5192</v>
      </c>
      <c r="H594" s="849">
        <v>4</v>
      </c>
      <c r="I594" s="849">
        <v>6532</v>
      </c>
      <c r="J594" s="832">
        <v>1</v>
      </c>
      <c r="K594" s="832">
        <v>1633</v>
      </c>
      <c r="L594" s="849">
        <v>8</v>
      </c>
      <c r="M594" s="849">
        <v>13064</v>
      </c>
      <c r="N594" s="832">
        <v>2</v>
      </c>
      <c r="O594" s="832">
        <v>1633</v>
      </c>
      <c r="P594" s="849">
        <v>10</v>
      </c>
      <c r="Q594" s="849">
        <v>16330</v>
      </c>
      <c r="R594" s="837">
        <v>2.5</v>
      </c>
      <c r="S594" s="850">
        <v>1633</v>
      </c>
    </row>
    <row r="595" spans="1:19" ht="14.4" customHeight="1" x14ac:dyDescent="0.3">
      <c r="A595" s="831" t="s">
        <v>5107</v>
      </c>
      <c r="B595" s="832" t="s">
        <v>5162</v>
      </c>
      <c r="C595" s="832" t="s">
        <v>624</v>
      </c>
      <c r="D595" s="832" t="s">
        <v>4819</v>
      </c>
      <c r="E595" s="832" t="s">
        <v>5036</v>
      </c>
      <c r="F595" s="832" t="s">
        <v>5193</v>
      </c>
      <c r="G595" s="832" t="s">
        <v>5194</v>
      </c>
      <c r="H595" s="849">
        <v>2261</v>
      </c>
      <c r="I595" s="849">
        <v>54264</v>
      </c>
      <c r="J595" s="832">
        <v>1</v>
      </c>
      <c r="K595" s="832">
        <v>24</v>
      </c>
      <c r="L595" s="849">
        <v>2392</v>
      </c>
      <c r="M595" s="849">
        <v>57408</v>
      </c>
      <c r="N595" s="832">
        <v>1.0579389650597082</v>
      </c>
      <c r="O595" s="832">
        <v>24</v>
      </c>
      <c r="P595" s="849">
        <v>2489</v>
      </c>
      <c r="Q595" s="849">
        <v>59736</v>
      </c>
      <c r="R595" s="837">
        <v>1.1008403361344539</v>
      </c>
      <c r="S595" s="850">
        <v>24</v>
      </c>
    </row>
    <row r="596" spans="1:19" ht="14.4" customHeight="1" x14ac:dyDescent="0.3">
      <c r="A596" s="831" t="s">
        <v>5107</v>
      </c>
      <c r="B596" s="832" t="s">
        <v>5162</v>
      </c>
      <c r="C596" s="832" t="s">
        <v>624</v>
      </c>
      <c r="D596" s="832" t="s">
        <v>4819</v>
      </c>
      <c r="E596" s="832" t="s">
        <v>5036</v>
      </c>
      <c r="F596" s="832" t="s">
        <v>5195</v>
      </c>
      <c r="G596" s="832" t="s">
        <v>5196</v>
      </c>
      <c r="H596" s="849">
        <v>4</v>
      </c>
      <c r="I596" s="849">
        <v>400</v>
      </c>
      <c r="J596" s="832">
        <v>1</v>
      </c>
      <c r="K596" s="832">
        <v>100</v>
      </c>
      <c r="L596" s="849">
        <v>6</v>
      </c>
      <c r="M596" s="849">
        <v>606</v>
      </c>
      <c r="N596" s="832">
        <v>1.5149999999999999</v>
      </c>
      <c r="O596" s="832">
        <v>101</v>
      </c>
      <c r="P596" s="849">
        <v>2</v>
      </c>
      <c r="Q596" s="849">
        <v>204</v>
      </c>
      <c r="R596" s="837">
        <v>0.51</v>
      </c>
      <c r="S596" s="850">
        <v>102</v>
      </c>
    </row>
    <row r="597" spans="1:19" ht="14.4" customHeight="1" x14ac:dyDescent="0.3">
      <c r="A597" s="831" t="s">
        <v>5107</v>
      </c>
      <c r="B597" s="832" t="s">
        <v>5162</v>
      </c>
      <c r="C597" s="832" t="s">
        <v>624</v>
      </c>
      <c r="D597" s="832" t="s">
        <v>4819</v>
      </c>
      <c r="E597" s="832" t="s">
        <v>5036</v>
      </c>
      <c r="F597" s="832" t="s">
        <v>5197</v>
      </c>
      <c r="G597" s="832" t="s">
        <v>5198</v>
      </c>
      <c r="H597" s="849">
        <v>10</v>
      </c>
      <c r="I597" s="849">
        <v>1800</v>
      </c>
      <c r="J597" s="832">
        <v>1</v>
      </c>
      <c r="K597" s="832">
        <v>180</v>
      </c>
      <c r="L597" s="849">
        <v>11</v>
      </c>
      <c r="M597" s="849">
        <v>1980</v>
      </c>
      <c r="N597" s="832">
        <v>1.1000000000000001</v>
      </c>
      <c r="O597" s="832">
        <v>180</v>
      </c>
      <c r="P597" s="849">
        <v>5</v>
      </c>
      <c r="Q597" s="849">
        <v>900</v>
      </c>
      <c r="R597" s="837">
        <v>0.5</v>
      </c>
      <c r="S597" s="850">
        <v>180</v>
      </c>
    </row>
    <row r="598" spans="1:19" ht="14.4" customHeight="1" x14ac:dyDescent="0.3">
      <c r="A598" s="831" t="s">
        <v>5107</v>
      </c>
      <c r="B598" s="832" t="s">
        <v>5162</v>
      </c>
      <c r="C598" s="832" t="s">
        <v>624</v>
      </c>
      <c r="D598" s="832" t="s">
        <v>4819</v>
      </c>
      <c r="E598" s="832" t="s">
        <v>5036</v>
      </c>
      <c r="F598" s="832" t="s">
        <v>5199</v>
      </c>
      <c r="G598" s="832" t="s">
        <v>5200</v>
      </c>
      <c r="H598" s="849">
        <v>4</v>
      </c>
      <c r="I598" s="849">
        <v>1640</v>
      </c>
      <c r="J598" s="832">
        <v>1</v>
      </c>
      <c r="K598" s="832">
        <v>410</v>
      </c>
      <c r="L598" s="849">
        <v>3</v>
      </c>
      <c r="M598" s="849">
        <v>1230</v>
      </c>
      <c r="N598" s="832">
        <v>0.75</v>
      </c>
      <c r="O598" s="832">
        <v>410</v>
      </c>
      <c r="P598" s="849">
        <v>1</v>
      </c>
      <c r="Q598" s="849">
        <v>411</v>
      </c>
      <c r="R598" s="837">
        <v>0.25060975609756098</v>
      </c>
      <c r="S598" s="850">
        <v>411</v>
      </c>
    </row>
    <row r="599" spans="1:19" ht="14.4" customHeight="1" x14ac:dyDescent="0.3">
      <c r="A599" s="831" t="s">
        <v>5107</v>
      </c>
      <c r="B599" s="832" t="s">
        <v>5162</v>
      </c>
      <c r="C599" s="832" t="s">
        <v>624</v>
      </c>
      <c r="D599" s="832" t="s">
        <v>4819</v>
      </c>
      <c r="E599" s="832" t="s">
        <v>5036</v>
      </c>
      <c r="F599" s="832" t="s">
        <v>5201</v>
      </c>
      <c r="G599" s="832" t="s">
        <v>5202</v>
      </c>
      <c r="H599" s="849">
        <v>83</v>
      </c>
      <c r="I599" s="849">
        <v>52373</v>
      </c>
      <c r="J599" s="832">
        <v>1</v>
      </c>
      <c r="K599" s="832">
        <v>631</v>
      </c>
      <c r="L599" s="849">
        <v>71</v>
      </c>
      <c r="M599" s="849">
        <v>44801</v>
      </c>
      <c r="N599" s="832">
        <v>0.85542168674698793</v>
      </c>
      <c r="O599" s="832">
        <v>631</v>
      </c>
      <c r="P599" s="849">
        <v>96</v>
      </c>
      <c r="Q599" s="849">
        <v>60576</v>
      </c>
      <c r="R599" s="837">
        <v>1.1566265060240963</v>
      </c>
      <c r="S599" s="850">
        <v>631</v>
      </c>
    </row>
    <row r="600" spans="1:19" ht="14.4" customHeight="1" x14ac:dyDescent="0.3">
      <c r="A600" s="831" t="s">
        <v>5107</v>
      </c>
      <c r="B600" s="832" t="s">
        <v>5162</v>
      </c>
      <c r="C600" s="832" t="s">
        <v>624</v>
      </c>
      <c r="D600" s="832" t="s">
        <v>4819</v>
      </c>
      <c r="E600" s="832" t="s">
        <v>5036</v>
      </c>
      <c r="F600" s="832" t="s">
        <v>5203</v>
      </c>
      <c r="G600" s="832" t="s">
        <v>5204</v>
      </c>
      <c r="H600" s="849">
        <v>1</v>
      </c>
      <c r="I600" s="849">
        <v>210</v>
      </c>
      <c r="J600" s="832">
        <v>1</v>
      </c>
      <c r="K600" s="832">
        <v>210</v>
      </c>
      <c r="L600" s="849">
        <v>1</v>
      </c>
      <c r="M600" s="849">
        <v>210</v>
      </c>
      <c r="N600" s="832">
        <v>1</v>
      </c>
      <c r="O600" s="832">
        <v>210</v>
      </c>
      <c r="P600" s="849"/>
      <c r="Q600" s="849"/>
      <c r="R600" s="837"/>
      <c r="S600" s="850"/>
    </row>
    <row r="601" spans="1:19" ht="14.4" customHeight="1" x14ac:dyDescent="0.3">
      <c r="A601" s="831" t="s">
        <v>5107</v>
      </c>
      <c r="B601" s="832" t="s">
        <v>5162</v>
      </c>
      <c r="C601" s="832" t="s">
        <v>624</v>
      </c>
      <c r="D601" s="832" t="s">
        <v>4819</v>
      </c>
      <c r="E601" s="832" t="s">
        <v>5036</v>
      </c>
      <c r="F601" s="832" t="s">
        <v>5205</v>
      </c>
      <c r="G601" s="832" t="s">
        <v>5206</v>
      </c>
      <c r="H601" s="849">
        <v>1000</v>
      </c>
      <c r="I601" s="849">
        <v>66000</v>
      </c>
      <c r="J601" s="832">
        <v>1</v>
      </c>
      <c r="K601" s="832">
        <v>66</v>
      </c>
      <c r="L601" s="849">
        <v>1073</v>
      </c>
      <c r="M601" s="849">
        <v>70818</v>
      </c>
      <c r="N601" s="832">
        <v>1.073</v>
      </c>
      <c r="O601" s="832">
        <v>66</v>
      </c>
      <c r="P601" s="849">
        <v>1124</v>
      </c>
      <c r="Q601" s="849">
        <v>74184</v>
      </c>
      <c r="R601" s="837">
        <v>1.1240000000000001</v>
      </c>
      <c r="S601" s="850">
        <v>66</v>
      </c>
    </row>
    <row r="602" spans="1:19" ht="14.4" customHeight="1" x14ac:dyDescent="0.3">
      <c r="A602" s="831" t="s">
        <v>5107</v>
      </c>
      <c r="B602" s="832" t="s">
        <v>5162</v>
      </c>
      <c r="C602" s="832" t="s">
        <v>624</v>
      </c>
      <c r="D602" s="832" t="s">
        <v>4819</v>
      </c>
      <c r="E602" s="832" t="s">
        <v>5036</v>
      </c>
      <c r="F602" s="832" t="s">
        <v>5207</v>
      </c>
      <c r="G602" s="832" t="s">
        <v>5208</v>
      </c>
      <c r="H602" s="849">
        <v>2</v>
      </c>
      <c r="I602" s="849">
        <v>598</v>
      </c>
      <c r="J602" s="832">
        <v>1</v>
      </c>
      <c r="K602" s="832">
        <v>299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5107</v>
      </c>
      <c r="B603" s="832" t="s">
        <v>5162</v>
      </c>
      <c r="C603" s="832" t="s">
        <v>624</v>
      </c>
      <c r="D603" s="832" t="s">
        <v>4819</v>
      </c>
      <c r="E603" s="832" t="s">
        <v>5036</v>
      </c>
      <c r="F603" s="832" t="s">
        <v>5209</v>
      </c>
      <c r="G603" s="832" t="s">
        <v>5210</v>
      </c>
      <c r="H603" s="849">
        <v>5121</v>
      </c>
      <c r="I603" s="849">
        <v>87057</v>
      </c>
      <c r="J603" s="832">
        <v>1</v>
      </c>
      <c r="K603" s="832">
        <v>17</v>
      </c>
      <c r="L603" s="849">
        <v>5441</v>
      </c>
      <c r="M603" s="849">
        <v>92497</v>
      </c>
      <c r="N603" s="832">
        <v>1.0624877953524703</v>
      </c>
      <c r="O603" s="832">
        <v>17</v>
      </c>
      <c r="P603" s="849">
        <v>5450</v>
      </c>
      <c r="Q603" s="849">
        <v>92650</v>
      </c>
      <c r="R603" s="837">
        <v>1.0642452645967584</v>
      </c>
      <c r="S603" s="850">
        <v>17</v>
      </c>
    </row>
    <row r="604" spans="1:19" ht="14.4" customHeight="1" x14ac:dyDescent="0.3">
      <c r="A604" s="831" t="s">
        <v>5107</v>
      </c>
      <c r="B604" s="832" t="s">
        <v>5162</v>
      </c>
      <c r="C604" s="832" t="s">
        <v>624</v>
      </c>
      <c r="D604" s="832" t="s">
        <v>4819</v>
      </c>
      <c r="E604" s="832" t="s">
        <v>5036</v>
      </c>
      <c r="F604" s="832" t="s">
        <v>5211</v>
      </c>
      <c r="G604" s="832" t="s">
        <v>5212</v>
      </c>
      <c r="H604" s="849"/>
      <c r="I604" s="849"/>
      <c r="J604" s="832"/>
      <c r="K604" s="832"/>
      <c r="L604" s="849">
        <v>1</v>
      </c>
      <c r="M604" s="849">
        <v>102</v>
      </c>
      <c r="N604" s="832"/>
      <c r="O604" s="832">
        <v>102</v>
      </c>
      <c r="P604" s="849"/>
      <c r="Q604" s="849"/>
      <c r="R604" s="837"/>
      <c r="S604" s="850"/>
    </row>
    <row r="605" spans="1:19" ht="14.4" customHeight="1" x14ac:dyDescent="0.3">
      <c r="A605" s="831" t="s">
        <v>5107</v>
      </c>
      <c r="B605" s="832" t="s">
        <v>5162</v>
      </c>
      <c r="C605" s="832" t="s">
        <v>624</v>
      </c>
      <c r="D605" s="832" t="s">
        <v>4819</v>
      </c>
      <c r="E605" s="832" t="s">
        <v>5036</v>
      </c>
      <c r="F605" s="832" t="s">
        <v>5213</v>
      </c>
      <c r="G605" s="832" t="s">
        <v>5214</v>
      </c>
      <c r="H605" s="849">
        <v>2574</v>
      </c>
      <c r="I605" s="849">
        <v>900900</v>
      </c>
      <c r="J605" s="832">
        <v>1</v>
      </c>
      <c r="K605" s="832">
        <v>350</v>
      </c>
      <c r="L605" s="849">
        <v>2292</v>
      </c>
      <c r="M605" s="849">
        <v>802200</v>
      </c>
      <c r="N605" s="832">
        <v>0.89044289044289049</v>
      </c>
      <c r="O605" s="832">
        <v>350</v>
      </c>
      <c r="P605" s="849">
        <v>2626</v>
      </c>
      <c r="Q605" s="849">
        <v>921726</v>
      </c>
      <c r="R605" s="837">
        <v>1.0231168831168831</v>
      </c>
      <c r="S605" s="850">
        <v>351</v>
      </c>
    </row>
    <row r="606" spans="1:19" ht="14.4" customHeight="1" x14ac:dyDescent="0.3">
      <c r="A606" s="831" t="s">
        <v>5107</v>
      </c>
      <c r="B606" s="832" t="s">
        <v>5162</v>
      </c>
      <c r="C606" s="832" t="s">
        <v>624</v>
      </c>
      <c r="D606" s="832" t="s">
        <v>4819</v>
      </c>
      <c r="E606" s="832" t="s">
        <v>5036</v>
      </c>
      <c r="F606" s="832" t="s">
        <v>5215</v>
      </c>
      <c r="G606" s="832" t="s">
        <v>5216</v>
      </c>
      <c r="H606" s="849">
        <v>1909</v>
      </c>
      <c r="I606" s="849">
        <v>47725</v>
      </c>
      <c r="J606" s="832">
        <v>1</v>
      </c>
      <c r="K606" s="832">
        <v>25</v>
      </c>
      <c r="L606" s="849">
        <v>2128</v>
      </c>
      <c r="M606" s="849">
        <v>53200</v>
      </c>
      <c r="N606" s="832">
        <v>1.1147197485594551</v>
      </c>
      <c r="O606" s="832">
        <v>25</v>
      </c>
      <c r="P606" s="849">
        <v>2137</v>
      </c>
      <c r="Q606" s="849">
        <v>53425</v>
      </c>
      <c r="R606" s="837">
        <v>1.1194342587742274</v>
      </c>
      <c r="S606" s="850">
        <v>25</v>
      </c>
    </row>
    <row r="607" spans="1:19" ht="14.4" customHeight="1" x14ac:dyDescent="0.3">
      <c r="A607" s="831" t="s">
        <v>5107</v>
      </c>
      <c r="B607" s="832" t="s">
        <v>5162</v>
      </c>
      <c r="C607" s="832" t="s">
        <v>624</v>
      </c>
      <c r="D607" s="832" t="s">
        <v>4819</v>
      </c>
      <c r="E607" s="832" t="s">
        <v>5036</v>
      </c>
      <c r="F607" s="832" t="s">
        <v>5217</v>
      </c>
      <c r="G607" s="832" t="s">
        <v>5218</v>
      </c>
      <c r="H607" s="849">
        <v>102</v>
      </c>
      <c r="I607" s="849">
        <v>75684</v>
      </c>
      <c r="J607" s="832">
        <v>1</v>
      </c>
      <c r="K607" s="832">
        <v>742</v>
      </c>
      <c r="L607" s="849">
        <v>81</v>
      </c>
      <c r="M607" s="849">
        <v>60102</v>
      </c>
      <c r="N607" s="832">
        <v>0.79411764705882348</v>
      </c>
      <c r="O607" s="832">
        <v>742</v>
      </c>
      <c r="P607" s="849">
        <v>82</v>
      </c>
      <c r="Q607" s="849">
        <v>60844</v>
      </c>
      <c r="R607" s="837">
        <v>0.80392156862745101</v>
      </c>
      <c r="S607" s="850">
        <v>742</v>
      </c>
    </row>
    <row r="608" spans="1:19" ht="14.4" customHeight="1" x14ac:dyDescent="0.3">
      <c r="A608" s="831" t="s">
        <v>5107</v>
      </c>
      <c r="B608" s="832" t="s">
        <v>5162</v>
      </c>
      <c r="C608" s="832" t="s">
        <v>624</v>
      </c>
      <c r="D608" s="832" t="s">
        <v>4819</v>
      </c>
      <c r="E608" s="832" t="s">
        <v>5036</v>
      </c>
      <c r="F608" s="832" t="s">
        <v>5219</v>
      </c>
      <c r="G608" s="832" t="s">
        <v>5220</v>
      </c>
      <c r="H608" s="849">
        <v>287</v>
      </c>
      <c r="I608" s="849">
        <v>51947</v>
      </c>
      <c r="J608" s="832">
        <v>1</v>
      </c>
      <c r="K608" s="832">
        <v>181</v>
      </c>
      <c r="L608" s="849">
        <v>234</v>
      </c>
      <c r="M608" s="849">
        <v>42354</v>
      </c>
      <c r="N608" s="832">
        <v>0.81533101045296164</v>
      </c>
      <c r="O608" s="832">
        <v>181</v>
      </c>
      <c r="P608" s="849">
        <v>294</v>
      </c>
      <c r="Q608" s="849">
        <v>53214</v>
      </c>
      <c r="R608" s="837">
        <v>1.024390243902439</v>
      </c>
      <c r="S608" s="850">
        <v>181</v>
      </c>
    </row>
    <row r="609" spans="1:19" ht="14.4" customHeight="1" x14ac:dyDescent="0.3">
      <c r="A609" s="831" t="s">
        <v>5107</v>
      </c>
      <c r="B609" s="832" t="s">
        <v>5162</v>
      </c>
      <c r="C609" s="832" t="s">
        <v>624</v>
      </c>
      <c r="D609" s="832" t="s">
        <v>4819</v>
      </c>
      <c r="E609" s="832" t="s">
        <v>5036</v>
      </c>
      <c r="F609" s="832" t="s">
        <v>5221</v>
      </c>
      <c r="G609" s="832" t="s">
        <v>5222</v>
      </c>
      <c r="H609" s="849">
        <v>1485</v>
      </c>
      <c r="I609" s="849">
        <v>38610</v>
      </c>
      <c r="J609" s="832">
        <v>1</v>
      </c>
      <c r="K609" s="832">
        <v>26</v>
      </c>
      <c r="L609" s="849">
        <v>1301</v>
      </c>
      <c r="M609" s="849">
        <v>33826</v>
      </c>
      <c r="N609" s="832">
        <v>0.87609427609427615</v>
      </c>
      <c r="O609" s="832">
        <v>26</v>
      </c>
      <c r="P609" s="849">
        <v>1547</v>
      </c>
      <c r="Q609" s="849">
        <v>40222</v>
      </c>
      <c r="R609" s="837">
        <v>1.0417508417508416</v>
      </c>
      <c r="S609" s="850">
        <v>26</v>
      </c>
    </row>
    <row r="610" spans="1:19" ht="14.4" customHeight="1" x14ac:dyDescent="0.3">
      <c r="A610" s="831" t="s">
        <v>5107</v>
      </c>
      <c r="B610" s="832" t="s">
        <v>5162</v>
      </c>
      <c r="C610" s="832" t="s">
        <v>624</v>
      </c>
      <c r="D610" s="832" t="s">
        <v>4819</v>
      </c>
      <c r="E610" s="832" t="s">
        <v>5036</v>
      </c>
      <c r="F610" s="832" t="s">
        <v>5223</v>
      </c>
      <c r="G610" s="832" t="s">
        <v>5224</v>
      </c>
      <c r="H610" s="849">
        <v>4838</v>
      </c>
      <c r="I610" s="849">
        <v>406392</v>
      </c>
      <c r="J610" s="832">
        <v>1</v>
      </c>
      <c r="K610" s="832">
        <v>84</v>
      </c>
      <c r="L610" s="849">
        <v>5164</v>
      </c>
      <c r="M610" s="849">
        <v>433776</v>
      </c>
      <c r="N610" s="832">
        <v>1.0673832162050434</v>
      </c>
      <c r="O610" s="832">
        <v>84</v>
      </c>
      <c r="P610" s="849">
        <v>5099</v>
      </c>
      <c r="Q610" s="849">
        <v>428316</v>
      </c>
      <c r="R610" s="837">
        <v>1.0539479123604796</v>
      </c>
      <c r="S610" s="850">
        <v>84</v>
      </c>
    </row>
    <row r="611" spans="1:19" ht="14.4" customHeight="1" x14ac:dyDescent="0.3">
      <c r="A611" s="831" t="s">
        <v>5107</v>
      </c>
      <c r="B611" s="832" t="s">
        <v>5162</v>
      </c>
      <c r="C611" s="832" t="s">
        <v>624</v>
      </c>
      <c r="D611" s="832" t="s">
        <v>4819</v>
      </c>
      <c r="E611" s="832" t="s">
        <v>5036</v>
      </c>
      <c r="F611" s="832" t="s">
        <v>5225</v>
      </c>
      <c r="G611" s="832" t="s">
        <v>5226</v>
      </c>
      <c r="H611" s="849">
        <v>1003</v>
      </c>
      <c r="I611" s="849">
        <v>254762</v>
      </c>
      <c r="J611" s="832">
        <v>1</v>
      </c>
      <c r="K611" s="832">
        <v>254</v>
      </c>
      <c r="L611" s="849">
        <v>1159</v>
      </c>
      <c r="M611" s="849">
        <v>294386</v>
      </c>
      <c r="N611" s="832">
        <v>1.1555333998005981</v>
      </c>
      <c r="O611" s="832">
        <v>254</v>
      </c>
      <c r="P611" s="849">
        <v>1252</v>
      </c>
      <c r="Q611" s="849">
        <v>318008</v>
      </c>
      <c r="R611" s="837">
        <v>1.2482552342971087</v>
      </c>
      <c r="S611" s="850">
        <v>254</v>
      </c>
    </row>
    <row r="612" spans="1:19" ht="14.4" customHeight="1" x14ac:dyDescent="0.3">
      <c r="A612" s="831" t="s">
        <v>5107</v>
      </c>
      <c r="B612" s="832" t="s">
        <v>5162</v>
      </c>
      <c r="C612" s="832" t="s">
        <v>624</v>
      </c>
      <c r="D612" s="832" t="s">
        <v>4819</v>
      </c>
      <c r="E612" s="832" t="s">
        <v>5036</v>
      </c>
      <c r="F612" s="832" t="s">
        <v>5227</v>
      </c>
      <c r="G612" s="832" t="s">
        <v>5228</v>
      </c>
      <c r="H612" s="849">
        <v>124</v>
      </c>
      <c r="I612" s="849">
        <v>33232</v>
      </c>
      <c r="J612" s="832">
        <v>1</v>
      </c>
      <c r="K612" s="832">
        <v>268</v>
      </c>
      <c r="L612" s="849">
        <v>76</v>
      </c>
      <c r="M612" s="849">
        <v>20368</v>
      </c>
      <c r="N612" s="832">
        <v>0.61290322580645162</v>
      </c>
      <c r="O612" s="832">
        <v>268</v>
      </c>
      <c r="P612" s="849">
        <v>78</v>
      </c>
      <c r="Q612" s="849">
        <v>20982</v>
      </c>
      <c r="R612" s="837">
        <v>0.63137939335580162</v>
      </c>
      <c r="S612" s="850">
        <v>269</v>
      </c>
    </row>
    <row r="613" spans="1:19" ht="14.4" customHeight="1" x14ac:dyDescent="0.3">
      <c r="A613" s="831" t="s">
        <v>5107</v>
      </c>
      <c r="B613" s="832" t="s">
        <v>5162</v>
      </c>
      <c r="C613" s="832" t="s">
        <v>624</v>
      </c>
      <c r="D613" s="832" t="s">
        <v>4819</v>
      </c>
      <c r="E613" s="832" t="s">
        <v>5036</v>
      </c>
      <c r="F613" s="832" t="s">
        <v>5229</v>
      </c>
      <c r="G613" s="832" t="s">
        <v>5230</v>
      </c>
      <c r="H613" s="849">
        <v>2258</v>
      </c>
      <c r="I613" s="849">
        <v>27096</v>
      </c>
      <c r="J613" s="832">
        <v>1</v>
      </c>
      <c r="K613" s="832">
        <v>12</v>
      </c>
      <c r="L613" s="849">
        <v>2385</v>
      </c>
      <c r="M613" s="849">
        <v>28620</v>
      </c>
      <c r="N613" s="832">
        <v>1.0562444641275466</v>
      </c>
      <c r="O613" s="832">
        <v>12</v>
      </c>
      <c r="P613" s="849">
        <v>2466</v>
      </c>
      <c r="Q613" s="849">
        <v>29592</v>
      </c>
      <c r="R613" s="837">
        <v>1.092116917626218</v>
      </c>
      <c r="S613" s="850">
        <v>12</v>
      </c>
    </row>
    <row r="614" spans="1:19" ht="14.4" customHeight="1" x14ac:dyDescent="0.3">
      <c r="A614" s="831" t="s">
        <v>5107</v>
      </c>
      <c r="B614" s="832" t="s">
        <v>5162</v>
      </c>
      <c r="C614" s="832" t="s">
        <v>624</v>
      </c>
      <c r="D614" s="832" t="s">
        <v>4819</v>
      </c>
      <c r="E614" s="832" t="s">
        <v>5036</v>
      </c>
      <c r="F614" s="832" t="s">
        <v>5231</v>
      </c>
      <c r="G614" s="832" t="s">
        <v>5232</v>
      </c>
      <c r="H614" s="849">
        <v>733</v>
      </c>
      <c r="I614" s="849">
        <v>159061</v>
      </c>
      <c r="J614" s="832">
        <v>1</v>
      </c>
      <c r="K614" s="832">
        <v>217</v>
      </c>
      <c r="L614" s="849">
        <v>703</v>
      </c>
      <c r="M614" s="849">
        <v>152551</v>
      </c>
      <c r="N614" s="832">
        <v>0.95907230559345158</v>
      </c>
      <c r="O614" s="832">
        <v>217</v>
      </c>
      <c r="P614" s="849">
        <v>723</v>
      </c>
      <c r="Q614" s="849">
        <v>156891</v>
      </c>
      <c r="R614" s="837">
        <v>0.98635743519781716</v>
      </c>
      <c r="S614" s="850">
        <v>217</v>
      </c>
    </row>
    <row r="615" spans="1:19" ht="14.4" customHeight="1" x14ac:dyDescent="0.3">
      <c r="A615" s="831" t="s">
        <v>5107</v>
      </c>
      <c r="B615" s="832" t="s">
        <v>5162</v>
      </c>
      <c r="C615" s="832" t="s">
        <v>624</v>
      </c>
      <c r="D615" s="832" t="s">
        <v>4819</v>
      </c>
      <c r="E615" s="832" t="s">
        <v>5036</v>
      </c>
      <c r="F615" s="832" t="s">
        <v>5233</v>
      </c>
      <c r="G615" s="832" t="s">
        <v>5234</v>
      </c>
      <c r="H615" s="849">
        <v>90</v>
      </c>
      <c r="I615" s="849">
        <v>3330</v>
      </c>
      <c r="J615" s="832">
        <v>1</v>
      </c>
      <c r="K615" s="832">
        <v>37</v>
      </c>
      <c r="L615" s="849">
        <v>117</v>
      </c>
      <c r="M615" s="849">
        <v>4329</v>
      </c>
      <c r="N615" s="832">
        <v>1.3</v>
      </c>
      <c r="O615" s="832">
        <v>37</v>
      </c>
      <c r="P615" s="849">
        <v>107</v>
      </c>
      <c r="Q615" s="849">
        <v>3959</v>
      </c>
      <c r="R615" s="837">
        <v>1.1888888888888889</v>
      </c>
      <c r="S615" s="850">
        <v>37</v>
      </c>
    </row>
    <row r="616" spans="1:19" ht="14.4" customHeight="1" x14ac:dyDescent="0.3">
      <c r="A616" s="831" t="s">
        <v>5107</v>
      </c>
      <c r="B616" s="832" t="s">
        <v>5162</v>
      </c>
      <c r="C616" s="832" t="s">
        <v>624</v>
      </c>
      <c r="D616" s="832" t="s">
        <v>4819</v>
      </c>
      <c r="E616" s="832" t="s">
        <v>5036</v>
      </c>
      <c r="F616" s="832" t="s">
        <v>5235</v>
      </c>
      <c r="G616" s="832" t="s">
        <v>5236</v>
      </c>
      <c r="H616" s="849">
        <v>132</v>
      </c>
      <c r="I616" s="849">
        <v>78144</v>
      </c>
      <c r="J616" s="832">
        <v>1</v>
      </c>
      <c r="K616" s="832">
        <v>592</v>
      </c>
      <c r="L616" s="849">
        <v>96</v>
      </c>
      <c r="M616" s="849">
        <v>56832</v>
      </c>
      <c r="N616" s="832">
        <v>0.72727272727272729</v>
      </c>
      <c r="O616" s="832">
        <v>592</v>
      </c>
      <c r="P616" s="849">
        <v>89</v>
      </c>
      <c r="Q616" s="849">
        <v>52866</v>
      </c>
      <c r="R616" s="837">
        <v>0.67652027027027029</v>
      </c>
      <c r="S616" s="850">
        <v>594</v>
      </c>
    </row>
    <row r="617" spans="1:19" ht="14.4" customHeight="1" x14ac:dyDescent="0.3">
      <c r="A617" s="831" t="s">
        <v>5107</v>
      </c>
      <c r="B617" s="832" t="s">
        <v>5162</v>
      </c>
      <c r="C617" s="832" t="s">
        <v>624</v>
      </c>
      <c r="D617" s="832" t="s">
        <v>4819</v>
      </c>
      <c r="E617" s="832" t="s">
        <v>5036</v>
      </c>
      <c r="F617" s="832" t="s">
        <v>5237</v>
      </c>
      <c r="G617" s="832" t="s">
        <v>5238</v>
      </c>
      <c r="H617" s="849">
        <v>51</v>
      </c>
      <c r="I617" s="849">
        <v>2550</v>
      </c>
      <c r="J617" s="832">
        <v>1</v>
      </c>
      <c r="K617" s="832">
        <v>50</v>
      </c>
      <c r="L617" s="849">
        <v>34</v>
      </c>
      <c r="M617" s="849">
        <v>1700</v>
      </c>
      <c r="N617" s="832">
        <v>0.66666666666666663</v>
      </c>
      <c r="O617" s="832">
        <v>50</v>
      </c>
      <c r="P617" s="849">
        <v>24</v>
      </c>
      <c r="Q617" s="849">
        <v>1200</v>
      </c>
      <c r="R617" s="837">
        <v>0.47058823529411764</v>
      </c>
      <c r="S617" s="850">
        <v>50</v>
      </c>
    </row>
    <row r="618" spans="1:19" ht="14.4" customHeight="1" x14ac:dyDescent="0.3">
      <c r="A618" s="831" t="s">
        <v>5107</v>
      </c>
      <c r="B618" s="832" t="s">
        <v>5162</v>
      </c>
      <c r="C618" s="832" t="s">
        <v>624</v>
      </c>
      <c r="D618" s="832" t="s">
        <v>4819</v>
      </c>
      <c r="E618" s="832" t="s">
        <v>5036</v>
      </c>
      <c r="F618" s="832" t="s">
        <v>5239</v>
      </c>
      <c r="G618" s="832" t="s">
        <v>5240</v>
      </c>
      <c r="H618" s="849">
        <v>102</v>
      </c>
      <c r="I618" s="849">
        <v>55794</v>
      </c>
      <c r="J618" s="832">
        <v>1</v>
      </c>
      <c r="K618" s="832">
        <v>547</v>
      </c>
      <c r="L618" s="849">
        <v>79</v>
      </c>
      <c r="M618" s="849">
        <v>43213</v>
      </c>
      <c r="N618" s="832">
        <v>0.77450980392156865</v>
      </c>
      <c r="O618" s="832">
        <v>547</v>
      </c>
      <c r="P618" s="849">
        <v>80</v>
      </c>
      <c r="Q618" s="849">
        <v>43840</v>
      </c>
      <c r="R618" s="837">
        <v>0.78574757142345053</v>
      </c>
      <c r="S618" s="850">
        <v>548</v>
      </c>
    </row>
    <row r="619" spans="1:19" ht="14.4" customHeight="1" x14ac:dyDescent="0.3">
      <c r="A619" s="831" t="s">
        <v>5107</v>
      </c>
      <c r="B619" s="832" t="s">
        <v>5162</v>
      </c>
      <c r="C619" s="832" t="s">
        <v>624</v>
      </c>
      <c r="D619" s="832" t="s">
        <v>4819</v>
      </c>
      <c r="E619" s="832" t="s">
        <v>5036</v>
      </c>
      <c r="F619" s="832" t="s">
        <v>5241</v>
      </c>
      <c r="G619" s="832" t="s">
        <v>5242</v>
      </c>
      <c r="H619" s="849">
        <v>81</v>
      </c>
      <c r="I619" s="849">
        <v>41877</v>
      </c>
      <c r="J619" s="832">
        <v>1</v>
      </c>
      <c r="K619" s="832">
        <v>517</v>
      </c>
      <c r="L619" s="849">
        <v>69</v>
      </c>
      <c r="M619" s="849">
        <v>35742</v>
      </c>
      <c r="N619" s="832">
        <v>0.85349953435059822</v>
      </c>
      <c r="O619" s="832">
        <v>518</v>
      </c>
      <c r="P619" s="849">
        <v>76</v>
      </c>
      <c r="Q619" s="849">
        <v>39596</v>
      </c>
      <c r="R619" s="837">
        <v>0.94553095971535683</v>
      </c>
      <c r="S619" s="850">
        <v>521</v>
      </c>
    </row>
    <row r="620" spans="1:19" ht="14.4" customHeight="1" x14ac:dyDescent="0.3">
      <c r="A620" s="831" t="s">
        <v>5107</v>
      </c>
      <c r="B620" s="832" t="s">
        <v>5162</v>
      </c>
      <c r="C620" s="832" t="s">
        <v>624</v>
      </c>
      <c r="D620" s="832" t="s">
        <v>4819</v>
      </c>
      <c r="E620" s="832" t="s">
        <v>5036</v>
      </c>
      <c r="F620" s="832" t="s">
        <v>5243</v>
      </c>
      <c r="G620" s="832" t="s">
        <v>5244</v>
      </c>
      <c r="H620" s="849">
        <v>103</v>
      </c>
      <c r="I620" s="849">
        <v>75808</v>
      </c>
      <c r="J620" s="832">
        <v>1</v>
      </c>
      <c r="K620" s="832">
        <v>736</v>
      </c>
      <c r="L620" s="849">
        <v>82</v>
      </c>
      <c r="M620" s="849">
        <v>60352</v>
      </c>
      <c r="N620" s="832">
        <v>0.79611650485436891</v>
      </c>
      <c r="O620" s="832">
        <v>736</v>
      </c>
      <c r="P620" s="849">
        <v>82</v>
      </c>
      <c r="Q620" s="849">
        <v>60434</v>
      </c>
      <c r="R620" s="837">
        <v>0.79719818488813843</v>
      </c>
      <c r="S620" s="850">
        <v>737</v>
      </c>
    </row>
    <row r="621" spans="1:19" ht="14.4" customHeight="1" x14ac:dyDescent="0.3">
      <c r="A621" s="831" t="s">
        <v>5107</v>
      </c>
      <c r="B621" s="832" t="s">
        <v>5162</v>
      </c>
      <c r="C621" s="832" t="s">
        <v>624</v>
      </c>
      <c r="D621" s="832" t="s">
        <v>4819</v>
      </c>
      <c r="E621" s="832" t="s">
        <v>5036</v>
      </c>
      <c r="F621" s="832" t="s">
        <v>5245</v>
      </c>
      <c r="G621" s="832" t="s">
        <v>5246</v>
      </c>
      <c r="H621" s="849">
        <v>40</v>
      </c>
      <c r="I621" s="849">
        <v>13160</v>
      </c>
      <c r="J621" s="832">
        <v>1</v>
      </c>
      <c r="K621" s="832">
        <v>329</v>
      </c>
      <c r="L621" s="849">
        <v>26</v>
      </c>
      <c r="M621" s="849">
        <v>8554</v>
      </c>
      <c r="N621" s="832">
        <v>0.65</v>
      </c>
      <c r="O621" s="832">
        <v>329</v>
      </c>
      <c r="P621" s="849">
        <v>23</v>
      </c>
      <c r="Q621" s="849">
        <v>7590</v>
      </c>
      <c r="R621" s="837">
        <v>0.57674772036474165</v>
      </c>
      <c r="S621" s="850">
        <v>330</v>
      </c>
    </row>
    <row r="622" spans="1:19" ht="14.4" customHeight="1" x14ac:dyDescent="0.3">
      <c r="A622" s="831" t="s">
        <v>5107</v>
      </c>
      <c r="B622" s="832" t="s">
        <v>5162</v>
      </c>
      <c r="C622" s="832" t="s">
        <v>624</v>
      </c>
      <c r="D622" s="832" t="s">
        <v>4819</v>
      </c>
      <c r="E622" s="832" t="s">
        <v>5036</v>
      </c>
      <c r="F622" s="832" t="s">
        <v>5247</v>
      </c>
      <c r="G622" s="832" t="s">
        <v>5248</v>
      </c>
      <c r="H622" s="849">
        <v>124</v>
      </c>
      <c r="I622" s="849">
        <v>42904</v>
      </c>
      <c r="J622" s="832">
        <v>1</v>
      </c>
      <c r="K622" s="832">
        <v>346</v>
      </c>
      <c r="L622" s="849">
        <v>76</v>
      </c>
      <c r="M622" s="849">
        <v>26296</v>
      </c>
      <c r="N622" s="832">
        <v>0.61290322580645162</v>
      </c>
      <c r="O622" s="832">
        <v>346</v>
      </c>
      <c r="P622" s="849">
        <v>78</v>
      </c>
      <c r="Q622" s="849">
        <v>27066</v>
      </c>
      <c r="R622" s="837">
        <v>0.63085027037106101</v>
      </c>
      <c r="S622" s="850">
        <v>347</v>
      </c>
    </row>
    <row r="623" spans="1:19" ht="14.4" customHeight="1" x14ac:dyDescent="0.3">
      <c r="A623" s="831" t="s">
        <v>5107</v>
      </c>
      <c r="B623" s="832" t="s">
        <v>5162</v>
      </c>
      <c r="C623" s="832" t="s">
        <v>624</v>
      </c>
      <c r="D623" s="832" t="s">
        <v>4819</v>
      </c>
      <c r="E623" s="832" t="s">
        <v>5036</v>
      </c>
      <c r="F623" s="832" t="s">
        <v>5249</v>
      </c>
      <c r="G623" s="832" t="s">
        <v>5250</v>
      </c>
      <c r="H623" s="849">
        <v>6</v>
      </c>
      <c r="I623" s="849">
        <v>4518</v>
      </c>
      <c r="J623" s="832">
        <v>1</v>
      </c>
      <c r="K623" s="832">
        <v>753</v>
      </c>
      <c r="L623" s="849">
        <v>19</v>
      </c>
      <c r="M623" s="849">
        <v>14307</v>
      </c>
      <c r="N623" s="832">
        <v>3.1666666666666665</v>
      </c>
      <c r="O623" s="832">
        <v>753</v>
      </c>
      <c r="P623" s="849">
        <v>10</v>
      </c>
      <c r="Q623" s="849">
        <v>7540</v>
      </c>
      <c r="R623" s="837">
        <v>1.6688800354139</v>
      </c>
      <c r="S623" s="850">
        <v>754</v>
      </c>
    </row>
    <row r="624" spans="1:19" ht="14.4" customHeight="1" x14ac:dyDescent="0.3">
      <c r="A624" s="831" t="s">
        <v>5107</v>
      </c>
      <c r="B624" s="832" t="s">
        <v>5162</v>
      </c>
      <c r="C624" s="832" t="s">
        <v>624</v>
      </c>
      <c r="D624" s="832" t="s">
        <v>4819</v>
      </c>
      <c r="E624" s="832" t="s">
        <v>5036</v>
      </c>
      <c r="F624" s="832" t="s">
        <v>5251</v>
      </c>
      <c r="G624" s="832" t="s">
        <v>5252</v>
      </c>
      <c r="H624" s="849">
        <v>170</v>
      </c>
      <c r="I624" s="849">
        <v>39440</v>
      </c>
      <c r="J624" s="832">
        <v>1</v>
      </c>
      <c r="K624" s="832">
        <v>232</v>
      </c>
      <c r="L624" s="849">
        <v>161</v>
      </c>
      <c r="M624" s="849">
        <v>37352</v>
      </c>
      <c r="N624" s="832">
        <v>0.94705882352941173</v>
      </c>
      <c r="O624" s="832">
        <v>232</v>
      </c>
      <c r="P624" s="849">
        <v>177</v>
      </c>
      <c r="Q624" s="849">
        <v>41064</v>
      </c>
      <c r="R624" s="837">
        <v>1.0411764705882354</v>
      </c>
      <c r="S624" s="850">
        <v>232</v>
      </c>
    </row>
    <row r="625" spans="1:19" ht="14.4" customHeight="1" x14ac:dyDescent="0.3">
      <c r="A625" s="831" t="s">
        <v>5107</v>
      </c>
      <c r="B625" s="832" t="s">
        <v>5162</v>
      </c>
      <c r="C625" s="832" t="s">
        <v>624</v>
      </c>
      <c r="D625" s="832" t="s">
        <v>4819</v>
      </c>
      <c r="E625" s="832" t="s">
        <v>5036</v>
      </c>
      <c r="F625" s="832" t="s">
        <v>5253</v>
      </c>
      <c r="G625" s="832" t="s">
        <v>5254</v>
      </c>
      <c r="H625" s="849">
        <v>37</v>
      </c>
      <c r="I625" s="849">
        <v>8621</v>
      </c>
      <c r="J625" s="832">
        <v>1</v>
      </c>
      <c r="K625" s="832">
        <v>233</v>
      </c>
      <c r="L625" s="849">
        <v>33</v>
      </c>
      <c r="M625" s="849">
        <v>7689</v>
      </c>
      <c r="N625" s="832">
        <v>0.89189189189189189</v>
      </c>
      <c r="O625" s="832">
        <v>233</v>
      </c>
      <c r="P625" s="849">
        <v>18</v>
      </c>
      <c r="Q625" s="849">
        <v>4212</v>
      </c>
      <c r="R625" s="837">
        <v>0.48857441132119245</v>
      </c>
      <c r="S625" s="850">
        <v>234</v>
      </c>
    </row>
    <row r="626" spans="1:19" ht="14.4" customHeight="1" x14ac:dyDescent="0.3">
      <c r="A626" s="831" t="s">
        <v>5107</v>
      </c>
      <c r="B626" s="832" t="s">
        <v>5162</v>
      </c>
      <c r="C626" s="832" t="s">
        <v>624</v>
      </c>
      <c r="D626" s="832" t="s">
        <v>4819</v>
      </c>
      <c r="E626" s="832" t="s">
        <v>5036</v>
      </c>
      <c r="F626" s="832" t="s">
        <v>5255</v>
      </c>
      <c r="G626" s="832" t="s">
        <v>5256</v>
      </c>
      <c r="H626" s="849">
        <v>47</v>
      </c>
      <c r="I626" s="849">
        <v>19270</v>
      </c>
      <c r="J626" s="832">
        <v>1</v>
      </c>
      <c r="K626" s="832">
        <v>410</v>
      </c>
      <c r="L626" s="849">
        <v>38</v>
      </c>
      <c r="M626" s="849">
        <v>15580</v>
      </c>
      <c r="N626" s="832">
        <v>0.80851063829787229</v>
      </c>
      <c r="O626" s="832">
        <v>410</v>
      </c>
      <c r="P626" s="849">
        <v>32</v>
      </c>
      <c r="Q626" s="849">
        <v>13152</v>
      </c>
      <c r="R626" s="837">
        <v>0.68251167618059161</v>
      </c>
      <c r="S626" s="850">
        <v>411</v>
      </c>
    </row>
    <row r="627" spans="1:19" ht="14.4" customHeight="1" x14ac:dyDescent="0.3">
      <c r="A627" s="831" t="s">
        <v>5107</v>
      </c>
      <c r="B627" s="832" t="s">
        <v>5162</v>
      </c>
      <c r="C627" s="832" t="s">
        <v>624</v>
      </c>
      <c r="D627" s="832" t="s">
        <v>4819</v>
      </c>
      <c r="E627" s="832" t="s">
        <v>5036</v>
      </c>
      <c r="F627" s="832" t="s">
        <v>5257</v>
      </c>
      <c r="G627" s="832" t="s">
        <v>5258</v>
      </c>
      <c r="H627" s="849">
        <v>6</v>
      </c>
      <c r="I627" s="849">
        <v>3912</v>
      </c>
      <c r="J627" s="832">
        <v>1</v>
      </c>
      <c r="K627" s="832">
        <v>652</v>
      </c>
      <c r="L627" s="849">
        <v>7</v>
      </c>
      <c r="M627" s="849">
        <v>4564</v>
      </c>
      <c r="N627" s="832">
        <v>1.1666666666666667</v>
      </c>
      <c r="O627" s="832">
        <v>652</v>
      </c>
      <c r="P627" s="849">
        <v>4</v>
      </c>
      <c r="Q627" s="849">
        <v>2612</v>
      </c>
      <c r="R627" s="837">
        <v>0.66768916155419222</v>
      </c>
      <c r="S627" s="850">
        <v>653</v>
      </c>
    </row>
    <row r="628" spans="1:19" ht="14.4" customHeight="1" x14ac:dyDescent="0.3">
      <c r="A628" s="831" t="s">
        <v>5107</v>
      </c>
      <c r="B628" s="832" t="s">
        <v>5162</v>
      </c>
      <c r="C628" s="832" t="s">
        <v>624</v>
      </c>
      <c r="D628" s="832" t="s">
        <v>4819</v>
      </c>
      <c r="E628" s="832" t="s">
        <v>5036</v>
      </c>
      <c r="F628" s="832" t="s">
        <v>5259</v>
      </c>
      <c r="G628" s="832" t="s">
        <v>5260</v>
      </c>
      <c r="H628" s="849">
        <v>42</v>
      </c>
      <c r="I628" s="849">
        <v>24780</v>
      </c>
      <c r="J628" s="832">
        <v>1</v>
      </c>
      <c r="K628" s="832">
        <v>590</v>
      </c>
      <c r="L628" s="849">
        <v>33</v>
      </c>
      <c r="M628" s="849">
        <v>19470</v>
      </c>
      <c r="N628" s="832">
        <v>0.7857142857142857</v>
      </c>
      <c r="O628" s="832">
        <v>590</v>
      </c>
      <c r="P628" s="849">
        <v>29</v>
      </c>
      <c r="Q628" s="849">
        <v>17139</v>
      </c>
      <c r="R628" s="837">
        <v>0.69164648910411619</v>
      </c>
      <c r="S628" s="850">
        <v>591</v>
      </c>
    </row>
    <row r="629" spans="1:19" ht="14.4" customHeight="1" x14ac:dyDescent="0.3">
      <c r="A629" s="831" t="s">
        <v>5107</v>
      </c>
      <c r="B629" s="832" t="s">
        <v>5162</v>
      </c>
      <c r="C629" s="832" t="s">
        <v>624</v>
      </c>
      <c r="D629" s="832" t="s">
        <v>4819</v>
      </c>
      <c r="E629" s="832" t="s">
        <v>5036</v>
      </c>
      <c r="F629" s="832" t="s">
        <v>5261</v>
      </c>
      <c r="G629" s="832" t="s">
        <v>5262</v>
      </c>
      <c r="H629" s="849">
        <v>7</v>
      </c>
      <c r="I629" s="849">
        <v>2709</v>
      </c>
      <c r="J629" s="832">
        <v>1</v>
      </c>
      <c r="K629" s="832">
        <v>387</v>
      </c>
      <c r="L629" s="849">
        <v>10</v>
      </c>
      <c r="M629" s="849">
        <v>3870</v>
      </c>
      <c r="N629" s="832">
        <v>1.4285714285714286</v>
      </c>
      <c r="O629" s="832">
        <v>387</v>
      </c>
      <c r="P629" s="849">
        <v>17</v>
      </c>
      <c r="Q629" s="849">
        <v>6596</v>
      </c>
      <c r="R629" s="837">
        <v>2.4348468069398304</v>
      </c>
      <c r="S629" s="850">
        <v>388</v>
      </c>
    </row>
    <row r="630" spans="1:19" ht="14.4" customHeight="1" x14ac:dyDescent="0.3">
      <c r="A630" s="831" t="s">
        <v>5107</v>
      </c>
      <c r="B630" s="832" t="s">
        <v>5162</v>
      </c>
      <c r="C630" s="832" t="s">
        <v>624</v>
      </c>
      <c r="D630" s="832" t="s">
        <v>4819</v>
      </c>
      <c r="E630" s="832" t="s">
        <v>5036</v>
      </c>
      <c r="F630" s="832" t="s">
        <v>5263</v>
      </c>
      <c r="G630" s="832" t="s">
        <v>5264</v>
      </c>
      <c r="H630" s="849">
        <v>4</v>
      </c>
      <c r="I630" s="849">
        <v>1680</v>
      </c>
      <c r="J630" s="832">
        <v>1</v>
      </c>
      <c r="K630" s="832">
        <v>420</v>
      </c>
      <c r="L630" s="849">
        <v>3</v>
      </c>
      <c r="M630" s="849">
        <v>1260</v>
      </c>
      <c r="N630" s="832">
        <v>0.75</v>
      </c>
      <c r="O630" s="832">
        <v>420</v>
      </c>
      <c r="P630" s="849">
        <v>1</v>
      </c>
      <c r="Q630" s="849">
        <v>421</v>
      </c>
      <c r="R630" s="837">
        <v>0.25059523809523809</v>
      </c>
      <c r="S630" s="850">
        <v>421</v>
      </c>
    </row>
    <row r="631" spans="1:19" ht="14.4" customHeight="1" x14ac:dyDescent="0.3">
      <c r="A631" s="831" t="s">
        <v>5107</v>
      </c>
      <c r="B631" s="832" t="s">
        <v>5162</v>
      </c>
      <c r="C631" s="832" t="s">
        <v>624</v>
      </c>
      <c r="D631" s="832" t="s">
        <v>4819</v>
      </c>
      <c r="E631" s="832" t="s">
        <v>5036</v>
      </c>
      <c r="F631" s="832" t="s">
        <v>5265</v>
      </c>
      <c r="G631" s="832" t="s">
        <v>5266</v>
      </c>
      <c r="H631" s="849">
        <v>9</v>
      </c>
      <c r="I631" s="849">
        <v>1530</v>
      </c>
      <c r="J631" s="832">
        <v>1</v>
      </c>
      <c r="K631" s="832">
        <v>170</v>
      </c>
      <c r="L631" s="849"/>
      <c r="M631" s="849"/>
      <c r="N631" s="832"/>
      <c r="O631" s="832"/>
      <c r="P631" s="849">
        <v>4</v>
      </c>
      <c r="Q631" s="849">
        <v>688</v>
      </c>
      <c r="R631" s="837">
        <v>0.4496732026143791</v>
      </c>
      <c r="S631" s="850">
        <v>172</v>
      </c>
    </row>
    <row r="632" spans="1:19" ht="14.4" customHeight="1" x14ac:dyDescent="0.3">
      <c r="A632" s="831" t="s">
        <v>5107</v>
      </c>
      <c r="B632" s="832" t="s">
        <v>5162</v>
      </c>
      <c r="C632" s="832" t="s">
        <v>624</v>
      </c>
      <c r="D632" s="832" t="s">
        <v>4819</v>
      </c>
      <c r="E632" s="832" t="s">
        <v>5036</v>
      </c>
      <c r="F632" s="832" t="s">
        <v>5267</v>
      </c>
      <c r="G632" s="832" t="s">
        <v>5268</v>
      </c>
      <c r="H632" s="849">
        <v>426</v>
      </c>
      <c r="I632" s="849">
        <v>336114</v>
      </c>
      <c r="J632" s="832">
        <v>1</v>
      </c>
      <c r="K632" s="832">
        <v>789</v>
      </c>
      <c r="L632" s="849">
        <v>367</v>
      </c>
      <c r="M632" s="849">
        <v>289563</v>
      </c>
      <c r="N632" s="832">
        <v>0.86150234741784038</v>
      </c>
      <c r="O632" s="832">
        <v>789</v>
      </c>
      <c r="P632" s="849">
        <v>544</v>
      </c>
      <c r="Q632" s="849">
        <v>429760</v>
      </c>
      <c r="R632" s="837">
        <v>1.2786138036499521</v>
      </c>
      <c r="S632" s="850">
        <v>790</v>
      </c>
    </row>
    <row r="633" spans="1:19" ht="14.4" customHeight="1" x14ac:dyDescent="0.3">
      <c r="A633" s="831" t="s">
        <v>5107</v>
      </c>
      <c r="B633" s="832" t="s">
        <v>5162</v>
      </c>
      <c r="C633" s="832" t="s">
        <v>624</v>
      </c>
      <c r="D633" s="832" t="s">
        <v>4819</v>
      </c>
      <c r="E633" s="832" t="s">
        <v>5036</v>
      </c>
      <c r="F633" s="832" t="s">
        <v>5269</v>
      </c>
      <c r="G633" s="832" t="s">
        <v>5270</v>
      </c>
      <c r="H633" s="849">
        <v>43</v>
      </c>
      <c r="I633" s="849">
        <v>9632</v>
      </c>
      <c r="J633" s="832">
        <v>1</v>
      </c>
      <c r="K633" s="832">
        <v>224</v>
      </c>
      <c r="L633" s="849">
        <v>28</v>
      </c>
      <c r="M633" s="849">
        <v>6272</v>
      </c>
      <c r="N633" s="832">
        <v>0.65116279069767447</v>
      </c>
      <c r="O633" s="832">
        <v>224</v>
      </c>
      <c r="P633" s="849">
        <v>23</v>
      </c>
      <c r="Q633" s="849">
        <v>5175</v>
      </c>
      <c r="R633" s="837">
        <v>0.53727159468438535</v>
      </c>
      <c r="S633" s="850">
        <v>225</v>
      </c>
    </row>
    <row r="634" spans="1:19" ht="14.4" customHeight="1" x14ac:dyDescent="0.3">
      <c r="A634" s="831" t="s">
        <v>5107</v>
      </c>
      <c r="B634" s="832" t="s">
        <v>5162</v>
      </c>
      <c r="C634" s="832" t="s">
        <v>624</v>
      </c>
      <c r="D634" s="832" t="s">
        <v>4819</v>
      </c>
      <c r="E634" s="832" t="s">
        <v>5036</v>
      </c>
      <c r="F634" s="832" t="s">
        <v>5271</v>
      </c>
      <c r="G634" s="832" t="s">
        <v>5272</v>
      </c>
      <c r="H634" s="849">
        <v>5</v>
      </c>
      <c r="I634" s="849">
        <v>2830</v>
      </c>
      <c r="J634" s="832">
        <v>1</v>
      </c>
      <c r="K634" s="832">
        <v>566</v>
      </c>
      <c r="L634" s="849">
        <v>7</v>
      </c>
      <c r="M634" s="849">
        <v>3962</v>
      </c>
      <c r="N634" s="832">
        <v>1.4</v>
      </c>
      <c r="O634" s="832">
        <v>566</v>
      </c>
      <c r="P634" s="849">
        <v>4</v>
      </c>
      <c r="Q634" s="849">
        <v>2268</v>
      </c>
      <c r="R634" s="837">
        <v>0.80141342756183742</v>
      </c>
      <c r="S634" s="850">
        <v>567</v>
      </c>
    </row>
    <row r="635" spans="1:19" ht="14.4" customHeight="1" x14ac:dyDescent="0.3">
      <c r="A635" s="831" t="s">
        <v>5107</v>
      </c>
      <c r="B635" s="832" t="s">
        <v>5162</v>
      </c>
      <c r="C635" s="832" t="s">
        <v>624</v>
      </c>
      <c r="D635" s="832" t="s">
        <v>4819</v>
      </c>
      <c r="E635" s="832" t="s">
        <v>5036</v>
      </c>
      <c r="F635" s="832" t="s">
        <v>5273</v>
      </c>
      <c r="G635" s="832" t="s">
        <v>5274</v>
      </c>
      <c r="H635" s="849">
        <v>23</v>
      </c>
      <c r="I635" s="849">
        <v>21137</v>
      </c>
      <c r="J635" s="832">
        <v>1</v>
      </c>
      <c r="K635" s="832">
        <v>919</v>
      </c>
      <c r="L635" s="849">
        <v>13</v>
      </c>
      <c r="M635" s="849">
        <v>11947</v>
      </c>
      <c r="N635" s="832">
        <v>0.56521739130434778</v>
      </c>
      <c r="O635" s="832">
        <v>919</v>
      </c>
      <c r="P635" s="849"/>
      <c r="Q635" s="849"/>
      <c r="R635" s="837"/>
      <c r="S635" s="850"/>
    </row>
    <row r="636" spans="1:19" ht="14.4" customHeight="1" x14ac:dyDescent="0.3">
      <c r="A636" s="831" t="s">
        <v>5107</v>
      </c>
      <c r="B636" s="832" t="s">
        <v>5162</v>
      </c>
      <c r="C636" s="832" t="s">
        <v>624</v>
      </c>
      <c r="D636" s="832" t="s">
        <v>4819</v>
      </c>
      <c r="E636" s="832" t="s">
        <v>5036</v>
      </c>
      <c r="F636" s="832" t="s">
        <v>5275</v>
      </c>
      <c r="G636" s="832" t="s">
        <v>5276</v>
      </c>
      <c r="H636" s="849">
        <v>23</v>
      </c>
      <c r="I636" s="849">
        <v>20608</v>
      </c>
      <c r="J636" s="832">
        <v>1</v>
      </c>
      <c r="K636" s="832">
        <v>896</v>
      </c>
      <c r="L636" s="849">
        <v>13</v>
      </c>
      <c r="M636" s="849">
        <v>11648</v>
      </c>
      <c r="N636" s="832">
        <v>0.56521739130434778</v>
      </c>
      <c r="O636" s="832">
        <v>896</v>
      </c>
      <c r="P636" s="849"/>
      <c r="Q636" s="849"/>
      <c r="R636" s="837"/>
      <c r="S636" s="850"/>
    </row>
    <row r="637" spans="1:19" ht="14.4" customHeight="1" x14ac:dyDescent="0.3">
      <c r="A637" s="831" t="s">
        <v>5107</v>
      </c>
      <c r="B637" s="832" t="s">
        <v>5162</v>
      </c>
      <c r="C637" s="832" t="s">
        <v>624</v>
      </c>
      <c r="D637" s="832" t="s">
        <v>4819</v>
      </c>
      <c r="E637" s="832" t="s">
        <v>5036</v>
      </c>
      <c r="F637" s="832" t="s">
        <v>5277</v>
      </c>
      <c r="G637" s="832" t="s">
        <v>5278</v>
      </c>
      <c r="H637" s="849">
        <v>6</v>
      </c>
      <c r="I637" s="849">
        <v>2076</v>
      </c>
      <c r="J637" s="832">
        <v>1</v>
      </c>
      <c r="K637" s="832">
        <v>346</v>
      </c>
      <c r="L637" s="849">
        <v>5</v>
      </c>
      <c r="M637" s="849">
        <v>1730</v>
      </c>
      <c r="N637" s="832">
        <v>0.83333333333333337</v>
      </c>
      <c r="O637" s="832">
        <v>346</v>
      </c>
      <c r="P637" s="849">
        <v>4</v>
      </c>
      <c r="Q637" s="849">
        <v>1388</v>
      </c>
      <c r="R637" s="837">
        <v>0.66859344894026973</v>
      </c>
      <c r="S637" s="850">
        <v>347</v>
      </c>
    </row>
    <row r="638" spans="1:19" ht="14.4" customHeight="1" x14ac:dyDescent="0.3">
      <c r="A638" s="831" t="s">
        <v>5107</v>
      </c>
      <c r="B638" s="832" t="s">
        <v>5162</v>
      </c>
      <c r="C638" s="832" t="s">
        <v>624</v>
      </c>
      <c r="D638" s="832" t="s">
        <v>4819</v>
      </c>
      <c r="E638" s="832" t="s">
        <v>5036</v>
      </c>
      <c r="F638" s="832" t="s">
        <v>5279</v>
      </c>
      <c r="G638" s="832" t="s">
        <v>5280</v>
      </c>
      <c r="H638" s="849">
        <v>2</v>
      </c>
      <c r="I638" s="849">
        <v>180</v>
      </c>
      <c r="J638" s="832">
        <v>1</v>
      </c>
      <c r="K638" s="832">
        <v>90</v>
      </c>
      <c r="L638" s="849">
        <v>1</v>
      </c>
      <c r="M638" s="849">
        <v>91</v>
      </c>
      <c r="N638" s="832">
        <v>0.50555555555555554</v>
      </c>
      <c r="O638" s="832">
        <v>91</v>
      </c>
      <c r="P638" s="849">
        <v>13</v>
      </c>
      <c r="Q638" s="849">
        <v>1196</v>
      </c>
      <c r="R638" s="837">
        <v>6.6444444444444448</v>
      </c>
      <c r="S638" s="850">
        <v>92</v>
      </c>
    </row>
    <row r="639" spans="1:19" ht="14.4" customHeight="1" x14ac:dyDescent="0.3">
      <c r="A639" s="831" t="s">
        <v>5107</v>
      </c>
      <c r="B639" s="832" t="s">
        <v>5162</v>
      </c>
      <c r="C639" s="832" t="s">
        <v>624</v>
      </c>
      <c r="D639" s="832" t="s">
        <v>4819</v>
      </c>
      <c r="E639" s="832" t="s">
        <v>5036</v>
      </c>
      <c r="F639" s="832" t="s">
        <v>5281</v>
      </c>
      <c r="G639" s="832" t="s">
        <v>5282</v>
      </c>
      <c r="H639" s="849">
        <v>16</v>
      </c>
      <c r="I639" s="849">
        <v>6816</v>
      </c>
      <c r="J639" s="832">
        <v>1</v>
      </c>
      <c r="K639" s="832">
        <v>426</v>
      </c>
      <c r="L639" s="849">
        <v>7</v>
      </c>
      <c r="M639" s="849">
        <v>2989</v>
      </c>
      <c r="N639" s="832">
        <v>0.43852699530516431</v>
      </c>
      <c r="O639" s="832">
        <v>427</v>
      </c>
      <c r="P639" s="849">
        <v>5</v>
      </c>
      <c r="Q639" s="849">
        <v>2140</v>
      </c>
      <c r="R639" s="837">
        <v>0.31396713615023475</v>
      </c>
      <c r="S639" s="850">
        <v>428</v>
      </c>
    </row>
    <row r="640" spans="1:19" ht="14.4" customHeight="1" x14ac:dyDescent="0.3">
      <c r="A640" s="831" t="s">
        <v>5107</v>
      </c>
      <c r="B640" s="832" t="s">
        <v>5162</v>
      </c>
      <c r="C640" s="832" t="s">
        <v>624</v>
      </c>
      <c r="D640" s="832" t="s">
        <v>4819</v>
      </c>
      <c r="E640" s="832" t="s">
        <v>5036</v>
      </c>
      <c r="F640" s="832" t="s">
        <v>5283</v>
      </c>
      <c r="G640" s="832" t="s">
        <v>5284</v>
      </c>
      <c r="H640" s="849">
        <v>2</v>
      </c>
      <c r="I640" s="849">
        <v>108</v>
      </c>
      <c r="J640" s="832">
        <v>1</v>
      </c>
      <c r="K640" s="832">
        <v>54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5107</v>
      </c>
      <c r="B641" s="832" t="s">
        <v>5162</v>
      </c>
      <c r="C641" s="832" t="s">
        <v>624</v>
      </c>
      <c r="D641" s="832" t="s">
        <v>4819</v>
      </c>
      <c r="E641" s="832" t="s">
        <v>5036</v>
      </c>
      <c r="F641" s="832" t="s">
        <v>5285</v>
      </c>
      <c r="G641" s="832" t="s">
        <v>5286</v>
      </c>
      <c r="H641" s="849">
        <v>1</v>
      </c>
      <c r="I641" s="849">
        <v>237</v>
      </c>
      <c r="J641" s="832">
        <v>1</v>
      </c>
      <c r="K641" s="832">
        <v>237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5107</v>
      </c>
      <c r="B642" s="832" t="s">
        <v>5162</v>
      </c>
      <c r="C642" s="832" t="s">
        <v>624</v>
      </c>
      <c r="D642" s="832" t="s">
        <v>4819</v>
      </c>
      <c r="E642" s="832" t="s">
        <v>5036</v>
      </c>
      <c r="F642" s="832" t="s">
        <v>5287</v>
      </c>
      <c r="G642" s="832" t="s">
        <v>5288</v>
      </c>
      <c r="H642" s="849">
        <v>1</v>
      </c>
      <c r="I642" s="849">
        <v>7386</v>
      </c>
      <c r="J642" s="832">
        <v>1</v>
      </c>
      <c r="K642" s="832">
        <v>7386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thickBot="1" x14ac:dyDescent="0.35">
      <c r="A643" s="839" t="s">
        <v>5107</v>
      </c>
      <c r="B643" s="840" t="s">
        <v>5162</v>
      </c>
      <c r="C643" s="840" t="s">
        <v>624</v>
      </c>
      <c r="D643" s="840" t="s">
        <v>4819</v>
      </c>
      <c r="E643" s="840" t="s">
        <v>5036</v>
      </c>
      <c r="F643" s="840" t="s">
        <v>5289</v>
      </c>
      <c r="G643" s="840" t="s">
        <v>5290</v>
      </c>
      <c r="H643" s="851"/>
      <c r="I643" s="851"/>
      <c r="J643" s="840"/>
      <c r="K643" s="840"/>
      <c r="L643" s="851"/>
      <c r="M643" s="851"/>
      <c r="N643" s="840"/>
      <c r="O643" s="840"/>
      <c r="P643" s="851">
        <v>176</v>
      </c>
      <c r="Q643" s="851">
        <v>35728</v>
      </c>
      <c r="R643" s="845"/>
      <c r="S643" s="852">
        <v>203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14924121</v>
      </c>
      <c r="C3" s="344">
        <f t="shared" ref="C3:R3" si="0">SUBTOTAL(9,C6:C1048576)</f>
        <v>27</v>
      </c>
      <c r="D3" s="344">
        <f t="shared" si="0"/>
        <v>13942954.65</v>
      </c>
      <c r="E3" s="344">
        <f t="shared" si="0"/>
        <v>28.324272536652565</v>
      </c>
      <c r="F3" s="344">
        <f t="shared" si="0"/>
        <v>15262970.879999999</v>
      </c>
      <c r="G3" s="347">
        <f>IF(D3&lt;&gt;0,F3/D3,"")</f>
        <v>1.0946726331064986</v>
      </c>
      <c r="H3" s="343">
        <f t="shared" si="0"/>
        <v>5799876.9800000004</v>
      </c>
      <c r="I3" s="344">
        <f t="shared" si="0"/>
        <v>4</v>
      </c>
      <c r="J3" s="344">
        <f t="shared" si="0"/>
        <v>3940603.0400000005</v>
      </c>
      <c r="K3" s="344">
        <f t="shared" si="0"/>
        <v>3.6783834839320333</v>
      </c>
      <c r="L3" s="344">
        <f t="shared" si="0"/>
        <v>4823649.5999999996</v>
      </c>
      <c r="M3" s="345">
        <f>IF(J3&lt;&gt;0,L3/J3,"")</f>
        <v>1.2240891942264753</v>
      </c>
      <c r="N3" s="346">
        <f t="shared" si="0"/>
        <v>2617435.0200000005</v>
      </c>
      <c r="O3" s="344">
        <f t="shared" si="0"/>
        <v>1</v>
      </c>
      <c r="P3" s="344">
        <f t="shared" si="0"/>
        <v>1935065.2000000002</v>
      </c>
      <c r="Q3" s="344">
        <f t="shared" si="0"/>
        <v>0.7392982768298102</v>
      </c>
      <c r="R3" s="344">
        <f t="shared" si="0"/>
        <v>2105451.91</v>
      </c>
      <c r="S3" s="345">
        <f>IF(P3&lt;&gt;0,R3/P3,"")</f>
        <v>1.0880521803606411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5293</v>
      </c>
      <c r="B6" s="887">
        <v>410962</v>
      </c>
      <c r="C6" s="825">
        <v>1</v>
      </c>
      <c r="D6" s="887">
        <v>358673.33</v>
      </c>
      <c r="E6" s="825">
        <v>0.87276519483553228</v>
      </c>
      <c r="F6" s="887">
        <v>345867</v>
      </c>
      <c r="G6" s="830">
        <v>0.84160335992135527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5294</v>
      </c>
      <c r="B7" s="889">
        <v>168830</v>
      </c>
      <c r="C7" s="832">
        <v>1</v>
      </c>
      <c r="D7" s="889">
        <v>226872</v>
      </c>
      <c r="E7" s="832">
        <v>1.343789610851152</v>
      </c>
      <c r="F7" s="889">
        <v>231855</v>
      </c>
      <c r="G7" s="837">
        <v>1.3733045074927441</v>
      </c>
      <c r="H7" s="889">
        <v>565.1</v>
      </c>
      <c r="I7" s="832">
        <v>1</v>
      </c>
      <c r="J7" s="889">
        <v>565.1</v>
      </c>
      <c r="K7" s="832">
        <v>1</v>
      </c>
      <c r="L7" s="889">
        <v>2662.2</v>
      </c>
      <c r="M7" s="837">
        <v>4.7110245974163858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5295</v>
      </c>
      <c r="B8" s="889">
        <v>525230</v>
      </c>
      <c r="C8" s="832">
        <v>1</v>
      </c>
      <c r="D8" s="889">
        <v>464910</v>
      </c>
      <c r="E8" s="832">
        <v>0.88515507491955903</v>
      </c>
      <c r="F8" s="889">
        <v>661355</v>
      </c>
      <c r="G8" s="837">
        <v>1.2591721721912306</v>
      </c>
      <c r="H8" s="889">
        <v>1614.1</v>
      </c>
      <c r="I8" s="832">
        <v>1</v>
      </c>
      <c r="J8" s="889">
        <v>3228.2</v>
      </c>
      <c r="K8" s="832">
        <v>2</v>
      </c>
      <c r="L8" s="889">
        <v>5407.4</v>
      </c>
      <c r="M8" s="837">
        <v>3.3501022241496807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5296</v>
      </c>
      <c r="B9" s="889">
        <v>259133</v>
      </c>
      <c r="C9" s="832">
        <v>1</v>
      </c>
      <c r="D9" s="889">
        <v>48530</v>
      </c>
      <c r="E9" s="832">
        <v>0.18727834741233265</v>
      </c>
      <c r="F9" s="889">
        <v>73083</v>
      </c>
      <c r="G9" s="837">
        <v>0.28202891951237397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5297</v>
      </c>
      <c r="B10" s="889">
        <v>47536</v>
      </c>
      <c r="C10" s="832">
        <v>1</v>
      </c>
      <c r="D10" s="889">
        <v>52004</v>
      </c>
      <c r="E10" s="832">
        <v>1.0939919219118142</v>
      </c>
      <c r="F10" s="889">
        <v>32753</v>
      </c>
      <c r="G10" s="837">
        <v>0.68901464153483671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5298</v>
      </c>
      <c r="B11" s="889">
        <v>31410</v>
      </c>
      <c r="C11" s="832">
        <v>1</v>
      </c>
      <c r="D11" s="889">
        <v>112048</v>
      </c>
      <c r="E11" s="832">
        <v>3.5672715695638333</v>
      </c>
      <c r="F11" s="889">
        <v>31369</v>
      </c>
      <c r="G11" s="837">
        <v>0.9986946832219038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5299</v>
      </c>
      <c r="B12" s="889">
        <v>219759</v>
      </c>
      <c r="C12" s="832">
        <v>1</v>
      </c>
      <c r="D12" s="889">
        <v>162779</v>
      </c>
      <c r="E12" s="832">
        <v>0.74071596612652957</v>
      </c>
      <c r="F12" s="889">
        <v>228681</v>
      </c>
      <c r="G12" s="837">
        <v>1.0405990198353652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5300</v>
      </c>
      <c r="B13" s="889">
        <v>134230</v>
      </c>
      <c r="C13" s="832">
        <v>1</v>
      </c>
      <c r="D13" s="889">
        <v>155653</v>
      </c>
      <c r="E13" s="832">
        <v>1.159599195410862</v>
      </c>
      <c r="F13" s="889">
        <v>144791</v>
      </c>
      <c r="G13" s="837">
        <v>1.0786783878417641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5301</v>
      </c>
      <c r="B14" s="889">
        <v>133001</v>
      </c>
      <c r="C14" s="832">
        <v>1</v>
      </c>
      <c r="D14" s="889">
        <v>70366</v>
      </c>
      <c r="E14" s="832">
        <v>0.52906369125044173</v>
      </c>
      <c r="F14" s="889">
        <v>85908</v>
      </c>
      <c r="G14" s="837">
        <v>0.64591995548905645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5302</v>
      </c>
      <c r="B15" s="889">
        <v>369702</v>
      </c>
      <c r="C15" s="832">
        <v>1</v>
      </c>
      <c r="D15" s="889">
        <v>561709.43999999994</v>
      </c>
      <c r="E15" s="832">
        <v>1.519357320220069</v>
      </c>
      <c r="F15" s="889">
        <v>632645</v>
      </c>
      <c r="G15" s="837">
        <v>1.7112295849089267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5303</v>
      </c>
      <c r="B16" s="889">
        <v>36085</v>
      </c>
      <c r="C16" s="832">
        <v>1</v>
      </c>
      <c r="D16" s="889">
        <v>18462</v>
      </c>
      <c r="E16" s="832">
        <v>0.51162532908410696</v>
      </c>
      <c r="F16" s="889">
        <v>93287</v>
      </c>
      <c r="G16" s="837">
        <v>2.5852016073160593</v>
      </c>
      <c r="H16" s="889">
        <v>1614.1</v>
      </c>
      <c r="I16" s="832">
        <v>1</v>
      </c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5304</v>
      </c>
      <c r="B17" s="889">
        <v>20515</v>
      </c>
      <c r="C17" s="832">
        <v>1</v>
      </c>
      <c r="D17" s="889">
        <v>14400</v>
      </c>
      <c r="E17" s="832">
        <v>0.7019254204240799</v>
      </c>
      <c r="F17" s="889">
        <v>23420</v>
      </c>
      <c r="G17" s="837">
        <v>1.1416037046063856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5305</v>
      </c>
      <c r="B18" s="889">
        <v>80444</v>
      </c>
      <c r="C18" s="832">
        <v>1</v>
      </c>
      <c r="D18" s="889">
        <v>14905</v>
      </c>
      <c r="E18" s="832">
        <v>0.18528417284073392</v>
      </c>
      <c r="F18" s="889">
        <v>23857</v>
      </c>
      <c r="G18" s="837">
        <v>0.29656655561632939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5306</v>
      </c>
      <c r="B19" s="889">
        <v>5613</v>
      </c>
      <c r="C19" s="832">
        <v>1</v>
      </c>
      <c r="D19" s="889">
        <v>5615</v>
      </c>
      <c r="E19" s="832">
        <v>1.0003563156957065</v>
      </c>
      <c r="F19" s="889">
        <v>7171</v>
      </c>
      <c r="G19" s="837">
        <v>1.2775699269552825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5307</v>
      </c>
      <c r="B20" s="889">
        <v>178235</v>
      </c>
      <c r="C20" s="832">
        <v>1</v>
      </c>
      <c r="D20" s="889">
        <v>205018</v>
      </c>
      <c r="E20" s="832">
        <v>1.1502679047325162</v>
      </c>
      <c r="F20" s="889">
        <v>245872</v>
      </c>
      <c r="G20" s="837">
        <v>1.3794821443599743</v>
      </c>
      <c r="H20" s="889"/>
      <c r="I20" s="832"/>
      <c r="J20" s="889">
        <v>1614.1</v>
      </c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5308</v>
      </c>
      <c r="B21" s="889">
        <v>413902</v>
      </c>
      <c r="C21" s="832">
        <v>1</v>
      </c>
      <c r="D21" s="889">
        <v>484368.88</v>
      </c>
      <c r="E21" s="832">
        <v>1.1702501558339897</v>
      </c>
      <c r="F21" s="889">
        <v>409242.88</v>
      </c>
      <c r="G21" s="837">
        <v>0.98874342235601664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5309</v>
      </c>
      <c r="B22" s="889">
        <v>12090</v>
      </c>
      <c r="C22" s="832">
        <v>1</v>
      </c>
      <c r="D22" s="889">
        <v>11208</v>
      </c>
      <c r="E22" s="832">
        <v>0.92704714640198516</v>
      </c>
      <c r="F22" s="889">
        <v>14674</v>
      </c>
      <c r="G22" s="837">
        <v>1.2137303556658396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5310</v>
      </c>
      <c r="B23" s="889">
        <v>26938</v>
      </c>
      <c r="C23" s="832">
        <v>1</v>
      </c>
      <c r="D23" s="889">
        <v>25455</v>
      </c>
      <c r="E23" s="832">
        <v>0.94494765758408195</v>
      </c>
      <c r="F23" s="889">
        <v>17336</v>
      </c>
      <c r="G23" s="837">
        <v>0.64355185982626772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5311</v>
      </c>
      <c r="B24" s="889">
        <v>155144</v>
      </c>
      <c r="C24" s="832">
        <v>1</v>
      </c>
      <c r="D24" s="889">
        <v>135555</v>
      </c>
      <c r="E24" s="832">
        <v>0.87373665755685037</v>
      </c>
      <c r="F24" s="889">
        <v>114913</v>
      </c>
      <c r="G24" s="837">
        <v>0.74068607229412675</v>
      </c>
      <c r="H24" s="889"/>
      <c r="I24" s="832"/>
      <c r="J24" s="889">
        <v>1614.1</v>
      </c>
      <c r="K24" s="832"/>
      <c r="L24" s="889">
        <v>1614.1</v>
      </c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5312</v>
      </c>
      <c r="B25" s="889">
        <v>3039</v>
      </c>
      <c r="C25" s="832">
        <v>1</v>
      </c>
      <c r="D25" s="889">
        <v>3218</v>
      </c>
      <c r="E25" s="832">
        <v>1.0589009542612702</v>
      </c>
      <c r="F25" s="889">
        <v>3990</v>
      </c>
      <c r="G25" s="837">
        <v>1.3129318854886476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5313</v>
      </c>
      <c r="B26" s="889">
        <v>13109</v>
      </c>
      <c r="C26" s="832">
        <v>1</v>
      </c>
      <c r="D26" s="889">
        <v>12458</v>
      </c>
      <c r="E26" s="832">
        <v>0.95033946143870618</v>
      </c>
      <c r="F26" s="889">
        <v>6411</v>
      </c>
      <c r="G26" s="837">
        <v>0.48905332214509117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5314</v>
      </c>
      <c r="B27" s="889">
        <v>5750</v>
      </c>
      <c r="C27" s="832">
        <v>1</v>
      </c>
      <c r="D27" s="889">
        <v>12861</v>
      </c>
      <c r="E27" s="832">
        <v>2.2366956521739132</v>
      </c>
      <c r="F27" s="889">
        <v>3430</v>
      </c>
      <c r="G27" s="837">
        <v>0.59652173913043482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5315</v>
      </c>
      <c r="B28" s="889">
        <v>47205</v>
      </c>
      <c r="C28" s="832">
        <v>1</v>
      </c>
      <c r="D28" s="889">
        <v>53104</v>
      </c>
      <c r="E28" s="832">
        <v>1.1249655756805423</v>
      </c>
      <c r="F28" s="889">
        <v>24841</v>
      </c>
      <c r="G28" s="837">
        <v>0.52623662747590294</v>
      </c>
      <c r="H28" s="889"/>
      <c r="I28" s="832"/>
      <c r="J28" s="889">
        <v>1614.1</v>
      </c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5316</v>
      </c>
      <c r="B29" s="889">
        <v>60970</v>
      </c>
      <c r="C29" s="832">
        <v>1</v>
      </c>
      <c r="D29" s="889">
        <v>47666</v>
      </c>
      <c r="E29" s="832">
        <v>0.78179432507790714</v>
      </c>
      <c r="F29" s="889">
        <v>44499</v>
      </c>
      <c r="G29" s="837">
        <v>0.72985074626865676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2147</v>
      </c>
      <c r="B30" s="889">
        <v>11360675</v>
      </c>
      <c r="C30" s="832">
        <v>1</v>
      </c>
      <c r="D30" s="889">
        <v>10499578</v>
      </c>
      <c r="E30" s="832">
        <v>0.92420371148721359</v>
      </c>
      <c r="F30" s="889">
        <v>11506865</v>
      </c>
      <c r="G30" s="837">
        <v>1.0128680734199331</v>
      </c>
      <c r="H30" s="889">
        <v>5796083.6800000006</v>
      </c>
      <c r="I30" s="832">
        <v>1</v>
      </c>
      <c r="J30" s="889">
        <v>3931967.4400000004</v>
      </c>
      <c r="K30" s="832">
        <v>0.67838348393203318</v>
      </c>
      <c r="L30" s="889">
        <v>4813965.8999999994</v>
      </c>
      <c r="M30" s="837">
        <v>0.83055493429314997</v>
      </c>
      <c r="N30" s="889">
        <v>2617435.0200000005</v>
      </c>
      <c r="O30" s="832">
        <v>1</v>
      </c>
      <c r="P30" s="889">
        <v>1935065.2000000002</v>
      </c>
      <c r="Q30" s="832">
        <v>0.7392982768298102</v>
      </c>
      <c r="R30" s="889">
        <v>2105451.91</v>
      </c>
      <c r="S30" s="838">
        <v>0.80439510204153974</v>
      </c>
    </row>
    <row r="31" spans="1:19" ht="14.4" customHeight="1" x14ac:dyDescent="0.3">
      <c r="A31" s="857" t="s">
        <v>5317</v>
      </c>
      <c r="B31" s="889">
        <v>85693</v>
      </c>
      <c r="C31" s="832">
        <v>1</v>
      </c>
      <c r="D31" s="889">
        <v>98989</v>
      </c>
      <c r="E31" s="832">
        <v>1.155158531035207</v>
      </c>
      <c r="F31" s="889">
        <v>149529</v>
      </c>
      <c r="G31" s="837">
        <v>1.7449383263510438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5318</v>
      </c>
      <c r="B32" s="891">
        <v>118921</v>
      </c>
      <c r="C32" s="840">
        <v>1</v>
      </c>
      <c r="D32" s="891">
        <v>86549</v>
      </c>
      <c r="E32" s="840">
        <v>0.72778567284163431</v>
      </c>
      <c r="F32" s="891">
        <v>105326</v>
      </c>
      <c r="G32" s="845">
        <v>0.88568040968373962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5520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49091.300000000032</v>
      </c>
      <c r="G3" s="208">
        <f t="shared" si="0"/>
        <v>23341433</v>
      </c>
      <c r="H3" s="208"/>
      <c r="I3" s="208"/>
      <c r="J3" s="208">
        <f t="shared" si="0"/>
        <v>46348.609999999993</v>
      </c>
      <c r="K3" s="208">
        <f t="shared" si="0"/>
        <v>19818622.889999993</v>
      </c>
      <c r="L3" s="208"/>
      <c r="M3" s="208"/>
      <c r="N3" s="208">
        <f t="shared" si="0"/>
        <v>48082.039999999986</v>
      </c>
      <c r="O3" s="208">
        <f t="shared" si="0"/>
        <v>22192072.390000001</v>
      </c>
      <c r="P3" s="79">
        <f>IF(K3=0,0,O3/K3)</f>
        <v>1.1197585479663974</v>
      </c>
      <c r="Q3" s="209">
        <f>IF(N3=0,0,O3/N3)</f>
        <v>461.54598244999602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5319</v>
      </c>
      <c r="B6" s="825" t="s">
        <v>4827</v>
      </c>
      <c r="C6" s="825" t="s">
        <v>5036</v>
      </c>
      <c r="D6" s="825" t="s">
        <v>5041</v>
      </c>
      <c r="E6" s="825" t="s">
        <v>5042</v>
      </c>
      <c r="F6" s="225">
        <v>1</v>
      </c>
      <c r="G6" s="225">
        <v>37</v>
      </c>
      <c r="H6" s="225">
        <v>1</v>
      </c>
      <c r="I6" s="225">
        <v>37</v>
      </c>
      <c r="J6" s="225">
        <v>2</v>
      </c>
      <c r="K6" s="225">
        <v>74</v>
      </c>
      <c r="L6" s="225">
        <v>2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5319</v>
      </c>
      <c r="B7" s="832" t="s">
        <v>4827</v>
      </c>
      <c r="C7" s="832" t="s">
        <v>5036</v>
      </c>
      <c r="D7" s="832" t="s">
        <v>5069</v>
      </c>
      <c r="E7" s="832" t="s">
        <v>5070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358</v>
      </c>
      <c r="P7" s="837"/>
      <c r="Q7" s="850">
        <v>358</v>
      </c>
    </row>
    <row r="8" spans="1:17" ht="14.4" customHeight="1" x14ac:dyDescent="0.3">
      <c r="A8" s="831" t="s">
        <v>5319</v>
      </c>
      <c r="B8" s="832" t="s">
        <v>4827</v>
      </c>
      <c r="C8" s="832" t="s">
        <v>5036</v>
      </c>
      <c r="D8" s="832" t="s">
        <v>5075</v>
      </c>
      <c r="E8" s="832" t="s">
        <v>5076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350</v>
      </c>
      <c r="P8" s="837"/>
      <c r="Q8" s="850">
        <v>175</v>
      </c>
    </row>
    <row r="9" spans="1:17" ht="14.4" customHeight="1" x14ac:dyDescent="0.3">
      <c r="A9" s="831" t="s">
        <v>5319</v>
      </c>
      <c r="B9" s="832" t="s">
        <v>4827</v>
      </c>
      <c r="C9" s="832" t="s">
        <v>5036</v>
      </c>
      <c r="D9" s="832" t="s">
        <v>5081</v>
      </c>
      <c r="E9" s="832" t="s">
        <v>5082</v>
      </c>
      <c r="F9" s="849">
        <v>1</v>
      </c>
      <c r="G9" s="849">
        <v>177</v>
      </c>
      <c r="H9" s="849">
        <v>1</v>
      </c>
      <c r="I9" s="849">
        <v>177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5319</v>
      </c>
      <c r="B10" s="832" t="s">
        <v>4827</v>
      </c>
      <c r="C10" s="832" t="s">
        <v>5036</v>
      </c>
      <c r="D10" s="832" t="s">
        <v>5085</v>
      </c>
      <c r="E10" s="832" t="s">
        <v>5086</v>
      </c>
      <c r="F10" s="849">
        <v>2</v>
      </c>
      <c r="G10" s="849">
        <v>1402</v>
      </c>
      <c r="H10" s="849">
        <v>1</v>
      </c>
      <c r="I10" s="849">
        <v>701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5319</v>
      </c>
      <c r="B11" s="832" t="s">
        <v>5108</v>
      </c>
      <c r="C11" s="832" t="s">
        <v>5036</v>
      </c>
      <c r="D11" s="832" t="s">
        <v>5109</v>
      </c>
      <c r="E11" s="832" t="s">
        <v>5110</v>
      </c>
      <c r="F11" s="849">
        <v>2</v>
      </c>
      <c r="G11" s="849">
        <v>1866</v>
      </c>
      <c r="H11" s="849">
        <v>1</v>
      </c>
      <c r="I11" s="849">
        <v>933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5319</v>
      </c>
      <c r="B12" s="832" t="s">
        <v>5108</v>
      </c>
      <c r="C12" s="832" t="s">
        <v>5036</v>
      </c>
      <c r="D12" s="832" t="s">
        <v>5115</v>
      </c>
      <c r="E12" s="832" t="s">
        <v>5116</v>
      </c>
      <c r="F12" s="849">
        <v>29</v>
      </c>
      <c r="G12" s="849">
        <v>667</v>
      </c>
      <c r="H12" s="849">
        <v>1</v>
      </c>
      <c r="I12" s="849">
        <v>23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5319</v>
      </c>
      <c r="B13" s="832" t="s">
        <v>5108</v>
      </c>
      <c r="C13" s="832" t="s">
        <v>5036</v>
      </c>
      <c r="D13" s="832" t="s">
        <v>5119</v>
      </c>
      <c r="E13" s="832"/>
      <c r="F13" s="849">
        <v>23</v>
      </c>
      <c r="G13" s="849">
        <v>29555</v>
      </c>
      <c r="H13" s="849">
        <v>1</v>
      </c>
      <c r="I13" s="849">
        <v>1285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5319</v>
      </c>
      <c r="B14" s="832" t="s">
        <v>5108</v>
      </c>
      <c r="C14" s="832" t="s">
        <v>5036</v>
      </c>
      <c r="D14" s="832" t="s">
        <v>5124</v>
      </c>
      <c r="E14" s="832" t="s">
        <v>5125</v>
      </c>
      <c r="F14" s="849">
        <v>4</v>
      </c>
      <c r="G14" s="849">
        <v>1740</v>
      </c>
      <c r="H14" s="849">
        <v>1</v>
      </c>
      <c r="I14" s="849">
        <v>435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5319</v>
      </c>
      <c r="B15" s="832" t="s">
        <v>5108</v>
      </c>
      <c r="C15" s="832" t="s">
        <v>5036</v>
      </c>
      <c r="D15" s="832" t="s">
        <v>5128</v>
      </c>
      <c r="E15" s="832"/>
      <c r="F15" s="849">
        <v>22</v>
      </c>
      <c r="G15" s="849">
        <v>22264</v>
      </c>
      <c r="H15" s="849">
        <v>1</v>
      </c>
      <c r="I15" s="849">
        <v>1012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5319</v>
      </c>
      <c r="B16" s="832" t="s">
        <v>5108</v>
      </c>
      <c r="C16" s="832" t="s">
        <v>5036</v>
      </c>
      <c r="D16" s="832" t="s">
        <v>5129</v>
      </c>
      <c r="E16" s="832"/>
      <c r="F16" s="849">
        <v>13</v>
      </c>
      <c r="G16" s="849">
        <v>29861</v>
      </c>
      <c r="H16" s="849">
        <v>1</v>
      </c>
      <c r="I16" s="849">
        <v>2297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5319</v>
      </c>
      <c r="B17" s="832" t="s">
        <v>5108</v>
      </c>
      <c r="C17" s="832" t="s">
        <v>5036</v>
      </c>
      <c r="D17" s="832" t="s">
        <v>5130</v>
      </c>
      <c r="E17" s="832" t="s">
        <v>5131</v>
      </c>
      <c r="F17" s="849">
        <v>2</v>
      </c>
      <c r="G17" s="849">
        <v>748</v>
      </c>
      <c r="H17" s="849">
        <v>1</v>
      </c>
      <c r="I17" s="849">
        <v>374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5319</v>
      </c>
      <c r="B18" s="832" t="s">
        <v>5108</v>
      </c>
      <c r="C18" s="832" t="s">
        <v>5036</v>
      </c>
      <c r="D18" s="832" t="s">
        <v>5148</v>
      </c>
      <c r="E18" s="832" t="s">
        <v>5149</v>
      </c>
      <c r="F18" s="849"/>
      <c r="G18" s="849"/>
      <c r="H18" s="849"/>
      <c r="I18" s="849"/>
      <c r="J18" s="849">
        <v>3</v>
      </c>
      <c r="K18" s="849">
        <v>4830</v>
      </c>
      <c r="L18" s="849"/>
      <c r="M18" s="849">
        <v>1610</v>
      </c>
      <c r="N18" s="849"/>
      <c r="O18" s="849"/>
      <c r="P18" s="837"/>
      <c r="Q18" s="850"/>
    </row>
    <row r="19" spans="1:17" ht="14.4" customHeight="1" x14ac:dyDescent="0.3">
      <c r="A19" s="831" t="s">
        <v>5319</v>
      </c>
      <c r="B19" s="832" t="s">
        <v>5108</v>
      </c>
      <c r="C19" s="832" t="s">
        <v>5036</v>
      </c>
      <c r="D19" s="832" t="s">
        <v>5154</v>
      </c>
      <c r="E19" s="832" t="s">
        <v>5155</v>
      </c>
      <c r="F19" s="849"/>
      <c r="G19" s="849"/>
      <c r="H19" s="849"/>
      <c r="I19" s="849"/>
      <c r="J19" s="849">
        <v>3</v>
      </c>
      <c r="K19" s="849">
        <v>4830</v>
      </c>
      <c r="L19" s="849"/>
      <c r="M19" s="849">
        <v>1610</v>
      </c>
      <c r="N19" s="849"/>
      <c r="O19" s="849"/>
      <c r="P19" s="837"/>
      <c r="Q19" s="850"/>
    </row>
    <row r="20" spans="1:17" ht="14.4" customHeight="1" x14ac:dyDescent="0.3">
      <c r="A20" s="831" t="s">
        <v>5319</v>
      </c>
      <c r="B20" s="832" t="s">
        <v>5108</v>
      </c>
      <c r="C20" s="832" t="s">
        <v>5036</v>
      </c>
      <c r="D20" s="832" t="s">
        <v>5160</v>
      </c>
      <c r="E20" s="832" t="s">
        <v>5161</v>
      </c>
      <c r="F20" s="849"/>
      <c r="G20" s="849"/>
      <c r="H20" s="849"/>
      <c r="I20" s="849"/>
      <c r="J20" s="849">
        <v>3</v>
      </c>
      <c r="K20" s="849">
        <v>3253.33</v>
      </c>
      <c r="L20" s="849"/>
      <c r="M20" s="849">
        <v>1084.4433333333334</v>
      </c>
      <c r="N20" s="849"/>
      <c r="O20" s="849"/>
      <c r="P20" s="837"/>
      <c r="Q20" s="850"/>
    </row>
    <row r="21" spans="1:17" ht="14.4" customHeight="1" x14ac:dyDescent="0.3">
      <c r="A21" s="831" t="s">
        <v>5319</v>
      </c>
      <c r="B21" s="832" t="s">
        <v>5162</v>
      </c>
      <c r="C21" s="832" t="s">
        <v>5036</v>
      </c>
      <c r="D21" s="832" t="s">
        <v>5165</v>
      </c>
      <c r="E21" s="832" t="s">
        <v>5166</v>
      </c>
      <c r="F21" s="849">
        <v>2</v>
      </c>
      <c r="G21" s="849">
        <v>1016</v>
      </c>
      <c r="H21" s="849">
        <v>1</v>
      </c>
      <c r="I21" s="849">
        <v>508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5319</v>
      </c>
      <c r="B22" s="832" t="s">
        <v>5162</v>
      </c>
      <c r="C22" s="832" t="s">
        <v>5036</v>
      </c>
      <c r="D22" s="832" t="s">
        <v>5167</v>
      </c>
      <c r="E22" s="832" t="s">
        <v>5168</v>
      </c>
      <c r="F22" s="849">
        <v>54</v>
      </c>
      <c r="G22" s="849">
        <v>19116</v>
      </c>
      <c r="H22" s="849">
        <v>1</v>
      </c>
      <c r="I22" s="849">
        <v>354</v>
      </c>
      <c r="J22" s="849">
        <v>71</v>
      </c>
      <c r="K22" s="849">
        <v>25134</v>
      </c>
      <c r="L22" s="849">
        <v>1.3148148148148149</v>
      </c>
      <c r="M22" s="849">
        <v>354</v>
      </c>
      <c r="N22" s="849">
        <v>45</v>
      </c>
      <c r="O22" s="849">
        <v>15975</v>
      </c>
      <c r="P22" s="837">
        <v>0.8356873822975518</v>
      </c>
      <c r="Q22" s="850">
        <v>355</v>
      </c>
    </row>
    <row r="23" spans="1:17" ht="14.4" customHeight="1" x14ac:dyDescent="0.3">
      <c r="A23" s="831" t="s">
        <v>5319</v>
      </c>
      <c r="B23" s="832" t="s">
        <v>5162</v>
      </c>
      <c r="C23" s="832" t="s">
        <v>5036</v>
      </c>
      <c r="D23" s="832" t="s">
        <v>5171</v>
      </c>
      <c r="E23" s="832" t="s">
        <v>5172</v>
      </c>
      <c r="F23" s="849">
        <v>967</v>
      </c>
      <c r="G23" s="849">
        <v>62855</v>
      </c>
      <c r="H23" s="849">
        <v>1</v>
      </c>
      <c r="I23" s="849">
        <v>65</v>
      </c>
      <c r="J23" s="849">
        <v>1007</v>
      </c>
      <c r="K23" s="849">
        <v>65455</v>
      </c>
      <c r="L23" s="849">
        <v>1.0413650465356774</v>
      </c>
      <c r="M23" s="849">
        <v>65</v>
      </c>
      <c r="N23" s="849">
        <v>1003</v>
      </c>
      <c r="O23" s="849">
        <v>65195</v>
      </c>
      <c r="P23" s="837">
        <v>1.0372285418821097</v>
      </c>
      <c r="Q23" s="850">
        <v>65</v>
      </c>
    </row>
    <row r="24" spans="1:17" ht="14.4" customHeight="1" x14ac:dyDescent="0.3">
      <c r="A24" s="831" t="s">
        <v>5319</v>
      </c>
      <c r="B24" s="832" t="s">
        <v>5162</v>
      </c>
      <c r="C24" s="832" t="s">
        <v>5036</v>
      </c>
      <c r="D24" s="832" t="s">
        <v>5175</v>
      </c>
      <c r="E24" s="832" t="s">
        <v>5176</v>
      </c>
      <c r="F24" s="849">
        <v>10</v>
      </c>
      <c r="G24" s="849">
        <v>5920</v>
      </c>
      <c r="H24" s="849">
        <v>1</v>
      </c>
      <c r="I24" s="849">
        <v>592</v>
      </c>
      <c r="J24" s="849">
        <v>12</v>
      </c>
      <c r="K24" s="849">
        <v>7104</v>
      </c>
      <c r="L24" s="849">
        <v>1.2</v>
      </c>
      <c r="M24" s="849">
        <v>592</v>
      </c>
      <c r="N24" s="849">
        <v>13</v>
      </c>
      <c r="O24" s="849">
        <v>7722</v>
      </c>
      <c r="P24" s="837">
        <v>1.304391891891892</v>
      </c>
      <c r="Q24" s="850">
        <v>594</v>
      </c>
    </row>
    <row r="25" spans="1:17" ht="14.4" customHeight="1" x14ac:dyDescent="0.3">
      <c r="A25" s="831" t="s">
        <v>5319</v>
      </c>
      <c r="B25" s="832" t="s">
        <v>5162</v>
      </c>
      <c r="C25" s="832" t="s">
        <v>5036</v>
      </c>
      <c r="D25" s="832" t="s">
        <v>5177</v>
      </c>
      <c r="E25" s="832" t="s">
        <v>5178</v>
      </c>
      <c r="F25" s="849">
        <v>10</v>
      </c>
      <c r="G25" s="849">
        <v>6170</v>
      </c>
      <c r="H25" s="849">
        <v>1</v>
      </c>
      <c r="I25" s="849">
        <v>617</v>
      </c>
      <c r="J25" s="849">
        <v>12</v>
      </c>
      <c r="K25" s="849">
        <v>7404</v>
      </c>
      <c r="L25" s="849">
        <v>1.2</v>
      </c>
      <c r="M25" s="849">
        <v>617</v>
      </c>
      <c r="N25" s="849">
        <v>13</v>
      </c>
      <c r="O25" s="849">
        <v>8034</v>
      </c>
      <c r="P25" s="837">
        <v>1.3021069692058347</v>
      </c>
      <c r="Q25" s="850">
        <v>618</v>
      </c>
    </row>
    <row r="26" spans="1:17" ht="14.4" customHeight="1" x14ac:dyDescent="0.3">
      <c r="A26" s="831" t="s">
        <v>5319</v>
      </c>
      <c r="B26" s="832" t="s">
        <v>5162</v>
      </c>
      <c r="C26" s="832" t="s">
        <v>5036</v>
      </c>
      <c r="D26" s="832" t="s">
        <v>5179</v>
      </c>
      <c r="E26" s="832" t="s">
        <v>5180</v>
      </c>
      <c r="F26" s="849">
        <v>1</v>
      </c>
      <c r="G26" s="849">
        <v>153</v>
      </c>
      <c r="H26" s="849">
        <v>1</v>
      </c>
      <c r="I26" s="849">
        <v>153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5319</v>
      </c>
      <c r="B27" s="832" t="s">
        <v>5162</v>
      </c>
      <c r="C27" s="832" t="s">
        <v>5036</v>
      </c>
      <c r="D27" s="832" t="s">
        <v>5183</v>
      </c>
      <c r="E27" s="832" t="s">
        <v>5184</v>
      </c>
      <c r="F27" s="849">
        <v>8</v>
      </c>
      <c r="G27" s="849">
        <v>192</v>
      </c>
      <c r="H27" s="849">
        <v>1</v>
      </c>
      <c r="I27" s="849">
        <v>24</v>
      </c>
      <c r="J27" s="849">
        <v>5</v>
      </c>
      <c r="K27" s="849">
        <v>120</v>
      </c>
      <c r="L27" s="849">
        <v>0.625</v>
      </c>
      <c r="M27" s="849">
        <v>24</v>
      </c>
      <c r="N27" s="849">
        <v>9</v>
      </c>
      <c r="O27" s="849">
        <v>234</v>
      </c>
      <c r="P27" s="837">
        <v>1.21875</v>
      </c>
      <c r="Q27" s="850">
        <v>26</v>
      </c>
    </row>
    <row r="28" spans="1:17" ht="14.4" customHeight="1" x14ac:dyDescent="0.3">
      <c r="A28" s="831" t="s">
        <v>5319</v>
      </c>
      <c r="B28" s="832" t="s">
        <v>5162</v>
      </c>
      <c r="C28" s="832" t="s">
        <v>5036</v>
      </c>
      <c r="D28" s="832" t="s">
        <v>5187</v>
      </c>
      <c r="E28" s="832" t="s">
        <v>5188</v>
      </c>
      <c r="F28" s="849">
        <v>47</v>
      </c>
      <c r="G28" s="849">
        <v>2585</v>
      </c>
      <c r="H28" s="849">
        <v>1</v>
      </c>
      <c r="I28" s="849">
        <v>55</v>
      </c>
      <c r="J28" s="849">
        <v>37</v>
      </c>
      <c r="K28" s="849">
        <v>2035</v>
      </c>
      <c r="L28" s="849">
        <v>0.78723404255319152</v>
      </c>
      <c r="M28" s="849">
        <v>55</v>
      </c>
      <c r="N28" s="849">
        <v>33</v>
      </c>
      <c r="O28" s="849">
        <v>1815</v>
      </c>
      <c r="P28" s="837">
        <v>0.7021276595744681</v>
      </c>
      <c r="Q28" s="850">
        <v>55</v>
      </c>
    </row>
    <row r="29" spans="1:17" ht="14.4" customHeight="1" x14ac:dyDescent="0.3">
      <c r="A29" s="831" t="s">
        <v>5319</v>
      </c>
      <c r="B29" s="832" t="s">
        <v>5162</v>
      </c>
      <c r="C29" s="832" t="s">
        <v>5036</v>
      </c>
      <c r="D29" s="832" t="s">
        <v>5189</v>
      </c>
      <c r="E29" s="832" t="s">
        <v>5190</v>
      </c>
      <c r="F29" s="849">
        <v>860</v>
      </c>
      <c r="G29" s="849">
        <v>66220</v>
      </c>
      <c r="H29" s="849">
        <v>1</v>
      </c>
      <c r="I29" s="849">
        <v>77</v>
      </c>
      <c r="J29" s="849">
        <v>918</v>
      </c>
      <c r="K29" s="849">
        <v>70686</v>
      </c>
      <c r="L29" s="849">
        <v>1.0674418604651164</v>
      </c>
      <c r="M29" s="849">
        <v>77</v>
      </c>
      <c r="N29" s="849">
        <v>991</v>
      </c>
      <c r="O29" s="849">
        <v>77298</v>
      </c>
      <c r="P29" s="837">
        <v>1.1672908486861975</v>
      </c>
      <c r="Q29" s="850">
        <v>78</v>
      </c>
    </row>
    <row r="30" spans="1:17" ht="14.4" customHeight="1" x14ac:dyDescent="0.3">
      <c r="A30" s="831" t="s">
        <v>5319</v>
      </c>
      <c r="B30" s="832" t="s">
        <v>5162</v>
      </c>
      <c r="C30" s="832" t="s">
        <v>5036</v>
      </c>
      <c r="D30" s="832" t="s">
        <v>5193</v>
      </c>
      <c r="E30" s="832" t="s">
        <v>5194</v>
      </c>
      <c r="F30" s="849">
        <v>72</v>
      </c>
      <c r="G30" s="849">
        <v>1728</v>
      </c>
      <c r="H30" s="849">
        <v>1</v>
      </c>
      <c r="I30" s="849">
        <v>24</v>
      </c>
      <c r="J30" s="849">
        <v>76</v>
      </c>
      <c r="K30" s="849">
        <v>1824</v>
      </c>
      <c r="L30" s="849">
        <v>1.0555555555555556</v>
      </c>
      <c r="M30" s="849">
        <v>24</v>
      </c>
      <c r="N30" s="849">
        <v>57</v>
      </c>
      <c r="O30" s="849">
        <v>1368</v>
      </c>
      <c r="P30" s="837">
        <v>0.79166666666666663</v>
      </c>
      <c r="Q30" s="850">
        <v>24</v>
      </c>
    </row>
    <row r="31" spans="1:17" ht="14.4" customHeight="1" x14ac:dyDescent="0.3">
      <c r="A31" s="831" t="s">
        <v>5319</v>
      </c>
      <c r="B31" s="832" t="s">
        <v>5162</v>
      </c>
      <c r="C31" s="832" t="s">
        <v>5036</v>
      </c>
      <c r="D31" s="832" t="s">
        <v>5201</v>
      </c>
      <c r="E31" s="832" t="s">
        <v>5202</v>
      </c>
      <c r="F31" s="849"/>
      <c r="G31" s="849"/>
      <c r="H31" s="849"/>
      <c r="I31" s="849"/>
      <c r="J31" s="849">
        <v>7</v>
      </c>
      <c r="K31" s="849">
        <v>4417</v>
      </c>
      <c r="L31" s="849"/>
      <c r="M31" s="849">
        <v>631</v>
      </c>
      <c r="N31" s="849"/>
      <c r="O31" s="849"/>
      <c r="P31" s="837"/>
      <c r="Q31" s="850"/>
    </row>
    <row r="32" spans="1:17" ht="14.4" customHeight="1" x14ac:dyDescent="0.3">
      <c r="A32" s="831" t="s">
        <v>5319</v>
      </c>
      <c r="B32" s="832" t="s">
        <v>5162</v>
      </c>
      <c r="C32" s="832" t="s">
        <v>5036</v>
      </c>
      <c r="D32" s="832" t="s">
        <v>5203</v>
      </c>
      <c r="E32" s="832" t="s">
        <v>5204</v>
      </c>
      <c r="F32" s="849">
        <v>1</v>
      </c>
      <c r="G32" s="849">
        <v>210</v>
      </c>
      <c r="H32" s="849">
        <v>1</v>
      </c>
      <c r="I32" s="849">
        <v>210</v>
      </c>
      <c r="J32" s="849">
        <v>1</v>
      </c>
      <c r="K32" s="849">
        <v>210</v>
      </c>
      <c r="L32" s="849">
        <v>1</v>
      </c>
      <c r="M32" s="849">
        <v>210</v>
      </c>
      <c r="N32" s="849"/>
      <c r="O32" s="849"/>
      <c r="P32" s="837"/>
      <c r="Q32" s="850"/>
    </row>
    <row r="33" spans="1:17" ht="14.4" customHeight="1" x14ac:dyDescent="0.3">
      <c r="A33" s="831" t="s">
        <v>5319</v>
      </c>
      <c r="B33" s="832" t="s">
        <v>5162</v>
      </c>
      <c r="C33" s="832" t="s">
        <v>5036</v>
      </c>
      <c r="D33" s="832" t="s">
        <v>5205</v>
      </c>
      <c r="E33" s="832" t="s">
        <v>5206</v>
      </c>
      <c r="F33" s="849">
        <v>27</v>
      </c>
      <c r="G33" s="849">
        <v>1782</v>
      </c>
      <c r="H33" s="849">
        <v>1</v>
      </c>
      <c r="I33" s="849">
        <v>66</v>
      </c>
      <c r="J33" s="849">
        <v>22</v>
      </c>
      <c r="K33" s="849">
        <v>1452</v>
      </c>
      <c r="L33" s="849">
        <v>0.81481481481481477</v>
      </c>
      <c r="M33" s="849">
        <v>66</v>
      </c>
      <c r="N33" s="849">
        <v>39</v>
      </c>
      <c r="O33" s="849">
        <v>2574</v>
      </c>
      <c r="P33" s="837">
        <v>1.4444444444444444</v>
      </c>
      <c r="Q33" s="850">
        <v>66</v>
      </c>
    </row>
    <row r="34" spans="1:17" ht="14.4" customHeight="1" x14ac:dyDescent="0.3">
      <c r="A34" s="831" t="s">
        <v>5319</v>
      </c>
      <c r="B34" s="832" t="s">
        <v>5162</v>
      </c>
      <c r="C34" s="832" t="s">
        <v>5036</v>
      </c>
      <c r="D34" s="832" t="s">
        <v>5209</v>
      </c>
      <c r="E34" s="832" t="s">
        <v>5210</v>
      </c>
      <c r="F34" s="849">
        <v>956</v>
      </c>
      <c r="G34" s="849">
        <v>16252</v>
      </c>
      <c r="H34" s="849">
        <v>1</v>
      </c>
      <c r="I34" s="849">
        <v>17</v>
      </c>
      <c r="J34" s="849">
        <v>1027</v>
      </c>
      <c r="K34" s="849">
        <v>17459</v>
      </c>
      <c r="L34" s="849">
        <v>1.0742677824267783</v>
      </c>
      <c r="M34" s="849">
        <v>17</v>
      </c>
      <c r="N34" s="849">
        <v>1070</v>
      </c>
      <c r="O34" s="849">
        <v>18190</v>
      </c>
      <c r="P34" s="837">
        <v>1.1192468619246863</v>
      </c>
      <c r="Q34" s="850">
        <v>17</v>
      </c>
    </row>
    <row r="35" spans="1:17" ht="14.4" customHeight="1" x14ac:dyDescent="0.3">
      <c r="A35" s="831" t="s">
        <v>5319</v>
      </c>
      <c r="B35" s="832" t="s">
        <v>5162</v>
      </c>
      <c r="C35" s="832" t="s">
        <v>5036</v>
      </c>
      <c r="D35" s="832" t="s">
        <v>5213</v>
      </c>
      <c r="E35" s="832" t="s">
        <v>5214</v>
      </c>
      <c r="F35" s="849">
        <v>19</v>
      </c>
      <c r="G35" s="849">
        <v>6650</v>
      </c>
      <c r="H35" s="849">
        <v>1</v>
      </c>
      <c r="I35" s="849">
        <v>350</v>
      </c>
      <c r="J35" s="849">
        <v>20</v>
      </c>
      <c r="K35" s="849">
        <v>7000</v>
      </c>
      <c r="L35" s="849">
        <v>1.0526315789473684</v>
      </c>
      <c r="M35" s="849">
        <v>350</v>
      </c>
      <c r="N35" s="849"/>
      <c r="O35" s="849"/>
      <c r="P35" s="837"/>
      <c r="Q35" s="850"/>
    </row>
    <row r="36" spans="1:17" ht="14.4" customHeight="1" x14ac:dyDescent="0.3">
      <c r="A36" s="831" t="s">
        <v>5319</v>
      </c>
      <c r="B36" s="832" t="s">
        <v>5162</v>
      </c>
      <c r="C36" s="832" t="s">
        <v>5036</v>
      </c>
      <c r="D36" s="832" t="s">
        <v>5215</v>
      </c>
      <c r="E36" s="832" t="s">
        <v>5216</v>
      </c>
      <c r="F36" s="849">
        <v>62</v>
      </c>
      <c r="G36" s="849">
        <v>1550</v>
      </c>
      <c r="H36" s="849">
        <v>1</v>
      </c>
      <c r="I36" s="849">
        <v>25</v>
      </c>
      <c r="J36" s="849">
        <v>68</v>
      </c>
      <c r="K36" s="849">
        <v>1700</v>
      </c>
      <c r="L36" s="849">
        <v>1.096774193548387</v>
      </c>
      <c r="M36" s="849">
        <v>25</v>
      </c>
      <c r="N36" s="849">
        <v>45</v>
      </c>
      <c r="O36" s="849">
        <v>1125</v>
      </c>
      <c r="P36" s="837">
        <v>0.72580645161290325</v>
      </c>
      <c r="Q36" s="850">
        <v>25</v>
      </c>
    </row>
    <row r="37" spans="1:17" ht="14.4" customHeight="1" x14ac:dyDescent="0.3">
      <c r="A37" s="831" t="s">
        <v>5319</v>
      </c>
      <c r="B37" s="832" t="s">
        <v>5162</v>
      </c>
      <c r="C37" s="832" t="s">
        <v>5036</v>
      </c>
      <c r="D37" s="832" t="s">
        <v>5217</v>
      </c>
      <c r="E37" s="832" t="s">
        <v>5218</v>
      </c>
      <c r="F37" s="849">
        <v>7</v>
      </c>
      <c r="G37" s="849">
        <v>5194</v>
      </c>
      <c r="H37" s="849">
        <v>1</v>
      </c>
      <c r="I37" s="849">
        <v>742</v>
      </c>
      <c r="J37" s="849">
        <v>12</v>
      </c>
      <c r="K37" s="849">
        <v>8904</v>
      </c>
      <c r="L37" s="849">
        <v>1.7142857142857142</v>
      </c>
      <c r="M37" s="849">
        <v>742</v>
      </c>
      <c r="N37" s="849">
        <v>12</v>
      </c>
      <c r="O37" s="849">
        <v>8904</v>
      </c>
      <c r="P37" s="837">
        <v>1.7142857142857142</v>
      </c>
      <c r="Q37" s="850">
        <v>742</v>
      </c>
    </row>
    <row r="38" spans="1:17" ht="14.4" customHeight="1" x14ac:dyDescent="0.3">
      <c r="A38" s="831" t="s">
        <v>5319</v>
      </c>
      <c r="B38" s="832" t="s">
        <v>5162</v>
      </c>
      <c r="C38" s="832" t="s">
        <v>5036</v>
      </c>
      <c r="D38" s="832" t="s">
        <v>5219</v>
      </c>
      <c r="E38" s="832" t="s">
        <v>5220</v>
      </c>
      <c r="F38" s="849">
        <v>19</v>
      </c>
      <c r="G38" s="849">
        <v>3439</v>
      </c>
      <c r="H38" s="849">
        <v>1</v>
      </c>
      <c r="I38" s="849">
        <v>181</v>
      </c>
      <c r="J38" s="849">
        <v>27</v>
      </c>
      <c r="K38" s="849">
        <v>4887</v>
      </c>
      <c r="L38" s="849">
        <v>1.4210526315789473</v>
      </c>
      <c r="M38" s="849">
        <v>181</v>
      </c>
      <c r="N38" s="849">
        <v>23</v>
      </c>
      <c r="O38" s="849">
        <v>4163</v>
      </c>
      <c r="P38" s="837">
        <v>1.2105263157894737</v>
      </c>
      <c r="Q38" s="850">
        <v>181</v>
      </c>
    </row>
    <row r="39" spans="1:17" ht="14.4" customHeight="1" x14ac:dyDescent="0.3">
      <c r="A39" s="831" t="s">
        <v>5319</v>
      </c>
      <c r="B39" s="832" t="s">
        <v>5162</v>
      </c>
      <c r="C39" s="832" t="s">
        <v>5036</v>
      </c>
      <c r="D39" s="832" t="s">
        <v>5225</v>
      </c>
      <c r="E39" s="832" t="s">
        <v>5226</v>
      </c>
      <c r="F39" s="849">
        <v>150</v>
      </c>
      <c r="G39" s="849">
        <v>38100</v>
      </c>
      <c r="H39" s="849">
        <v>1</v>
      </c>
      <c r="I39" s="849">
        <v>254</v>
      </c>
      <c r="J39" s="849">
        <v>118</v>
      </c>
      <c r="K39" s="849">
        <v>29972</v>
      </c>
      <c r="L39" s="849">
        <v>0.78666666666666663</v>
      </c>
      <c r="M39" s="849">
        <v>254</v>
      </c>
      <c r="N39" s="849">
        <v>124</v>
      </c>
      <c r="O39" s="849">
        <v>31496</v>
      </c>
      <c r="P39" s="837">
        <v>0.82666666666666666</v>
      </c>
      <c r="Q39" s="850">
        <v>254</v>
      </c>
    </row>
    <row r="40" spans="1:17" ht="14.4" customHeight="1" x14ac:dyDescent="0.3">
      <c r="A40" s="831" t="s">
        <v>5319</v>
      </c>
      <c r="B40" s="832" t="s">
        <v>5162</v>
      </c>
      <c r="C40" s="832" t="s">
        <v>5036</v>
      </c>
      <c r="D40" s="832" t="s">
        <v>5227</v>
      </c>
      <c r="E40" s="832" t="s">
        <v>5228</v>
      </c>
      <c r="F40" s="849">
        <v>10</v>
      </c>
      <c r="G40" s="849">
        <v>2680</v>
      </c>
      <c r="H40" s="849">
        <v>1</v>
      </c>
      <c r="I40" s="849">
        <v>268</v>
      </c>
      <c r="J40" s="849">
        <v>12</v>
      </c>
      <c r="K40" s="849">
        <v>3216</v>
      </c>
      <c r="L40" s="849">
        <v>1.2</v>
      </c>
      <c r="M40" s="849">
        <v>268</v>
      </c>
      <c r="N40" s="849">
        <v>13</v>
      </c>
      <c r="O40" s="849">
        <v>3497</v>
      </c>
      <c r="P40" s="837">
        <v>1.3048507462686567</v>
      </c>
      <c r="Q40" s="850">
        <v>269</v>
      </c>
    </row>
    <row r="41" spans="1:17" ht="14.4" customHeight="1" x14ac:dyDescent="0.3">
      <c r="A41" s="831" t="s">
        <v>5319</v>
      </c>
      <c r="B41" s="832" t="s">
        <v>5162</v>
      </c>
      <c r="C41" s="832" t="s">
        <v>5036</v>
      </c>
      <c r="D41" s="832" t="s">
        <v>5231</v>
      </c>
      <c r="E41" s="832" t="s">
        <v>5232</v>
      </c>
      <c r="F41" s="849">
        <v>96</v>
      </c>
      <c r="G41" s="849">
        <v>20832</v>
      </c>
      <c r="H41" s="849">
        <v>1</v>
      </c>
      <c r="I41" s="849">
        <v>217</v>
      </c>
      <c r="J41" s="849">
        <v>60</v>
      </c>
      <c r="K41" s="849">
        <v>13020</v>
      </c>
      <c r="L41" s="849">
        <v>0.625</v>
      </c>
      <c r="M41" s="849">
        <v>217</v>
      </c>
      <c r="N41" s="849">
        <v>82</v>
      </c>
      <c r="O41" s="849">
        <v>17794</v>
      </c>
      <c r="P41" s="837">
        <v>0.85416666666666663</v>
      </c>
      <c r="Q41" s="850">
        <v>217</v>
      </c>
    </row>
    <row r="42" spans="1:17" ht="14.4" customHeight="1" x14ac:dyDescent="0.3">
      <c r="A42" s="831" t="s">
        <v>5319</v>
      </c>
      <c r="B42" s="832" t="s">
        <v>5162</v>
      </c>
      <c r="C42" s="832" t="s">
        <v>5036</v>
      </c>
      <c r="D42" s="832" t="s">
        <v>5233</v>
      </c>
      <c r="E42" s="832" t="s">
        <v>5234</v>
      </c>
      <c r="F42" s="849">
        <v>2</v>
      </c>
      <c r="G42" s="849">
        <v>74</v>
      </c>
      <c r="H42" s="849">
        <v>1</v>
      </c>
      <c r="I42" s="849">
        <v>37</v>
      </c>
      <c r="J42" s="849"/>
      <c r="K42" s="849"/>
      <c r="L42" s="849"/>
      <c r="M42" s="849"/>
      <c r="N42" s="849">
        <v>2</v>
      </c>
      <c r="O42" s="849">
        <v>74</v>
      </c>
      <c r="P42" s="837">
        <v>1</v>
      </c>
      <c r="Q42" s="850">
        <v>37</v>
      </c>
    </row>
    <row r="43" spans="1:17" ht="14.4" customHeight="1" x14ac:dyDescent="0.3">
      <c r="A43" s="831" t="s">
        <v>5319</v>
      </c>
      <c r="B43" s="832" t="s">
        <v>5162</v>
      </c>
      <c r="C43" s="832" t="s">
        <v>5036</v>
      </c>
      <c r="D43" s="832" t="s">
        <v>5235</v>
      </c>
      <c r="E43" s="832" t="s">
        <v>5236</v>
      </c>
      <c r="F43" s="849">
        <v>10</v>
      </c>
      <c r="G43" s="849">
        <v>5920</v>
      </c>
      <c r="H43" s="849">
        <v>1</v>
      </c>
      <c r="I43" s="849">
        <v>592</v>
      </c>
      <c r="J43" s="849">
        <v>12</v>
      </c>
      <c r="K43" s="849">
        <v>7104</v>
      </c>
      <c r="L43" s="849">
        <v>1.2</v>
      </c>
      <c r="M43" s="849">
        <v>592</v>
      </c>
      <c r="N43" s="849">
        <v>13</v>
      </c>
      <c r="O43" s="849">
        <v>7722</v>
      </c>
      <c r="P43" s="837">
        <v>1.304391891891892</v>
      </c>
      <c r="Q43" s="850">
        <v>594</v>
      </c>
    </row>
    <row r="44" spans="1:17" ht="14.4" customHeight="1" x14ac:dyDescent="0.3">
      <c r="A44" s="831" t="s">
        <v>5319</v>
      </c>
      <c r="B44" s="832" t="s">
        <v>5162</v>
      </c>
      <c r="C44" s="832" t="s">
        <v>5036</v>
      </c>
      <c r="D44" s="832" t="s">
        <v>5237</v>
      </c>
      <c r="E44" s="832" t="s">
        <v>5238</v>
      </c>
      <c r="F44" s="849">
        <v>1</v>
      </c>
      <c r="G44" s="849">
        <v>50</v>
      </c>
      <c r="H44" s="849">
        <v>1</v>
      </c>
      <c r="I44" s="849">
        <v>50</v>
      </c>
      <c r="J44" s="849">
        <v>8</v>
      </c>
      <c r="K44" s="849">
        <v>400</v>
      </c>
      <c r="L44" s="849">
        <v>8</v>
      </c>
      <c r="M44" s="849">
        <v>50</v>
      </c>
      <c r="N44" s="849"/>
      <c r="O44" s="849"/>
      <c r="P44" s="837"/>
      <c r="Q44" s="850"/>
    </row>
    <row r="45" spans="1:17" ht="14.4" customHeight="1" x14ac:dyDescent="0.3">
      <c r="A45" s="831" t="s">
        <v>5319</v>
      </c>
      <c r="B45" s="832" t="s">
        <v>5162</v>
      </c>
      <c r="C45" s="832" t="s">
        <v>5036</v>
      </c>
      <c r="D45" s="832" t="s">
        <v>5239</v>
      </c>
      <c r="E45" s="832" t="s">
        <v>5240</v>
      </c>
      <c r="F45" s="849">
        <v>7</v>
      </c>
      <c r="G45" s="849">
        <v>3829</v>
      </c>
      <c r="H45" s="849">
        <v>1</v>
      </c>
      <c r="I45" s="849">
        <v>547</v>
      </c>
      <c r="J45" s="849">
        <v>12</v>
      </c>
      <c r="K45" s="849">
        <v>6564</v>
      </c>
      <c r="L45" s="849">
        <v>1.7142857142857142</v>
      </c>
      <c r="M45" s="849">
        <v>547</v>
      </c>
      <c r="N45" s="849">
        <v>13</v>
      </c>
      <c r="O45" s="849">
        <v>7124</v>
      </c>
      <c r="P45" s="837">
        <v>1.8605379994776705</v>
      </c>
      <c r="Q45" s="850">
        <v>548</v>
      </c>
    </row>
    <row r="46" spans="1:17" ht="14.4" customHeight="1" x14ac:dyDescent="0.3">
      <c r="A46" s="831" t="s">
        <v>5319</v>
      </c>
      <c r="B46" s="832" t="s">
        <v>5162</v>
      </c>
      <c r="C46" s="832" t="s">
        <v>5036</v>
      </c>
      <c r="D46" s="832" t="s">
        <v>5243</v>
      </c>
      <c r="E46" s="832" t="s">
        <v>5244</v>
      </c>
      <c r="F46" s="849">
        <v>7</v>
      </c>
      <c r="G46" s="849">
        <v>5152</v>
      </c>
      <c r="H46" s="849">
        <v>1</v>
      </c>
      <c r="I46" s="849">
        <v>736</v>
      </c>
      <c r="J46" s="849">
        <v>12</v>
      </c>
      <c r="K46" s="849">
        <v>8832</v>
      </c>
      <c r="L46" s="849">
        <v>1.7142857142857142</v>
      </c>
      <c r="M46" s="849">
        <v>736</v>
      </c>
      <c r="N46" s="849">
        <v>13</v>
      </c>
      <c r="O46" s="849">
        <v>9581</v>
      </c>
      <c r="P46" s="837">
        <v>1.8596661490683231</v>
      </c>
      <c r="Q46" s="850">
        <v>737</v>
      </c>
    </row>
    <row r="47" spans="1:17" ht="14.4" customHeight="1" x14ac:dyDescent="0.3">
      <c r="A47" s="831" t="s">
        <v>5319</v>
      </c>
      <c r="B47" s="832" t="s">
        <v>5162</v>
      </c>
      <c r="C47" s="832" t="s">
        <v>5036</v>
      </c>
      <c r="D47" s="832" t="s">
        <v>5245</v>
      </c>
      <c r="E47" s="832" t="s">
        <v>5246</v>
      </c>
      <c r="F47" s="849"/>
      <c r="G47" s="849"/>
      <c r="H47" s="849"/>
      <c r="I47" s="849"/>
      <c r="J47" s="849">
        <v>3</v>
      </c>
      <c r="K47" s="849">
        <v>987</v>
      </c>
      <c r="L47" s="849"/>
      <c r="M47" s="849">
        <v>329</v>
      </c>
      <c r="N47" s="849">
        <v>2</v>
      </c>
      <c r="O47" s="849">
        <v>660</v>
      </c>
      <c r="P47" s="837"/>
      <c r="Q47" s="850">
        <v>330</v>
      </c>
    </row>
    <row r="48" spans="1:17" ht="14.4" customHeight="1" x14ac:dyDescent="0.3">
      <c r="A48" s="831" t="s">
        <v>5319</v>
      </c>
      <c r="B48" s="832" t="s">
        <v>5162</v>
      </c>
      <c r="C48" s="832" t="s">
        <v>5036</v>
      </c>
      <c r="D48" s="832" t="s">
        <v>5247</v>
      </c>
      <c r="E48" s="832" t="s">
        <v>5248</v>
      </c>
      <c r="F48" s="849">
        <v>10</v>
      </c>
      <c r="G48" s="849">
        <v>3460</v>
      </c>
      <c r="H48" s="849">
        <v>1</v>
      </c>
      <c r="I48" s="849">
        <v>346</v>
      </c>
      <c r="J48" s="849">
        <v>12</v>
      </c>
      <c r="K48" s="849">
        <v>4152</v>
      </c>
      <c r="L48" s="849">
        <v>1.2</v>
      </c>
      <c r="M48" s="849">
        <v>346</v>
      </c>
      <c r="N48" s="849">
        <v>13</v>
      </c>
      <c r="O48" s="849">
        <v>4511</v>
      </c>
      <c r="P48" s="837">
        <v>1.3037572254335259</v>
      </c>
      <c r="Q48" s="850">
        <v>347</v>
      </c>
    </row>
    <row r="49" spans="1:17" ht="14.4" customHeight="1" x14ac:dyDescent="0.3">
      <c r="A49" s="831" t="s">
        <v>5319</v>
      </c>
      <c r="B49" s="832" t="s">
        <v>5162</v>
      </c>
      <c r="C49" s="832" t="s">
        <v>5036</v>
      </c>
      <c r="D49" s="832" t="s">
        <v>5251</v>
      </c>
      <c r="E49" s="832" t="s">
        <v>5252</v>
      </c>
      <c r="F49" s="849">
        <v>11</v>
      </c>
      <c r="G49" s="849">
        <v>2552</v>
      </c>
      <c r="H49" s="849">
        <v>1</v>
      </c>
      <c r="I49" s="849">
        <v>232</v>
      </c>
      <c r="J49" s="849">
        <v>15</v>
      </c>
      <c r="K49" s="849">
        <v>3480</v>
      </c>
      <c r="L49" s="849">
        <v>1.3636363636363635</v>
      </c>
      <c r="M49" s="849">
        <v>232</v>
      </c>
      <c r="N49" s="849">
        <v>17</v>
      </c>
      <c r="O49" s="849">
        <v>3944</v>
      </c>
      <c r="P49" s="837">
        <v>1.5454545454545454</v>
      </c>
      <c r="Q49" s="850">
        <v>232</v>
      </c>
    </row>
    <row r="50" spans="1:17" ht="14.4" customHeight="1" x14ac:dyDescent="0.3">
      <c r="A50" s="831" t="s">
        <v>5319</v>
      </c>
      <c r="B50" s="832" t="s">
        <v>5162</v>
      </c>
      <c r="C50" s="832" t="s">
        <v>5036</v>
      </c>
      <c r="D50" s="832" t="s">
        <v>5261</v>
      </c>
      <c r="E50" s="832" t="s">
        <v>5262</v>
      </c>
      <c r="F50" s="849">
        <v>2</v>
      </c>
      <c r="G50" s="849">
        <v>774</v>
      </c>
      <c r="H50" s="849">
        <v>1</v>
      </c>
      <c r="I50" s="849">
        <v>387</v>
      </c>
      <c r="J50" s="849">
        <v>1</v>
      </c>
      <c r="K50" s="849">
        <v>387</v>
      </c>
      <c r="L50" s="849">
        <v>0.5</v>
      </c>
      <c r="M50" s="849">
        <v>387</v>
      </c>
      <c r="N50" s="849">
        <v>1</v>
      </c>
      <c r="O50" s="849">
        <v>388</v>
      </c>
      <c r="P50" s="837">
        <v>0.50129198966408273</v>
      </c>
      <c r="Q50" s="850">
        <v>388</v>
      </c>
    </row>
    <row r="51" spans="1:17" ht="14.4" customHeight="1" x14ac:dyDescent="0.3">
      <c r="A51" s="831" t="s">
        <v>5319</v>
      </c>
      <c r="B51" s="832" t="s">
        <v>5162</v>
      </c>
      <c r="C51" s="832" t="s">
        <v>5036</v>
      </c>
      <c r="D51" s="832" t="s">
        <v>5267</v>
      </c>
      <c r="E51" s="832" t="s">
        <v>5268</v>
      </c>
      <c r="F51" s="849">
        <v>30</v>
      </c>
      <c r="G51" s="849">
        <v>23670</v>
      </c>
      <c r="H51" s="849">
        <v>1</v>
      </c>
      <c r="I51" s="849">
        <v>789</v>
      </c>
      <c r="J51" s="849">
        <v>36</v>
      </c>
      <c r="K51" s="849">
        <v>28404</v>
      </c>
      <c r="L51" s="849">
        <v>1.2</v>
      </c>
      <c r="M51" s="849">
        <v>789</v>
      </c>
      <c r="N51" s="849">
        <v>53</v>
      </c>
      <c r="O51" s="849">
        <v>41870</v>
      </c>
      <c r="P51" s="837">
        <v>1.7689057879171948</v>
      </c>
      <c r="Q51" s="850">
        <v>790</v>
      </c>
    </row>
    <row r="52" spans="1:17" ht="14.4" customHeight="1" x14ac:dyDescent="0.3">
      <c r="A52" s="831" t="s">
        <v>5319</v>
      </c>
      <c r="B52" s="832" t="s">
        <v>5162</v>
      </c>
      <c r="C52" s="832" t="s">
        <v>5036</v>
      </c>
      <c r="D52" s="832" t="s">
        <v>5269</v>
      </c>
      <c r="E52" s="832" t="s">
        <v>5270</v>
      </c>
      <c r="F52" s="849"/>
      <c r="G52" s="849"/>
      <c r="H52" s="849"/>
      <c r="I52" s="849"/>
      <c r="J52" s="849">
        <v>3</v>
      </c>
      <c r="K52" s="849">
        <v>672</v>
      </c>
      <c r="L52" s="849"/>
      <c r="M52" s="849">
        <v>224</v>
      </c>
      <c r="N52" s="849">
        <v>2</v>
      </c>
      <c r="O52" s="849">
        <v>450</v>
      </c>
      <c r="P52" s="837"/>
      <c r="Q52" s="850">
        <v>225</v>
      </c>
    </row>
    <row r="53" spans="1:17" ht="14.4" customHeight="1" x14ac:dyDescent="0.3">
      <c r="A53" s="831" t="s">
        <v>5319</v>
      </c>
      <c r="B53" s="832" t="s">
        <v>5162</v>
      </c>
      <c r="C53" s="832" t="s">
        <v>5036</v>
      </c>
      <c r="D53" s="832" t="s">
        <v>5273</v>
      </c>
      <c r="E53" s="832" t="s">
        <v>5274</v>
      </c>
      <c r="F53" s="849">
        <v>8</v>
      </c>
      <c r="G53" s="849">
        <v>7352</v>
      </c>
      <c r="H53" s="849">
        <v>1</v>
      </c>
      <c r="I53" s="849">
        <v>919</v>
      </c>
      <c r="J53" s="849">
        <v>7</v>
      </c>
      <c r="K53" s="849">
        <v>6433</v>
      </c>
      <c r="L53" s="849">
        <v>0.875</v>
      </c>
      <c r="M53" s="849">
        <v>919</v>
      </c>
      <c r="N53" s="849"/>
      <c r="O53" s="849"/>
      <c r="P53" s="837"/>
      <c r="Q53" s="850"/>
    </row>
    <row r="54" spans="1:17" ht="14.4" customHeight="1" x14ac:dyDescent="0.3">
      <c r="A54" s="831" t="s">
        <v>5319</v>
      </c>
      <c r="B54" s="832" t="s">
        <v>5162</v>
      </c>
      <c r="C54" s="832" t="s">
        <v>5036</v>
      </c>
      <c r="D54" s="832" t="s">
        <v>5275</v>
      </c>
      <c r="E54" s="832" t="s">
        <v>5276</v>
      </c>
      <c r="F54" s="849">
        <v>8</v>
      </c>
      <c r="G54" s="849">
        <v>7168</v>
      </c>
      <c r="H54" s="849">
        <v>1</v>
      </c>
      <c r="I54" s="849">
        <v>896</v>
      </c>
      <c r="J54" s="849">
        <v>7</v>
      </c>
      <c r="K54" s="849">
        <v>6272</v>
      </c>
      <c r="L54" s="849">
        <v>0.875</v>
      </c>
      <c r="M54" s="849">
        <v>896</v>
      </c>
      <c r="N54" s="849"/>
      <c r="O54" s="849"/>
      <c r="P54" s="837"/>
      <c r="Q54" s="850"/>
    </row>
    <row r="55" spans="1:17" ht="14.4" customHeight="1" x14ac:dyDescent="0.3">
      <c r="A55" s="831" t="s">
        <v>5319</v>
      </c>
      <c r="B55" s="832" t="s">
        <v>5162</v>
      </c>
      <c r="C55" s="832" t="s">
        <v>5036</v>
      </c>
      <c r="D55" s="832" t="s">
        <v>5289</v>
      </c>
      <c r="E55" s="832" t="s">
        <v>5290</v>
      </c>
      <c r="F55" s="849"/>
      <c r="G55" s="849"/>
      <c r="H55" s="849"/>
      <c r="I55" s="849"/>
      <c r="J55" s="849"/>
      <c r="K55" s="849"/>
      <c r="L55" s="849"/>
      <c r="M55" s="849"/>
      <c r="N55" s="849">
        <v>17</v>
      </c>
      <c r="O55" s="849">
        <v>3451</v>
      </c>
      <c r="P55" s="837"/>
      <c r="Q55" s="850">
        <v>203</v>
      </c>
    </row>
    <row r="56" spans="1:17" ht="14.4" customHeight="1" x14ac:dyDescent="0.3">
      <c r="A56" s="831" t="s">
        <v>5320</v>
      </c>
      <c r="B56" s="832" t="s">
        <v>4827</v>
      </c>
      <c r="C56" s="832" t="s">
        <v>5014</v>
      </c>
      <c r="D56" s="832" t="s">
        <v>5017</v>
      </c>
      <c r="E56" s="832" t="s">
        <v>5018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2662.2</v>
      </c>
      <c r="P56" s="837"/>
      <c r="Q56" s="850">
        <v>2662.2</v>
      </c>
    </row>
    <row r="57" spans="1:17" ht="14.4" customHeight="1" x14ac:dyDescent="0.3">
      <c r="A57" s="831" t="s">
        <v>5320</v>
      </c>
      <c r="B57" s="832" t="s">
        <v>4827</v>
      </c>
      <c r="C57" s="832" t="s">
        <v>5031</v>
      </c>
      <c r="D57" s="832" t="s">
        <v>5032</v>
      </c>
      <c r="E57" s="832" t="s">
        <v>5033</v>
      </c>
      <c r="F57" s="849">
        <v>1</v>
      </c>
      <c r="G57" s="849">
        <v>565.1</v>
      </c>
      <c r="H57" s="849">
        <v>1</v>
      </c>
      <c r="I57" s="849">
        <v>565.1</v>
      </c>
      <c r="J57" s="849">
        <v>1</v>
      </c>
      <c r="K57" s="849">
        <v>565.1</v>
      </c>
      <c r="L57" s="849">
        <v>1</v>
      </c>
      <c r="M57" s="849">
        <v>565.1</v>
      </c>
      <c r="N57" s="849"/>
      <c r="O57" s="849"/>
      <c r="P57" s="837"/>
      <c r="Q57" s="850"/>
    </row>
    <row r="58" spans="1:17" ht="14.4" customHeight="1" x14ac:dyDescent="0.3">
      <c r="A58" s="831" t="s">
        <v>5320</v>
      </c>
      <c r="B58" s="832" t="s">
        <v>4827</v>
      </c>
      <c r="C58" s="832" t="s">
        <v>5036</v>
      </c>
      <c r="D58" s="832" t="s">
        <v>5039</v>
      </c>
      <c r="E58" s="832" t="s">
        <v>5040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199</v>
      </c>
      <c r="P58" s="837"/>
      <c r="Q58" s="850">
        <v>199</v>
      </c>
    </row>
    <row r="59" spans="1:17" ht="14.4" customHeight="1" x14ac:dyDescent="0.3">
      <c r="A59" s="831" t="s">
        <v>5320</v>
      </c>
      <c r="B59" s="832" t="s">
        <v>4827</v>
      </c>
      <c r="C59" s="832" t="s">
        <v>5036</v>
      </c>
      <c r="D59" s="832" t="s">
        <v>5041</v>
      </c>
      <c r="E59" s="832" t="s">
        <v>5042</v>
      </c>
      <c r="F59" s="849">
        <v>3</v>
      </c>
      <c r="G59" s="849">
        <v>111</v>
      </c>
      <c r="H59" s="849">
        <v>1</v>
      </c>
      <c r="I59" s="849">
        <v>37</v>
      </c>
      <c r="J59" s="849">
        <v>1</v>
      </c>
      <c r="K59" s="849">
        <v>37</v>
      </c>
      <c r="L59" s="849">
        <v>0.33333333333333331</v>
      </c>
      <c r="M59" s="849">
        <v>37</v>
      </c>
      <c r="N59" s="849">
        <v>1</v>
      </c>
      <c r="O59" s="849">
        <v>38</v>
      </c>
      <c r="P59" s="837">
        <v>0.34234234234234234</v>
      </c>
      <c r="Q59" s="850">
        <v>38</v>
      </c>
    </row>
    <row r="60" spans="1:17" ht="14.4" customHeight="1" x14ac:dyDescent="0.3">
      <c r="A60" s="831" t="s">
        <v>5320</v>
      </c>
      <c r="B60" s="832" t="s">
        <v>4827</v>
      </c>
      <c r="C60" s="832" t="s">
        <v>5036</v>
      </c>
      <c r="D60" s="832" t="s">
        <v>5047</v>
      </c>
      <c r="E60" s="832" t="s">
        <v>5048</v>
      </c>
      <c r="F60" s="849">
        <v>1</v>
      </c>
      <c r="G60" s="849">
        <v>177</v>
      </c>
      <c r="H60" s="849">
        <v>1</v>
      </c>
      <c r="I60" s="849">
        <v>177</v>
      </c>
      <c r="J60" s="849">
        <v>1</v>
      </c>
      <c r="K60" s="849">
        <v>178</v>
      </c>
      <c r="L60" s="849">
        <v>1.0056497175141244</v>
      </c>
      <c r="M60" s="849">
        <v>178</v>
      </c>
      <c r="N60" s="849"/>
      <c r="O60" s="849"/>
      <c r="P60" s="837"/>
      <c r="Q60" s="850"/>
    </row>
    <row r="61" spans="1:17" ht="14.4" customHeight="1" x14ac:dyDescent="0.3">
      <c r="A61" s="831" t="s">
        <v>5320</v>
      </c>
      <c r="B61" s="832" t="s">
        <v>4827</v>
      </c>
      <c r="C61" s="832" t="s">
        <v>5036</v>
      </c>
      <c r="D61" s="832" t="s">
        <v>5049</v>
      </c>
      <c r="E61" s="832" t="s">
        <v>5050</v>
      </c>
      <c r="F61" s="849">
        <v>1</v>
      </c>
      <c r="G61" s="849">
        <v>49</v>
      </c>
      <c r="H61" s="849">
        <v>1</v>
      </c>
      <c r="I61" s="849">
        <v>49</v>
      </c>
      <c r="J61" s="849">
        <v>1</v>
      </c>
      <c r="K61" s="849">
        <v>49</v>
      </c>
      <c r="L61" s="849">
        <v>1</v>
      </c>
      <c r="M61" s="849">
        <v>49</v>
      </c>
      <c r="N61" s="849"/>
      <c r="O61" s="849"/>
      <c r="P61" s="837"/>
      <c r="Q61" s="850"/>
    </row>
    <row r="62" spans="1:17" ht="14.4" customHeight="1" x14ac:dyDescent="0.3">
      <c r="A62" s="831" t="s">
        <v>5320</v>
      </c>
      <c r="B62" s="832" t="s">
        <v>4827</v>
      </c>
      <c r="C62" s="832" t="s">
        <v>5036</v>
      </c>
      <c r="D62" s="832" t="s">
        <v>5061</v>
      </c>
      <c r="E62" s="832" t="s">
        <v>5062</v>
      </c>
      <c r="F62" s="849">
        <v>1</v>
      </c>
      <c r="G62" s="849">
        <v>86</v>
      </c>
      <c r="H62" s="849">
        <v>1</v>
      </c>
      <c r="I62" s="849">
        <v>86</v>
      </c>
      <c r="J62" s="849">
        <v>1</v>
      </c>
      <c r="K62" s="849">
        <v>86</v>
      </c>
      <c r="L62" s="849">
        <v>1</v>
      </c>
      <c r="M62" s="849">
        <v>86</v>
      </c>
      <c r="N62" s="849"/>
      <c r="O62" s="849"/>
      <c r="P62" s="837"/>
      <c r="Q62" s="850"/>
    </row>
    <row r="63" spans="1:17" ht="14.4" customHeight="1" x14ac:dyDescent="0.3">
      <c r="A63" s="831" t="s">
        <v>5320</v>
      </c>
      <c r="B63" s="832" t="s">
        <v>4827</v>
      </c>
      <c r="C63" s="832" t="s">
        <v>5036</v>
      </c>
      <c r="D63" s="832" t="s">
        <v>5069</v>
      </c>
      <c r="E63" s="832" t="s">
        <v>5070</v>
      </c>
      <c r="F63" s="849"/>
      <c r="G63" s="849"/>
      <c r="H63" s="849"/>
      <c r="I63" s="849"/>
      <c r="J63" s="849">
        <v>1</v>
      </c>
      <c r="K63" s="849">
        <v>355</v>
      </c>
      <c r="L63" s="849"/>
      <c r="M63" s="849">
        <v>355</v>
      </c>
      <c r="N63" s="849"/>
      <c r="O63" s="849"/>
      <c r="P63" s="837"/>
      <c r="Q63" s="850"/>
    </row>
    <row r="64" spans="1:17" ht="14.4" customHeight="1" x14ac:dyDescent="0.3">
      <c r="A64" s="831" t="s">
        <v>5320</v>
      </c>
      <c r="B64" s="832" t="s">
        <v>4827</v>
      </c>
      <c r="C64" s="832" t="s">
        <v>5036</v>
      </c>
      <c r="D64" s="832" t="s">
        <v>5075</v>
      </c>
      <c r="E64" s="832" t="s">
        <v>5076</v>
      </c>
      <c r="F64" s="849">
        <v>1</v>
      </c>
      <c r="G64" s="849">
        <v>173</v>
      </c>
      <c r="H64" s="849">
        <v>1</v>
      </c>
      <c r="I64" s="849">
        <v>173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5320</v>
      </c>
      <c r="B65" s="832" t="s">
        <v>4827</v>
      </c>
      <c r="C65" s="832" t="s">
        <v>5036</v>
      </c>
      <c r="D65" s="832" t="s">
        <v>5081</v>
      </c>
      <c r="E65" s="832" t="s">
        <v>5082</v>
      </c>
      <c r="F65" s="849">
        <v>1</v>
      </c>
      <c r="G65" s="849">
        <v>177</v>
      </c>
      <c r="H65" s="849">
        <v>1</v>
      </c>
      <c r="I65" s="849">
        <v>177</v>
      </c>
      <c r="J65" s="849"/>
      <c r="K65" s="849"/>
      <c r="L65" s="849"/>
      <c r="M65" s="849"/>
      <c r="N65" s="849">
        <v>2</v>
      </c>
      <c r="O65" s="849">
        <v>358</v>
      </c>
      <c r="P65" s="837">
        <v>2.022598870056497</v>
      </c>
      <c r="Q65" s="850">
        <v>179</v>
      </c>
    </row>
    <row r="66" spans="1:17" ht="14.4" customHeight="1" x14ac:dyDescent="0.3">
      <c r="A66" s="831" t="s">
        <v>5320</v>
      </c>
      <c r="B66" s="832" t="s">
        <v>5108</v>
      </c>
      <c r="C66" s="832" t="s">
        <v>5036</v>
      </c>
      <c r="D66" s="832" t="s">
        <v>5113</v>
      </c>
      <c r="E66" s="832" t="s">
        <v>5114</v>
      </c>
      <c r="F66" s="849"/>
      <c r="G66" s="849"/>
      <c r="H66" s="849"/>
      <c r="I66" s="849"/>
      <c r="J66" s="849">
        <v>1</v>
      </c>
      <c r="K66" s="849">
        <v>299</v>
      </c>
      <c r="L66" s="849"/>
      <c r="M66" s="849">
        <v>299</v>
      </c>
      <c r="N66" s="849"/>
      <c r="O66" s="849"/>
      <c r="P66" s="837"/>
      <c r="Q66" s="850"/>
    </row>
    <row r="67" spans="1:17" ht="14.4" customHeight="1" x14ac:dyDescent="0.3">
      <c r="A67" s="831" t="s">
        <v>5320</v>
      </c>
      <c r="B67" s="832" t="s">
        <v>5108</v>
      </c>
      <c r="C67" s="832" t="s">
        <v>5036</v>
      </c>
      <c r="D67" s="832" t="s">
        <v>5115</v>
      </c>
      <c r="E67" s="832" t="s">
        <v>5116</v>
      </c>
      <c r="F67" s="849">
        <v>3</v>
      </c>
      <c r="G67" s="849">
        <v>69</v>
      </c>
      <c r="H67" s="849">
        <v>1</v>
      </c>
      <c r="I67" s="849">
        <v>23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5320</v>
      </c>
      <c r="B68" s="832" t="s">
        <v>5108</v>
      </c>
      <c r="C68" s="832" t="s">
        <v>5036</v>
      </c>
      <c r="D68" s="832" t="s">
        <v>5117</v>
      </c>
      <c r="E68" s="832" t="s">
        <v>5118</v>
      </c>
      <c r="F68" s="849"/>
      <c r="G68" s="849"/>
      <c r="H68" s="849"/>
      <c r="I68" s="849"/>
      <c r="J68" s="849">
        <v>5</v>
      </c>
      <c r="K68" s="849">
        <v>63980</v>
      </c>
      <c r="L68" s="849"/>
      <c r="M68" s="849">
        <v>12796</v>
      </c>
      <c r="N68" s="849"/>
      <c r="O68" s="849"/>
      <c r="P68" s="837"/>
      <c r="Q68" s="850"/>
    </row>
    <row r="69" spans="1:17" ht="14.4" customHeight="1" x14ac:dyDescent="0.3">
      <c r="A69" s="831" t="s">
        <v>5320</v>
      </c>
      <c r="B69" s="832" t="s">
        <v>5108</v>
      </c>
      <c r="C69" s="832" t="s">
        <v>5036</v>
      </c>
      <c r="D69" s="832" t="s">
        <v>5119</v>
      </c>
      <c r="E69" s="832"/>
      <c r="F69" s="849">
        <v>2</v>
      </c>
      <c r="G69" s="849">
        <v>2570</v>
      </c>
      <c r="H69" s="849">
        <v>1</v>
      </c>
      <c r="I69" s="849">
        <v>1285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5320</v>
      </c>
      <c r="B70" s="832" t="s">
        <v>5108</v>
      </c>
      <c r="C70" s="832" t="s">
        <v>5036</v>
      </c>
      <c r="D70" s="832" t="s">
        <v>5122</v>
      </c>
      <c r="E70" s="832" t="s">
        <v>5123</v>
      </c>
      <c r="F70" s="849">
        <v>1</v>
      </c>
      <c r="G70" s="849">
        <v>10381</v>
      </c>
      <c r="H70" s="849">
        <v>1</v>
      </c>
      <c r="I70" s="849">
        <v>10381</v>
      </c>
      <c r="J70" s="849">
        <v>1</v>
      </c>
      <c r="K70" s="849">
        <v>11396</v>
      </c>
      <c r="L70" s="849">
        <v>1.0977747808496292</v>
      </c>
      <c r="M70" s="849">
        <v>11396</v>
      </c>
      <c r="N70" s="849"/>
      <c r="O70" s="849"/>
      <c r="P70" s="837"/>
      <c r="Q70" s="850"/>
    </row>
    <row r="71" spans="1:17" ht="14.4" customHeight="1" x14ac:dyDescent="0.3">
      <c r="A71" s="831" t="s">
        <v>5320</v>
      </c>
      <c r="B71" s="832" t="s">
        <v>5108</v>
      </c>
      <c r="C71" s="832" t="s">
        <v>5036</v>
      </c>
      <c r="D71" s="832" t="s">
        <v>5128</v>
      </c>
      <c r="E71" s="832"/>
      <c r="F71" s="849">
        <v>2</v>
      </c>
      <c r="G71" s="849">
        <v>2024</v>
      </c>
      <c r="H71" s="849">
        <v>1</v>
      </c>
      <c r="I71" s="849">
        <v>1012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5320</v>
      </c>
      <c r="B72" s="832" t="s">
        <v>5108</v>
      </c>
      <c r="C72" s="832" t="s">
        <v>5036</v>
      </c>
      <c r="D72" s="832" t="s">
        <v>5129</v>
      </c>
      <c r="E72" s="832"/>
      <c r="F72" s="849">
        <v>1</v>
      </c>
      <c r="G72" s="849">
        <v>2297</v>
      </c>
      <c r="H72" s="849">
        <v>1</v>
      </c>
      <c r="I72" s="849">
        <v>2297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5320</v>
      </c>
      <c r="B73" s="832" t="s">
        <v>5162</v>
      </c>
      <c r="C73" s="832" t="s">
        <v>5036</v>
      </c>
      <c r="D73" s="832" t="s">
        <v>5167</v>
      </c>
      <c r="E73" s="832" t="s">
        <v>5168</v>
      </c>
      <c r="F73" s="849">
        <v>4</v>
      </c>
      <c r="G73" s="849">
        <v>1416</v>
      </c>
      <c r="H73" s="849">
        <v>1</v>
      </c>
      <c r="I73" s="849">
        <v>354</v>
      </c>
      <c r="J73" s="849">
        <v>3</v>
      </c>
      <c r="K73" s="849">
        <v>1062</v>
      </c>
      <c r="L73" s="849">
        <v>0.75</v>
      </c>
      <c r="M73" s="849">
        <v>354</v>
      </c>
      <c r="N73" s="849">
        <v>3</v>
      </c>
      <c r="O73" s="849">
        <v>1065</v>
      </c>
      <c r="P73" s="837">
        <v>0.7521186440677966</v>
      </c>
      <c r="Q73" s="850">
        <v>355</v>
      </c>
    </row>
    <row r="74" spans="1:17" ht="14.4" customHeight="1" x14ac:dyDescent="0.3">
      <c r="A74" s="831" t="s">
        <v>5320</v>
      </c>
      <c r="B74" s="832" t="s">
        <v>5162</v>
      </c>
      <c r="C74" s="832" t="s">
        <v>5036</v>
      </c>
      <c r="D74" s="832" t="s">
        <v>5171</v>
      </c>
      <c r="E74" s="832" t="s">
        <v>5172</v>
      </c>
      <c r="F74" s="849">
        <v>783</v>
      </c>
      <c r="G74" s="849">
        <v>50895</v>
      </c>
      <c r="H74" s="849">
        <v>1</v>
      </c>
      <c r="I74" s="849">
        <v>65</v>
      </c>
      <c r="J74" s="849">
        <v>708</v>
      </c>
      <c r="K74" s="849">
        <v>46020</v>
      </c>
      <c r="L74" s="849">
        <v>0.90421455938697315</v>
      </c>
      <c r="M74" s="849">
        <v>65</v>
      </c>
      <c r="N74" s="849">
        <v>1412</v>
      </c>
      <c r="O74" s="849">
        <v>91780</v>
      </c>
      <c r="P74" s="837">
        <v>1.8033205619412516</v>
      </c>
      <c r="Q74" s="850">
        <v>65</v>
      </c>
    </row>
    <row r="75" spans="1:17" ht="14.4" customHeight="1" x14ac:dyDescent="0.3">
      <c r="A75" s="831" t="s">
        <v>5320</v>
      </c>
      <c r="B75" s="832" t="s">
        <v>5162</v>
      </c>
      <c r="C75" s="832" t="s">
        <v>5036</v>
      </c>
      <c r="D75" s="832" t="s">
        <v>5175</v>
      </c>
      <c r="E75" s="832" t="s">
        <v>5176</v>
      </c>
      <c r="F75" s="849">
        <v>1</v>
      </c>
      <c r="G75" s="849">
        <v>592</v>
      </c>
      <c r="H75" s="849">
        <v>1</v>
      </c>
      <c r="I75" s="849">
        <v>592</v>
      </c>
      <c r="J75" s="849"/>
      <c r="K75" s="849"/>
      <c r="L75" s="849"/>
      <c r="M75" s="849"/>
      <c r="N75" s="849">
        <v>7</v>
      </c>
      <c r="O75" s="849">
        <v>4158</v>
      </c>
      <c r="P75" s="837">
        <v>7.0236486486486482</v>
      </c>
      <c r="Q75" s="850">
        <v>594</v>
      </c>
    </row>
    <row r="76" spans="1:17" ht="14.4" customHeight="1" x14ac:dyDescent="0.3">
      <c r="A76" s="831" t="s">
        <v>5320</v>
      </c>
      <c r="B76" s="832" t="s">
        <v>5162</v>
      </c>
      <c r="C76" s="832" t="s">
        <v>5036</v>
      </c>
      <c r="D76" s="832" t="s">
        <v>5177</v>
      </c>
      <c r="E76" s="832" t="s">
        <v>5178</v>
      </c>
      <c r="F76" s="849">
        <v>1</v>
      </c>
      <c r="G76" s="849">
        <v>617</v>
      </c>
      <c r="H76" s="849">
        <v>1</v>
      </c>
      <c r="I76" s="849">
        <v>617</v>
      </c>
      <c r="J76" s="849"/>
      <c r="K76" s="849"/>
      <c r="L76" s="849"/>
      <c r="M76" s="849"/>
      <c r="N76" s="849">
        <v>5</v>
      </c>
      <c r="O76" s="849">
        <v>3090</v>
      </c>
      <c r="P76" s="837">
        <v>5.0081037277147491</v>
      </c>
      <c r="Q76" s="850">
        <v>618</v>
      </c>
    </row>
    <row r="77" spans="1:17" ht="14.4" customHeight="1" x14ac:dyDescent="0.3">
      <c r="A77" s="831" t="s">
        <v>5320</v>
      </c>
      <c r="B77" s="832" t="s">
        <v>5162</v>
      </c>
      <c r="C77" s="832" t="s">
        <v>5036</v>
      </c>
      <c r="D77" s="832" t="s">
        <v>5183</v>
      </c>
      <c r="E77" s="832" t="s">
        <v>5184</v>
      </c>
      <c r="F77" s="849">
        <v>14</v>
      </c>
      <c r="G77" s="849">
        <v>336</v>
      </c>
      <c r="H77" s="849">
        <v>1</v>
      </c>
      <c r="I77" s="849">
        <v>24</v>
      </c>
      <c r="J77" s="849">
        <v>22</v>
      </c>
      <c r="K77" s="849">
        <v>528</v>
      </c>
      <c r="L77" s="849">
        <v>1.5714285714285714</v>
      </c>
      <c r="M77" s="849">
        <v>24</v>
      </c>
      <c r="N77" s="849">
        <v>30</v>
      </c>
      <c r="O77" s="849">
        <v>780</v>
      </c>
      <c r="P77" s="837">
        <v>2.3214285714285716</v>
      </c>
      <c r="Q77" s="850">
        <v>26</v>
      </c>
    </row>
    <row r="78" spans="1:17" ht="14.4" customHeight="1" x14ac:dyDescent="0.3">
      <c r="A78" s="831" t="s">
        <v>5320</v>
      </c>
      <c r="B78" s="832" t="s">
        <v>5162</v>
      </c>
      <c r="C78" s="832" t="s">
        <v>5036</v>
      </c>
      <c r="D78" s="832" t="s">
        <v>5187</v>
      </c>
      <c r="E78" s="832" t="s">
        <v>5188</v>
      </c>
      <c r="F78" s="849">
        <v>7</v>
      </c>
      <c r="G78" s="849">
        <v>385</v>
      </c>
      <c r="H78" s="849">
        <v>1</v>
      </c>
      <c r="I78" s="849">
        <v>55</v>
      </c>
      <c r="J78" s="849">
        <v>13</v>
      </c>
      <c r="K78" s="849">
        <v>715</v>
      </c>
      <c r="L78" s="849">
        <v>1.8571428571428572</v>
      </c>
      <c r="M78" s="849">
        <v>55</v>
      </c>
      <c r="N78" s="849">
        <v>11</v>
      </c>
      <c r="O78" s="849">
        <v>605</v>
      </c>
      <c r="P78" s="837">
        <v>1.5714285714285714</v>
      </c>
      <c r="Q78" s="850">
        <v>55</v>
      </c>
    </row>
    <row r="79" spans="1:17" ht="14.4" customHeight="1" x14ac:dyDescent="0.3">
      <c r="A79" s="831" t="s">
        <v>5320</v>
      </c>
      <c r="B79" s="832" t="s">
        <v>5162</v>
      </c>
      <c r="C79" s="832" t="s">
        <v>5036</v>
      </c>
      <c r="D79" s="832" t="s">
        <v>5189</v>
      </c>
      <c r="E79" s="832" t="s">
        <v>5190</v>
      </c>
      <c r="F79" s="849">
        <v>582</v>
      </c>
      <c r="G79" s="849">
        <v>44814</v>
      </c>
      <c r="H79" s="849">
        <v>1</v>
      </c>
      <c r="I79" s="849">
        <v>77</v>
      </c>
      <c r="J79" s="849">
        <v>627</v>
      </c>
      <c r="K79" s="849">
        <v>48279</v>
      </c>
      <c r="L79" s="849">
        <v>1.0773195876288659</v>
      </c>
      <c r="M79" s="849">
        <v>77</v>
      </c>
      <c r="N79" s="849">
        <v>810</v>
      </c>
      <c r="O79" s="849">
        <v>63180</v>
      </c>
      <c r="P79" s="837">
        <v>1.409827286115946</v>
      </c>
      <c r="Q79" s="850">
        <v>78</v>
      </c>
    </row>
    <row r="80" spans="1:17" ht="14.4" customHeight="1" x14ac:dyDescent="0.3">
      <c r="A80" s="831" t="s">
        <v>5320</v>
      </c>
      <c r="B80" s="832" t="s">
        <v>5162</v>
      </c>
      <c r="C80" s="832" t="s">
        <v>5036</v>
      </c>
      <c r="D80" s="832" t="s">
        <v>5193</v>
      </c>
      <c r="E80" s="832" t="s">
        <v>5194</v>
      </c>
      <c r="F80" s="849">
        <v>102</v>
      </c>
      <c r="G80" s="849">
        <v>2448</v>
      </c>
      <c r="H80" s="849">
        <v>1</v>
      </c>
      <c r="I80" s="849">
        <v>24</v>
      </c>
      <c r="J80" s="849">
        <v>110</v>
      </c>
      <c r="K80" s="849">
        <v>2640</v>
      </c>
      <c r="L80" s="849">
        <v>1.0784313725490196</v>
      </c>
      <c r="M80" s="849">
        <v>24</v>
      </c>
      <c r="N80" s="849">
        <v>132</v>
      </c>
      <c r="O80" s="849">
        <v>3168</v>
      </c>
      <c r="P80" s="837">
        <v>1.2941176470588236</v>
      </c>
      <c r="Q80" s="850">
        <v>24</v>
      </c>
    </row>
    <row r="81" spans="1:17" ht="14.4" customHeight="1" x14ac:dyDescent="0.3">
      <c r="A81" s="831" t="s">
        <v>5320</v>
      </c>
      <c r="B81" s="832" t="s">
        <v>5162</v>
      </c>
      <c r="C81" s="832" t="s">
        <v>5036</v>
      </c>
      <c r="D81" s="832" t="s">
        <v>5201</v>
      </c>
      <c r="E81" s="832" t="s">
        <v>5202</v>
      </c>
      <c r="F81" s="849">
        <v>1</v>
      </c>
      <c r="G81" s="849">
        <v>631</v>
      </c>
      <c r="H81" s="849">
        <v>1</v>
      </c>
      <c r="I81" s="849">
        <v>631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5320</v>
      </c>
      <c r="B82" s="832" t="s">
        <v>5162</v>
      </c>
      <c r="C82" s="832" t="s">
        <v>5036</v>
      </c>
      <c r="D82" s="832" t="s">
        <v>5203</v>
      </c>
      <c r="E82" s="832" t="s">
        <v>5204</v>
      </c>
      <c r="F82" s="849"/>
      <c r="G82" s="849"/>
      <c r="H82" s="849"/>
      <c r="I82" s="849"/>
      <c r="J82" s="849">
        <v>1</v>
      </c>
      <c r="K82" s="849">
        <v>210</v>
      </c>
      <c r="L82" s="849"/>
      <c r="M82" s="849">
        <v>210</v>
      </c>
      <c r="N82" s="849"/>
      <c r="O82" s="849"/>
      <c r="P82" s="837"/>
      <c r="Q82" s="850"/>
    </row>
    <row r="83" spans="1:17" ht="14.4" customHeight="1" x14ac:dyDescent="0.3">
      <c r="A83" s="831" t="s">
        <v>5320</v>
      </c>
      <c r="B83" s="832" t="s">
        <v>5162</v>
      </c>
      <c r="C83" s="832" t="s">
        <v>5036</v>
      </c>
      <c r="D83" s="832" t="s">
        <v>5205</v>
      </c>
      <c r="E83" s="832" t="s">
        <v>5206</v>
      </c>
      <c r="F83" s="849">
        <v>14</v>
      </c>
      <c r="G83" s="849">
        <v>924</v>
      </c>
      <c r="H83" s="849">
        <v>1</v>
      </c>
      <c r="I83" s="849">
        <v>66</v>
      </c>
      <c r="J83" s="849">
        <v>12</v>
      </c>
      <c r="K83" s="849">
        <v>792</v>
      </c>
      <c r="L83" s="849">
        <v>0.8571428571428571</v>
      </c>
      <c r="M83" s="849">
        <v>66</v>
      </c>
      <c r="N83" s="849">
        <v>17</v>
      </c>
      <c r="O83" s="849">
        <v>1122</v>
      </c>
      <c r="P83" s="837">
        <v>1.2142857142857142</v>
      </c>
      <c r="Q83" s="850">
        <v>66</v>
      </c>
    </row>
    <row r="84" spans="1:17" ht="14.4" customHeight="1" x14ac:dyDescent="0.3">
      <c r="A84" s="831" t="s">
        <v>5320</v>
      </c>
      <c r="B84" s="832" t="s">
        <v>5162</v>
      </c>
      <c r="C84" s="832" t="s">
        <v>5036</v>
      </c>
      <c r="D84" s="832" t="s">
        <v>5209</v>
      </c>
      <c r="E84" s="832" t="s">
        <v>5210</v>
      </c>
      <c r="F84" s="849">
        <v>617</v>
      </c>
      <c r="G84" s="849">
        <v>10489</v>
      </c>
      <c r="H84" s="849">
        <v>1</v>
      </c>
      <c r="I84" s="849">
        <v>17</v>
      </c>
      <c r="J84" s="849">
        <v>625</v>
      </c>
      <c r="K84" s="849">
        <v>10625</v>
      </c>
      <c r="L84" s="849">
        <v>1.012965964343598</v>
      </c>
      <c r="M84" s="849">
        <v>17</v>
      </c>
      <c r="N84" s="849">
        <v>829</v>
      </c>
      <c r="O84" s="849">
        <v>14093</v>
      </c>
      <c r="P84" s="837">
        <v>1.3435980551053484</v>
      </c>
      <c r="Q84" s="850">
        <v>17</v>
      </c>
    </row>
    <row r="85" spans="1:17" ht="14.4" customHeight="1" x14ac:dyDescent="0.3">
      <c r="A85" s="831" t="s">
        <v>5320</v>
      </c>
      <c r="B85" s="832" t="s">
        <v>5162</v>
      </c>
      <c r="C85" s="832" t="s">
        <v>5036</v>
      </c>
      <c r="D85" s="832" t="s">
        <v>5213</v>
      </c>
      <c r="E85" s="832" t="s">
        <v>5214</v>
      </c>
      <c r="F85" s="849">
        <v>20</v>
      </c>
      <c r="G85" s="849">
        <v>7000</v>
      </c>
      <c r="H85" s="849">
        <v>1</v>
      </c>
      <c r="I85" s="849">
        <v>350</v>
      </c>
      <c r="J85" s="849">
        <v>20</v>
      </c>
      <c r="K85" s="849">
        <v>7000</v>
      </c>
      <c r="L85" s="849">
        <v>1</v>
      </c>
      <c r="M85" s="849">
        <v>350</v>
      </c>
      <c r="N85" s="849"/>
      <c r="O85" s="849"/>
      <c r="P85" s="837"/>
      <c r="Q85" s="850"/>
    </row>
    <row r="86" spans="1:17" ht="14.4" customHeight="1" x14ac:dyDescent="0.3">
      <c r="A86" s="831" t="s">
        <v>5320</v>
      </c>
      <c r="B86" s="832" t="s">
        <v>5162</v>
      </c>
      <c r="C86" s="832" t="s">
        <v>5036</v>
      </c>
      <c r="D86" s="832" t="s">
        <v>5215</v>
      </c>
      <c r="E86" s="832" t="s">
        <v>5216</v>
      </c>
      <c r="F86" s="849">
        <v>83</v>
      </c>
      <c r="G86" s="849">
        <v>2075</v>
      </c>
      <c r="H86" s="849">
        <v>1</v>
      </c>
      <c r="I86" s="849">
        <v>25</v>
      </c>
      <c r="J86" s="849">
        <v>81</v>
      </c>
      <c r="K86" s="849">
        <v>2025</v>
      </c>
      <c r="L86" s="849">
        <v>0.97590361445783136</v>
      </c>
      <c r="M86" s="849">
        <v>25</v>
      </c>
      <c r="N86" s="849">
        <v>96</v>
      </c>
      <c r="O86" s="849">
        <v>2400</v>
      </c>
      <c r="P86" s="837">
        <v>1.1566265060240963</v>
      </c>
      <c r="Q86" s="850">
        <v>25</v>
      </c>
    </row>
    <row r="87" spans="1:17" ht="14.4" customHeight="1" x14ac:dyDescent="0.3">
      <c r="A87" s="831" t="s">
        <v>5320</v>
      </c>
      <c r="B87" s="832" t="s">
        <v>5162</v>
      </c>
      <c r="C87" s="832" t="s">
        <v>5036</v>
      </c>
      <c r="D87" s="832" t="s">
        <v>5217</v>
      </c>
      <c r="E87" s="832" t="s">
        <v>5218</v>
      </c>
      <c r="F87" s="849">
        <v>1</v>
      </c>
      <c r="G87" s="849">
        <v>742</v>
      </c>
      <c r="H87" s="849">
        <v>1</v>
      </c>
      <c r="I87" s="849">
        <v>742</v>
      </c>
      <c r="J87" s="849"/>
      <c r="K87" s="849"/>
      <c r="L87" s="849"/>
      <c r="M87" s="849"/>
      <c r="N87" s="849">
        <v>5</v>
      </c>
      <c r="O87" s="849">
        <v>3710</v>
      </c>
      <c r="P87" s="837">
        <v>5</v>
      </c>
      <c r="Q87" s="850">
        <v>742</v>
      </c>
    </row>
    <row r="88" spans="1:17" ht="14.4" customHeight="1" x14ac:dyDescent="0.3">
      <c r="A88" s="831" t="s">
        <v>5320</v>
      </c>
      <c r="B88" s="832" t="s">
        <v>5162</v>
      </c>
      <c r="C88" s="832" t="s">
        <v>5036</v>
      </c>
      <c r="D88" s="832" t="s">
        <v>5219</v>
      </c>
      <c r="E88" s="832" t="s">
        <v>5220</v>
      </c>
      <c r="F88" s="849">
        <v>7</v>
      </c>
      <c r="G88" s="849">
        <v>1267</v>
      </c>
      <c r="H88" s="849">
        <v>1</v>
      </c>
      <c r="I88" s="849">
        <v>181</v>
      </c>
      <c r="J88" s="849">
        <v>20</v>
      </c>
      <c r="K88" s="849">
        <v>3620</v>
      </c>
      <c r="L88" s="849">
        <v>2.8571428571428572</v>
      </c>
      <c r="M88" s="849">
        <v>181</v>
      </c>
      <c r="N88" s="849">
        <v>7</v>
      </c>
      <c r="O88" s="849">
        <v>1267</v>
      </c>
      <c r="P88" s="837">
        <v>1</v>
      </c>
      <c r="Q88" s="850">
        <v>181</v>
      </c>
    </row>
    <row r="89" spans="1:17" ht="14.4" customHeight="1" x14ac:dyDescent="0.3">
      <c r="A89" s="831" t="s">
        <v>5320</v>
      </c>
      <c r="B89" s="832" t="s">
        <v>5162</v>
      </c>
      <c r="C89" s="832" t="s">
        <v>5036</v>
      </c>
      <c r="D89" s="832" t="s">
        <v>5225</v>
      </c>
      <c r="E89" s="832" t="s">
        <v>5226</v>
      </c>
      <c r="F89" s="849">
        <v>69</v>
      </c>
      <c r="G89" s="849">
        <v>17526</v>
      </c>
      <c r="H89" s="849">
        <v>1</v>
      </c>
      <c r="I89" s="849">
        <v>254</v>
      </c>
      <c r="J89" s="849">
        <v>85</v>
      </c>
      <c r="K89" s="849">
        <v>21590</v>
      </c>
      <c r="L89" s="849">
        <v>1.2318840579710144</v>
      </c>
      <c r="M89" s="849">
        <v>254</v>
      </c>
      <c r="N89" s="849">
        <v>91</v>
      </c>
      <c r="O89" s="849">
        <v>23114</v>
      </c>
      <c r="P89" s="837">
        <v>1.318840579710145</v>
      </c>
      <c r="Q89" s="850">
        <v>254</v>
      </c>
    </row>
    <row r="90" spans="1:17" ht="14.4" customHeight="1" x14ac:dyDescent="0.3">
      <c r="A90" s="831" t="s">
        <v>5320</v>
      </c>
      <c r="B90" s="832" t="s">
        <v>5162</v>
      </c>
      <c r="C90" s="832" t="s">
        <v>5036</v>
      </c>
      <c r="D90" s="832" t="s">
        <v>5227</v>
      </c>
      <c r="E90" s="832" t="s">
        <v>5228</v>
      </c>
      <c r="F90" s="849">
        <v>1</v>
      </c>
      <c r="G90" s="849">
        <v>268</v>
      </c>
      <c r="H90" s="849">
        <v>1</v>
      </c>
      <c r="I90" s="849">
        <v>268</v>
      </c>
      <c r="J90" s="849"/>
      <c r="K90" s="849"/>
      <c r="L90" s="849"/>
      <c r="M90" s="849"/>
      <c r="N90" s="849">
        <v>5</v>
      </c>
      <c r="O90" s="849">
        <v>1345</v>
      </c>
      <c r="P90" s="837">
        <v>5.0186567164179108</v>
      </c>
      <c r="Q90" s="850">
        <v>269</v>
      </c>
    </row>
    <row r="91" spans="1:17" ht="14.4" customHeight="1" x14ac:dyDescent="0.3">
      <c r="A91" s="831" t="s">
        <v>5320</v>
      </c>
      <c r="B91" s="832" t="s">
        <v>5162</v>
      </c>
      <c r="C91" s="832" t="s">
        <v>5036</v>
      </c>
      <c r="D91" s="832" t="s">
        <v>5231</v>
      </c>
      <c r="E91" s="832" t="s">
        <v>5232</v>
      </c>
      <c r="F91" s="849">
        <v>8</v>
      </c>
      <c r="G91" s="849">
        <v>1736</v>
      </c>
      <c r="H91" s="849">
        <v>1</v>
      </c>
      <c r="I91" s="849">
        <v>217</v>
      </c>
      <c r="J91" s="849">
        <v>21</v>
      </c>
      <c r="K91" s="849">
        <v>4557</v>
      </c>
      <c r="L91" s="849">
        <v>2.625</v>
      </c>
      <c r="M91" s="849">
        <v>217</v>
      </c>
      <c r="N91" s="849">
        <v>2</v>
      </c>
      <c r="O91" s="849">
        <v>434</v>
      </c>
      <c r="P91" s="837">
        <v>0.25</v>
      </c>
      <c r="Q91" s="850">
        <v>217</v>
      </c>
    </row>
    <row r="92" spans="1:17" ht="14.4" customHeight="1" x14ac:dyDescent="0.3">
      <c r="A92" s="831" t="s">
        <v>5320</v>
      </c>
      <c r="B92" s="832" t="s">
        <v>5162</v>
      </c>
      <c r="C92" s="832" t="s">
        <v>5036</v>
      </c>
      <c r="D92" s="832" t="s">
        <v>5233</v>
      </c>
      <c r="E92" s="832" t="s">
        <v>5234</v>
      </c>
      <c r="F92" s="849"/>
      <c r="G92" s="849"/>
      <c r="H92" s="849"/>
      <c r="I92" s="849"/>
      <c r="J92" s="849">
        <v>3</v>
      </c>
      <c r="K92" s="849">
        <v>111</v>
      </c>
      <c r="L92" s="849"/>
      <c r="M92" s="849">
        <v>37</v>
      </c>
      <c r="N92" s="849">
        <v>2</v>
      </c>
      <c r="O92" s="849">
        <v>74</v>
      </c>
      <c r="P92" s="837"/>
      <c r="Q92" s="850">
        <v>37</v>
      </c>
    </row>
    <row r="93" spans="1:17" ht="14.4" customHeight="1" x14ac:dyDescent="0.3">
      <c r="A93" s="831" t="s">
        <v>5320</v>
      </c>
      <c r="B93" s="832" t="s">
        <v>5162</v>
      </c>
      <c r="C93" s="832" t="s">
        <v>5036</v>
      </c>
      <c r="D93" s="832" t="s">
        <v>5235</v>
      </c>
      <c r="E93" s="832" t="s">
        <v>5236</v>
      </c>
      <c r="F93" s="849">
        <v>1</v>
      </c>
      <c r="G93" s="849">
        <v>592</v>
      </c>
      <c r="H93" s="849">
        <v>1</v>
      </c>
      <c r="I93" s="849">
        <v>592</v>
      </c>
      <c r="J93" s="849"/>
      <c r="K93" s="849"/>
      <c r="L93" s="849"/>
      <c r="M93" s="849"/>
      <c r="N93" s="849">
        <v>5</v>
      </c>
      <c r="O93" s="849">
        <v>2970</v>
      </c>
      <c r="P93" s="837">
        <v>5.0168918918918921</v>
      </c>
      <c r="Q93" s="850">
        <v>594</v>
      </c>
    </row>
    <row r="94" spans="1:17" ht="14.4" customHeight="1" x14ac:dyDescent="0.3">
      <c r="A94" s="831" t="s">
        <v>5320</v>
      </c>
      <c r="B94" s="832" t="s">
        <v>5162</v>
      </c>
      <c r="C94" s="832" t="s">
        <v>5036</v>
      </c>
      <c r="D94" s="832" t="s">
        <v>5237</v>
      </c>
      <c r="E94" s="832" t="s">
        <v>5238</v>
      </c>
      <c r="F94" s="849">
        <v>4</v>
      </c>
      <c r="G94" s="849">
        <v>200</v>
      </c>
      <c r="H94" s="849">
        <v>1</v>
      </c>
      <c r="I94" s="849">
        <v>50</v>
      </c>
      <c r="J94" s="849">
        <v>4</v>
      </c>
      <c r="K94" s="849">
        <v>200</v>
      </c>
      <c r="L94" s="849">
        <v>1</v>
      </c>
      <c r="M94" s="849">
        <v>50</v>
      </c>
      <c r="N94" s="849">
        <v>4</v>
      </c>
      <c r="O94" s="849">
        <v>200</v>
      </c>
      <c r="P94" s="837">
        <v>1</v>
      </c>
      <c r="Q94" s="850">
        <v>50</v>
      </c>
    </row>
    <row r="95" spans="1:17" ht="14.4" customHeight="1" x14ac:dyDescent="0.3">
      <c r="A95" s="831" t="s">
        <v>5320</v>
      </c>
      <c r="B95" s="832" t="s">
        <v>5162</v>
      </c>
      <c r="C95" s="832" t="s">
        <v>5036</v>
      </c>
      <c r="D95" s="832" t="s">
        <v>5239</v>
      </c>
      <c r="E95" s="832" t="s">
        <v>5240</v>
      </c>
      <c r="F95" s="849">
        <v>1</v>
      </c>
      <c r="G95" s="849">
        <v>547</v>
      </c>
      <c r="H95" s="849">
        <v>1</v>
      </c>
      <c r="I95" s="849">
        <v>547</v>
      </c>
      <c r="J95" s="849"/>
      <c r="K95" s="849"/>
      <c r="L95" s="849"/>
      <c r="M95" s="849"/>
      <c r="N95" s="849">
        <v>5</v>
      </c>
      <c r="O95" s="849">
        <v>2740</v>
      </c>
      <c r="P95" s="837">
        <v>5.0091407678244977</v>
      </c>
      <c r="Q95" s="850">
        <v>548</v>
      </c>
    </row>
    <row r="96" spans="1:17" ht="14.4" customHeight="1" x14ac:dyDescent="0.3">
      <c r="A96" s="831" t="s">
        <v>5320</v>
      </c>
      <c r="B96" s="832" t="s">
        <v>5162</v>
      </c>
      <c r="C96" s="832" t="s">
        <v>5036</v>
      </c>
      <c r="D96" s="832" t="s">
        <v>5241</v>
      </c>
      <c r="E96" s="832" t="s">
        <v>5242</v>
      </c>
      <c r="F96" s="849">
        <v>1</v>
      </c>
      <c r="G96" s="849">
        <v>517</v>
      </c>
      <c r="H96" s="849">
        <v>1</v>
      </c>
      <c r="I96" s="849">
        <v>517</v>
      </c>
      <c r="J96" s="849">
        <v>1</v>
      </c>
      <c r="K96" s="849">
        <v>518</v>
      </c>
      <c r="L96" s="849">
        <v>1.0019342359767891</v>
      </c>
      <c r="M96" s="849">
        <v>518</v>
      </c>
      <c r="N96" s="849"/>
      <c r="O96" s="849"/>
      <c r="P96" s="837"/>
      <c r="Q96" s="850"/>
    </row>
    <row r="97" spans="1:17" ht="14.4" customHeight="1" x14ac:dyDescent="0.3">
      <c r="A97" s="831" t="s">
        <v>5320</v>
      </c>
      <c r="B97" s="832" t="s">
        <v>5162</v>
      </c>
      <c r="C97" s="832" t="s">
        <v>5036</v>
      </c>
      <c r="D97" s="832" t="s">
        <v>5243</v>
      </c>
      <c r="E97" s="832" t="s">
        <v>5244</v>
      </c>
      <c r="F97" s="849">
        <v>1</v>
      </c>
      <c r="G97" s="849">
        <v>736</v>
      </c>
      <c r="H97" s="849">
        <v>1</v>
      </c>
      <c r="I97" s="849">
        <v>736</v>
      </c>
      <c r="J97" s="849"/>
      <c r="K97" s="849"/>
      <c r="L97" s="849"/>
      <c r="M97" s="849"/>
      <c r="N97" s="849">
        <v>5</v>
      </c>
      <c r="O97" s="849">
        <v>3685</v>
      </c>
      <c r="P97" s="837">
        <v>5.0067934782608692</v>
      </c>
      <c r="Q97" s="850">
        <v>737</v>
      </c>
    </row>
    <row r="98" spans="1:17" ht="14.4" customHeight="1" x14ac:dyDescent="0.3">
      <c r="A98" s="831" t="s">
        <v>5320</v>
      </c>
      <c r="B98" s="832" t="s">
        <v>5162</v>
      </c>
      <c r="C98" s="832" t="s">
        <v>5036</v>
      </c>
      <c r="D98" s="832" t="s">
        <v>5245</v>
      </c>
      <c r="E98" s="832" t="s">
        <v>5246</v>
      </c>
      <c r="F98" s="849">
        <v>2</v>
      </c>
      <c r="G98" s="849">
        <v>658</v>
      </c>
      <c r="H98" s="849">
        <v>1</v>
      </c>
      <c r="I98" s="849">
        <v>329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5320</v>
      </c>
      <c r="B99" s="832" t="s">
        <v>5162</v>
      </c>
      <c r="C99" s="832" t="s">
        <v>5036</v>
      </c>
      <c r="D99" s="832" t="s">
        <v>5247</v>
      </c>
      <c r="E99" s="832" t="s">
        <v>5248</v>
      </c>
      <c r="F99" s="849">
        <v>1</v>
      </c>
      <c r="G99" s="849">
        <v>346</v>
      </c>
      <c r="H99" s="849">
        <v>1</v>
      </c>
      <c r="I99" s="849">
        <v>346</v>
      </c>
      <c r="J99" s="849"/>
      <c r="K99" s="849"/>
      <c r="L99" s="849"/>
      <c r="M99" s="849"/>
      <c r="N99" s="849">
        <v>5</v>
      </c>
      <c r="O99" s="849">
        <v>1735</v>
      </c>
      <c r="P99" s="837">
        <v>5.0144508670520231</v>
      </c>
      <c r="Q99" s="850">
        <v>347</v>
      </c>
    </row>
    <row r="100" spans="1:17" ht="14.4" customHeight="1" x14ac:dyDescent="0.3">
      <c r="A100" s="831" t="s">
        <v>5320</v>
      </c>
      <c r="B100" s="832" t="s">
        <v>5162</v>
      </c>
      <c r="C100" s="832" t="s">
        <v>5036</v>
      </c>
      <c r="D100" s="832" t="s">
        <v>5251</v>
      </c>
      <c r="E100" s="832" t="s">
        <v>5252</v>
      </c>
      <c r="F100" s="849">
        <v>3</v>
      </c>
      <c r="G100" s="849">
        <v>696</v>
      </c>
      <c r="H100" s="849">
        <v>1</v>
      </c>
      <c r="I100" s="849">
        <v>232</v>
      </c>
      <c r="J100" s="849"/>
      <c r="K100" s="849"/>
      <c r="L100" s="849"/>
      <c r="M100" s="849"/>
      <c r="N100" s="849">
        <v>5</v>
      </c>
      <c r="O100" s="849">
        <v>1160</v>
      </c>
      <c r="P100" s="837">
        <v>1.6666666666666667</v>
      </c>
      <c r="Q100" s="850">
        <v>232</v>
      </c>
    </row>
    <row r="101" spans="1:17" ht="14.4" customHeight="1" x14ac:dyDescent="0.3">
      <c r="A101" s="831" t="s">
        <v>5320</v>
      </c>
      <c r="B101" s="832" t="s">
        <v>5162</v>
      </c>
      <c r="C101" s="832" t="s">
        <v>5036</v>
      </c>
      <c r="D101" s="832" t="s">
        <v>5267</v>
      </c>
      <c r="E101" s="832" t="s">
        <v>5268</v>
      </c>
      <c r="F101" s="849"/>
      <c r="G101" s="849"/>
      <c r="H101" s="849"/>
      <c r="I101" s="849"/>
      <c r="J101" s="849"/>
      <c r="K101" s="849"/>
      <c r="L101" s="849"/>
      <c r="M101" s="849"/>
      <c r="N101" s="849">
        <v>3</v>
      </c>
      <c r="O101" s="849">
        <v>2370</v>
      </c>
      <c r="P101" s="837"/>
      <c r="Q101" s="850">
        <v>790</v>
      </c>
    </row>
    <row r="102" spans="1:17" ht="14.4" customHeight="1" x14ac:dyDescent="0.3">
      <c r="A102" s="831" t="s">
        <v>5320</v>
      </c>
      <c r="B102" s="832" t="s">
        <v>5162</v>
      </c>
      <c r="C102" s="832" t="s">
        <v>5036</v>
      </c>
      <c r="D102" s="832" t="s">
        <v>5269</v>
      </c>
      <c r="E102" s="832" t="s">
        <v>5270</v>
      </c>
      <c r="F102" s="849">
        <v>2</v>
      </c>
      <c r="G102" s="849">
        <v>448</v>
      </c>
      <c r="H102" s="849">
        <v>1</v>
      </c>
      <c r="I102" s="849">
        <v>224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5320</v>
      </c>
      <c r="B103" s="832" t="s">
        <v>5162</v>
      </c>
      <c r="C103" s="832" t="s">
        <v>5036</v>
      </c>
      <c r="D103" s="832" t="s">
        <v>5273</v>
      </c>
      <c r="E103" s="832" t="s">
        <v>5274</v>
      </c>
      <c r="F103" s="849">
        <v>1</v>
      </c>
      <c r="G103" s="849">
        <v>919</v>
      </c>
      <c r="H103" s="849">
        <v>1</v>
      </c>
      <c r="I103" s="849">
        <v>919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5320</v>
      </c>
      <c r="B104" s="832" t="s">
        <v>5162</v>
      </c>
      <c r="C104" s="832" t="s">
        <v>5036</v>
      </c>
      <c r="D104" s="832" t="s">
        <v>5275</v>
      </c>
      <c r="E104" s="832" t="s">
        <v>5276</v>
      </c>
      <c r="F104" s="849">
        <v>1</v>
      </c>
      <c r="G104" s="849">
        <v>896</v>
      </c>
      <c r="H104" s="849">
        <v>1</v>
      </c>
      <c r="I104" s="849">
        <v>896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5320</v>
      </c>
      <c r="B105" s="832" t="s">
        <v>5162</v>
      </c>
      <c r="C105" s="832" t="s">
        <v>5036</v>
      </c>
      <c r="D105" s="832" t="s">
        <v>5289</v>
      </c>
      <c r="E105" s="832" t="s">
        <v>5290</v>
      </c>
      <c r="F105" s="849"/>
      <c r="G105" s="849"/>
      <c r="H105" s="849"/>
      <c r="I105" s="849"/>
      <c r="J105" s="849"/>
      <c r="K105" s="849"/>
      <c r="L105" s="849"/>
      <c r="M105" s="849"/>
      <c r="N105" s="849">
        <v>5</v>
      </c>
      <c r="O105" s="849">
        <v>1015</v>
      </c>
      <c r="P105" s="837"/>
      <c r="Q105" s="850">
        <v>203</v>
      </c>
    </row>
    <row r="106" spans="1:17" ht="14.4" customHeight="1" x14ac:dyDescent="0.3">
      <c r="A106" s="831" t="s">
        <v>5321</v>
      </c>
      <c r="B106" s="832" t="s">
        <v>4827</v>
      </c>
      <c r="C106" s="832" t="s">
        <v>5031</v>
      </c>
      <c r="D106" s="832" t="s">
        <v>5032</v>
      </c>
      <c r="E106" s="832" t="s">
        <v>5033</v>
      </c>
      <c r="F106" s="849">
        <v>1</v>
      </c>
      <c r="G106" s="849">
        <v>565.1</v>
      </c>
      <c r="H106" s="849">
        <v>1</v>
      </c>
      <c r="I106" s="849">
        <v>565.1</v>
      </c>
      <c r="J106" s="849">
        <v>2</v>
      </c>
      <c r="K106" s="849">
        <v>1130.2</v>
      </c>
      <c r="L106" s="849">
        <v>2</v>
      </c>
      <c r="M106" s="849">
        <v>565.1</v>
      </c>
      <c r="N106" s="849">
        <v>4</v>
      </c>
      <c r="O106" s="849">
        <v>2260.4</v>
      </c>
      <c r="P106" s="837">
        <v>4</v>
      </c>
      <c r="Q106" s="850">
        <v>565.1</v>
      </c>
    </row>
    <row r="107" spans="1:17" ht="14.4" customHeight="1" x14ac:dyDescent="0.3">
      <c r="A107" s="831" t="s">
        <v>5321</v>
      </c>
      <c r="B107" s="832" t="s">
        <v>4827</v>
      </c>
      <c r="C107" s="832" t="s">
        <v>5031</v>
      </c>
      <c r="D107" s="832" t="s">
        <v>5034</v>
      </c>
      <c r="E107" s="832" t="s">
        <v>5035</v>
      </c>
      <c r="F107" s="849">
        <v>1</v>
      </c>
      <c r="G107" s="849">
        <v>1049</v>
      </c>
      <c r="H107" s="849">
        <v>1</v>
      </c>
      <c r="I107" s="849">
        <v>1049</v>
      </c>
      <c r="J107" s="849">
        <v>2</v>
      </c>
      <c r="K107" s="849">
        <v>2098</v>
      </c>
      <c r="L107" s="849">
        <v>2</v>
      </c>
      <c r="M107" s="849">
        <v>1049</v>
      </c>
      <c r="N107" s="849">
        <v>3</v>
      </c>
      <c r="O107" s="849">
        <v>3147</v>
      </c>
      <c r="P107" s="837">
        <v>3</v>
      </c>
      <c r="Q107" s="850">
        <v>1049</v>
      </c>
    </row>
    <row r="108" spans="1:17" ht="14.4" customHeight="1" x14ac:dyDescent="0.3">
      <c r="A108" s="831" t="s">
        <v>5321</v>
      </c>
      <c r="B108" s="832" t="s">
        <v>4827</v>
      </c>
      <c r="C108" s="832" t="s">
        <v>5036</v>
      </c>
      <c r="D108" s="832" t="s">
        <v>5041</v>
      </c>
      <c r="E108" s="832" t="s">
        <v>5042</v>
      </c>
      <c r="F108" s="849">
        <v>4</v>
      </c>
      <c r="G108" s="849">
        <v>148</v>
      </c>
      <c r="H108" s="849">
        <v>1</v>
      </c>
      <c r="I108" s="849">
        <v>37</v>
      </c>
      <c r="J108" s="849">
        <v>4</v>
      </c>
      <c r="K108" s="849">
        <v>148</v>
      </c>
      <c r="L108" s="849">
        <v>1</v>
      </c>
      <c r="M108" s="849">
        <v>37</v>
      </c>
      <c r="N108" s="849">
        <v>5</v>
      </c>
      <c r="O108" s="849">
        <v>190</v>
      </c>
      <c r="P108" s="837">
        <v>1.2837837837837838</v>
      </c>
      <c r="Q108" s="850">
        <v>38</v>
      </c>
    </row>
    <row r="109" spans="1:17" ht="14.4" customHeight="1" x14ac:dyDescent="0.3">
      <c r="A109" s="831" t="s">
        <v>5321</v>
      </c>
      <c r="B109" s="832" t="s">
        <v>4827</v>
      </c>
      <c r="C109" s="832" t="s">
        <v>5036</v>
      </c>
      <c r="D109" s="832" t="s">
        <v>5047</v>
      </c>
      <c r="E109" s="832" t="s">
        <v>5048</v>
      </c>
      <c r="F109" s="849">
        <v>1</v>
      </c>
      <c r="G109" s="849">
        <v>177</v>
      </c>
      <c r="H109" s="849">
        <v>1</v>
      </c>
      <c r="I109" s="849">
        <v>177</v>
      </c>
      <c r="J109" s="849">
        <v>2</v>
      </c>
      <c r="K109" s="849">
        <v>356</v>
      </c>
      <c r="L109" s="849">
        <v>2.0112994350282487</v>
      </c>
      <c r="M109" s="849">
        <v>178</v>
      </c>
      <c r="N109" s="849">
        <v>4</v>
      </c>
      <c r="O109" s="849">
        <v>716</v>
      </c>
      <c r="P109" s="837">
        <v>4.0451977401129939</v>
      </c>
      <c r="Q109" s="850">
        <v>179</v>
      </c>
    </row>
    <row r="110" spans="1:17" ht="14.4" customHeight="1" x14ac:dyDescent="0.3">
      <c r="A110" s="831" t="s">
        <v>5321</v>
      </c>
      <c r="B110" s="832" t="s">
        <v>4827</v>
      </c>
      <c r="C110" s="832" t="s">
        <v>5036</v>
      </c>
      <c r="D110" s="832" t="s">
        <v>5049</v>
      </c>
      <c r="E110" s="832" t="s">
        <v>5050</v>
      </c>
      <c r="F110" s="849">
        <v>1</v>
      </c>
      <c r="G110" s="849">
        <v>49</v>
      </c>
      <c r="H110" s="849">
        <v>1</v>
      </c>
      <c r="I110" s="849">
        <v>49</v>
      </c>
      <c r="J110" s="849">
        <v>2</v>
      </c>
      <c r="K110" s="849">
        <v>98</v>
      </c>
      <c r="L110" s="849">
        <v>2</v>
      </c>
      <c r="M110" s="849">
        <v>49</v>
      </c>
      <c r="N110" s="849">
        <v>4</v>
      </c>
      <c r="O110" s="849">
        <v>200</v>
      </c>
      <c r="P110" s="837">
        <v>4.0816326530612246</v>
      </c>
      <c r="Q110" s="850">
        <v>50</v>
      </c>
    </row>
    <row r="111" spans="1:17" ht="14.4" customHeight="1" x14ac:dyDescent="0.3">
      <c r="A111" s="831" t="s">
        <v>5321</v>
      </c>
      <c r="B111" s="832" t="s">
        <v>4827</v>
      </c>
      <c r="C111" s="832" t="s">
        <v>5036</v>
      </c>
      <c r="D111" s="832" t="s">
        <v>5061</v>
      </c>
      <c r="E111" s="832" t="s">
        <v>5062</v>
      </c>
      <c r="F111" s="849">
        <v>1</v>
      </c>
      <c r="G111" s="849">
        <v>86</v>
      </c>
      <c r="H111" s="849">
        <v>1</v>
      </c>
      <c r="I111" s="849">
        <v>86</v>
      </c>
      <c r="J111" s="849">
        <v>4</v>
      </c>
      <c r="K111" s="849">
        <v>344</v>
      </c>
      <c r="L111" s="849">
        <v>4</v>
      </c>
      <c r="M111" s="849">
        <v>86</v>
      </c>
      <c r="N111" s="849">
        <v>5</v>
      </c>
      <c r="O111" s="849">
        <v>435</v>
      </c>
      <c r="P111" s="837">
        <v>5.058139534883721</v>
      </c>
      <c r="Q111" s="850">
        <v>87</v>
      </c>
    </row>
    <row r="112" spans="1:17" ht="14.4" customHeight="1" x14ac:dyDescent="0.3">
      <c r="A112" s="831" t="s">
        <v>5321</v>
      </c>
      <c r="B112" s="832" t="s">
        <v>4827</v>
      </c>
      <c r="C112" s="832" t="s">
        <v>5036</v>
      </c>
      <c r="D112" s="832" t="s">
        <v>5073</v>
      </c>
      <c r="E112" s="832" t="s">
        <v>5074</v>
      </c>
      <c r="F112" s="849">
        <v>1</v>
      </c>
      <c r="G112" s="849">
        <v>475</v>
      </c>
      <c r="H112" s="849">
        <v>1</v>
      </c>
      <c r="I112" s="849">
        <v>475</v>
      </c>
      <c r="J112" s="849">
        <v>2</v>
      </c>
      <c r="K112" s="849">
        <v>952</v>
      </c>
      <c r="L112" s="849">
        <v>2.0042105263157897</v>
      </c>
      <c r="M112" s="849">
        <v>476</v>
      </c>
      <c r="N112" s="849">
        <v>3</v>
      </c>
      <c r="O112" s="849">
        <v>1437</v>
      </c>
      <c r="P112" s="837">
        <v>3.0252631578947367</v>
      </c>
      <c r="Q112" s="850">
        <v>479</v>
      </c>
    </row>
    <row r="113" spans="1:17" ht="14.4" customHeight="1" x14ac:dyDescent="0.3">
      <c r="A113" s="831" t="s">
        <v>5321</v>
      </c>
      <c r="B113" s="832" t="s">
        <v>4827</v>
      </c>
      <c r="C113" s="832" t="s">
        <v>5036</v>
      </c>
      <c r="D113" s="832" t="s">
        <v>5075</v>
      </c>
      <c r="E113" s="832" t="s">
        <v>5076</v>
      </c>
      <c r="F113" s="849"/>
      <c r="G113" s="849"/>
      <c r="H113" s="849"/>
      <c r="I113" s="849"/>
      <c r="J113" s="849">
        <v>2</v>
      </c>
      <c r="K113" s="849">
        <v>348</v>
      </c>
      <c r="L113" s="849"/>
      <c r="M113" s="849">
        <v>174</v>
      </c>
      <c r="N113" s="849">
        <v>1</v>
      </c>
      <c r="O113" s="849">
        <v>175</v>
      </c>
      <c r="P113" s="837"/>
      <c r="Q113" s="850">
        <v>175</v>
      </c>
    </row>
    <row r="114" spans="1:17" ht="14.4" customHeight="1" x14ac:dyDescent="0.3">
      <c r="A114" s="831" t="s">
        <v>5321</v>
      </c>
      <c r="B114" s="832" t="s">
        <v>4827</v>
      </c>
      <c r="C114" s="832" t="s">
        <v>5036</v>
      </c>
      <c r="D114" s="832" t="s">
        <v>5081</v>
      </c>
      <c r="E114" s="832" t="s">
        <v>5082</v>
      </c>
      <c r="F114" s="849">
        <v>2</v>
      </c>
      <c r="G114" s="849">
        <v>354</v>
      </c>
      <c r="H114" s="849">
        <v>1</v>
      </c>
      <c r="I114" s="849">
        <v>177</v>
      </c>
      <c r="J114" s="849">
        <v>1</v>
      </c>
      <c r="K114" s="849">
        <v>178</v>
      </c>
      <c r="L114" s="849">
        <v>0.50282485875706218</v>
      </c>
      <c r="M114" s="849">
        <v>178</v>
      </c>
      <c r="N114" s="849">
        <v>1</v>
      </c>
      <c r="O114" s="849">
        <v>179</v>
      </c>
      <c r="P114" s="837">
        <v>0.50564971751412424</v>
      </c>
      <c r="Q114" s="850">
        <v>179</v>
      </c>
    </row>
    <row r="115" spans="1:17" ht="14.4" customHeight="1" x14ac:dyDescent="0.3">
      <c r="A115" s="831" t="s">
        <v>5321</v>
      </c>
      <c r="B115" s="832" t="s">
        <v>4827</v>
      </c>
      <c r="C115" s="832" t="s">
        <v>5036</v>
      </c>
      <c r="D115" s="832" t="s">
        <v>5085</v>
      </c>
      <c r="E115" s="832" t="s">
        <v>5086</v>
      </c>
      <c r="F115" s="849">
        <v>1</v>
      </c>
      <c r="G115" s="849">
        <v>701</v>
      </c>
      <c r="H115" s="849">
        <v>1</v>
      </c>
      <c r="I115" s="849">
        <v>701</v>
      </c>
      <c r="J115" s="849">
        <v>2</v>
      </c>
      <c r="K115" s="849">
        <v>1404</v>
      </c>
      <c r="L115" s="849">
        <v>2.0028530670470754</v>
      </c>
      <c r="M115" s="849">
        <v>702</v>
      </c>
      <c r="N115" s="849">
        <v>3</v>
      </c>
      <c r="O115" s="849">
        <v>2121</v>
      </c>
      <c r="P115" s="837">
        <v>3.0256776034236803</v>
      </c>
      <c r="Q115" s="850">
        <v>707</v>
      </c>
    </row>
    <row r="116" spans="1:17" ht="14.4" customHeight="1" x14ac:dyDescent="0.3">
      <c r="A116" s="831" t="s">
        <v>5321</v>
      </c>
      <c r="B116" s="832" t="s">
        <v>5108</v>
      </c>
      <c r="C116" s="832" t="s">
        <v>5036</v>
      </c>
      <c r="D116" s="832" t="s">
        <v>5113</v>
      </c>
      <c r="E116" s="832" t="s">
        <v>5114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302</v>
      </c>
      <c r="P116" s="837"/>
      <c r="Q116" s="850">
        <v>302</v>
      </c>
    </row>
    <row r="117" spans="1:17" ht="14.4" customHeight="1" x14ac:dyDescent="0.3">
      <c r="A117" s="831" t="s">
        <v>5321</v>
      </c>
      <c r="B117" s="832" t="s">
        <v>5108</v>
      </c>
      <c r="C117" s="832" t="s">
        <v>5036</v>
      </c>
      <c r="D117" s="832" t="s">
        <v>5115</v>
      </c>
      <c r="E117" s="832" t="s">
        <v>5116</v>
      </c>
      <c r="F117" s="849">
        <v>21</v>
      </c>
      <c r="G117" s="849">
        <v>483</v>
      </c>
      <c r="H117" s="849">
        <v>1</v>
      </c>
      <c r="I117" s="849">
        <v>23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5321</v>
      </c>
      <c r="B118" s="832" t="s">
        <v>5108</v>
      </c>
      <c r="C118" s="832" t="s">
        <v>5036</v>
      </c>
      <c r="D118" s="832" t="s">
        <v>5119</v>
      </c>
      <c r="E118" s="832"/>
      <c r="F118" s="849">
        <v>14</v>
      </c>
      <c r="G118" s="849">
        <v>17990</v>
      </c>
      <c r="H118" s="849">
        <v>1</v>
      </c>
      <c r="I118" s="849">
        <v>1285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5321</v>
      </c>
      <c r="B119" s="832" t="s">
        <v>5108</v>
      </c>
      <c r="C119" s="832" t="s">
        <v>5036</v>
      </c>
      <c r="D119" s="832" t="s">
        <v>5120</v>
      </c>
      <c r="E119" s="832" t="s">
        <v>5121</v>
      </c>
      <c r="F119" s="849"/>
      <c r="G119" s="849"/>
      <c r="H119" s="849"/>
      <c r="I119" s="849"/>
      <c r="J119" s="849"/>
      <c r="K119" s="849"/>
      <c r="L119" s="849"/>
      <c r="M119" s="849"/>
      <c r="N119" s="849">
        <v>11</v>
      </c>
      <c r="O119" s="849">
        <v>115500</v>
      </c>
      <c r="P119" s="837"/>
      <c r="Q119" s="850">
        <v>10500</v>
      </c>
    </row>
    <row r="120" spans="1:17" ht="14.4" customHeight="1" x14ac:dyDescent="0.3">
      <c r="A120" s="831" t="s">
        <v>5321</v>
      </c>
      <c r="B120" s="832" t="s">
        <v>5108</v>
      </c>
      <c r="C120" s="832" t="s">
        <v>5036</v>
      </c>
      <c r="D120" s="832" t="s">
        <v>5122</v>
      </c>
      <c r="E120" s="832" t="s">
        <v>5123</v>
      </c>
      <c r="F120" s="849"/>
      <c r="G120" s="849"/>
      <c r="H120" s="849"/>
      <c r="I120" s="849"/>
      <c r="J120" s="849">
        <v>1</v>
      </c>
      <c r="K120" s="849">
        <v>11396</v>
      </c>
      <c r="L120" s="849"/>
      <c r="M120" s="849">
        <v>11396</v>
      </c>
      <c r="N120" s="849">
        <v>2</v>
      </c>
      <c r="O120" s="849">
        <v>22936</v>
      </c>
      <c r="P120" s="837"/>
      <c r="Q120" s="850">
        <v>11468</v>
      </c>
    </row>
    <row r="121" spans="1:17" ht="14.4" customHeight="1" x14ac:dyDescent="0.3">
      <c r="A121" s="831" t="s">
        <v>5321</v>
      </c>
      <c r="B121" s="832" t="s">
        <v>5108</v>
      </c>
      <c r="C121" s="832" t="s">
        <v>5036</v>
      </c>
      <c r="D121" s="832" t="s">
        <v>5124</v>
      </c>
      <c r="E121" s="832" t="s">
        <v>5125</v>
      </c>
      <c r="F121" s="849">
        <v>12</v>
      </c>
      <c r="G121" s="849">
        <v>5220</v>
      </c>
      <c r="H121" s="849">
        <v>1</v>
      </c>
      <c r="I121" s="849">
        <v>435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5321</v>
      </c>
      <c r="B122" s="832" t="s">
        <v>5108</v>
      </c>
      <c r="C122" s="832" t="s">
        <v>5036</v>
      </c>
      <c r="D122" s="832" t="s">
        <v>5128</v>
      </c>
      <c r="E122" s="832"/>
      <c r="F122" s="849">
        <v>22</v>
      </c>
      <c r="G122" s="849">
        <v>22264</v>
      </c>
      <c r="H122" s="849">
        <v>1</v>
      </c>
      <c r="I122" s="849">
        <v>1012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5321</v>
      </c>
      <c r="B123" s="832" t="s">
        <v>5108</v>
      </c>
      <c r="C123" s="832" t="s">
        <v>5036</v>
      </c>
      <c r="D123" s="832" t="s">
        <v>5129</v>
      </c>
      <c r="E123" s="832"/>
      <c r="F123" s="849">
        <v>9</v>
      </c>
      <c r="G123" s="849">
        <v>20673</v>
      </c>
      <c r="H123" s="849">
        <v>1</v>
      </c>
      <c r="I123" s="849">
        <v>2297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5321</v>
      </c>
      <c r="B124" s="832" t="s">
        <v>5108</v>
      </c>
      <c r="C124" s="832" t="s">
        <v>5036</v>
      </c>
      <c r="D124" s="832" t="s">
        <v>5130</v>
      </c>
      <c r="E124" s="832" t="s">
        <v>5131</v>
      </c>
      <c r="F124" s="849">
        <v>2</v>
      </c>
      <c r="G124" s="849">
        <v>748</v>
      </c>
      <c r="H124" s="849">
        <v>1</v>
      </c>
      <c r="I124" s="849">
        <v>374</v>
      </c>
      <c r="J124" s="849"/>
      <c r="K124" s="849"/>
      <c r="L124" s="849"/>
      <c r="M124" s="849"/>
      <c r="N124" s="849">
        <v>2</v>
      </c>
      <c r="O124" s="849">
        <v>724</v>
      </c>
      <c r="P124" s="837">
        <v>0.96791443850267378</v>
      </c>
      <c r="Q124" s="850">
        <v>362</v>
      </c>
    </row>
    <row r="125" spans="1:17" ht="14.4" customHeight="1" x14ac:dyDescent="0.3">
      <c r="A125" s="831" t="s">
        <v>5321</v>
      </c>
      <c r="B125" s="832" t="s">
        <v>5108</v>
      </c>
      <c r="C125" s="832" t="s">
        <v>5036</v>
      </c>
      <c r="D125" s="832" t="s">
        <v>5140</v>
      </c>
      <c r="E125" s="832" t="s">
        <v>5141</v>
      </c>
      <c r="F125" s="849"/>
      <c r="G125" s="849"/>
      <c r="H125" s="849"/>
      <c r="I125" s="849"/>
      <c r="J125" s="849">
        <v>2</v>
      </c>
      <c r="K125" s="849">
        <v>2214</v>
      </c>
      <c r="L125" s="849"/>
      <c r="M125" s="849">
        <v>1107</v>
      </c>
      <c r="N125" s="849">
        <v>2</v>
      </c>
      <c r="O125" s="849">
        <v>2220</v>
      </c>
      <c r="P125" s="837"/>
      <c r="Q125" s="850">
        <v>1110</v>
      </c>
    </row>
    <row r="126" spans="1:17" ht="14.4" customHeight="1" x14ac:dyDescent="0.3">
      <c r="A126" s="831" t="s">
        <v>5321</v>
      </c>
      <c r="B126" s="832" t="s">
        <v>5108</v>
      </c>
      <c r="C126" s="832" t="s">
        <v>5036</v>
      </c>
      <c r="D126" s="832" t="s">
        <v>5148</v>
      </c>
      <c r="E126" s="832" t="s">
        <v>5149</v>
      </c>
      <c r="F126" s="849"/>
      <c r="G126" s="849"/>
      <c r="H126" s="849"/>
      <c r="I126" s="849"/>
      <c r="J126" s="849">
        <v>1</v>
      </c>
      <c r="K126" s="849">
        <v>1610</v>
      </c>
      <c r="L126" s="849"/>
      <c r="M126" s="849">
        <v>1610</v>
      </c>
      <c r="N126" s="849">
        <v>2</v>
      </c>
      <c r="O126" s="849">
        <v>3220</v>
      </c>
      <c r="P126" s="837"/>
      <c r="Q126" s="850">
        <v>1610</v>
      </c>
    </row>
    <row r="127" spans="1:17" ht="14.4" customHeight="1" x14ac:dyDescent="0.3">
      <c r="A127" s="831" t="s">
        <v>5321</v>
      </c>
      <c r="B127" s="832" t="s">
        <v>5108</v>
      </c>
      <c r="C127" s="832" t="s">
        <v>5036</v>
      </c>
      <c r="D127" s="832" t="s">
        <v>5150</v>
      </c>
      <c r="E127" s="832" t="s">
        <v>5151</v>
      </c>
      <c r="F127" s="849"/>
      <c r="G127" s="849"/>
      <c r="H127" s="849"/>
      <c r="I127" s="849"/>
      <c r="J127" s="849">
        <v>6</v>
      </c>
      <c r="K127" s="849">
        <v>9774</v>
      </c>
      <c r="L127" s="849"/>
      <c r="M127" s="849">
        <v>1629</v>
      </c>
      <c r="N127" s="849">
        <v>6</v>
      </c>
      <c r="O127" s="849">
        <v>9792</v>
      </c>
      <c r="P127" s="837"/>
      <c r="Q127" s="850">
        <v>1632</v>
      </c>
    </row>
    <row r="128" spans="1:17" ht="14.4" customHeight="1" x14ac:dyDescent="0.3">
      <c r="A128" s="831" t="s">
        <v>5321</v>
      </c>
      <c r="B128" s="832" t="s">
        <v>5108</v>
      </c>
      <c r="C128" s="832" t="s">
        <v>5036</v>
      </c>
      <c r="D128" s="832" t="s">
        <v>5154</v>
      </c>
      <c r="E128" s="832" t="s">
        <v>5155</v>
      </c>
      <c r="F128" s="849"/>
      <c r="G128" s="849"/>
      <c r="H128" s="849"/>
      <c r="I128" s="849"/>
      <c r="J128" s="849">
        <v>1</v>
      </c>
      <c r="K128" s="849">
        <v>1610</v>
      </c>
      <c r="L128" s="849"/>
      <c r="M128" s="849">
        <v>1610</v>
      </c>
      <c r="N128" s="849">
        <v>2</v>
      </c>
      <c r="O128" s="849">
        <v>3220</v>
      </c>
      <c r="P128" s="837"/>
      <c r="Q128" s="850">
        <v>1610</v>
      </c>
    </row>
    <row r="129" spans="1:17" ht="14.4" customHeight="1" x14ac:dyDescent="0.3">
      <c r="A129" s="831" t="s">
        <v>5321</v>
      </c>
      <c r="B129" s="832" t="s">
        <v>5162</v>
      </c>
      <c r="C129" s="832" t="s">
        <v>5036</v>
      </c>
      <c r="D129" s="832" t="s">
        <v>5163</v>
      </c>
      <c r="E129" s="832" t="s">
        <v>5164</v>
      </c>
      <c r="F129" s="849">
        <v>1</v>
      </c>
      <c r="G129" s="849">
        <v>221</v>
      </c>
      <c r="H129" s="849">
        <v>1</v>
      </c>
      <c r="I129" s="849">
        <v>221</v>
      </c>
      <c r="J129" s="849">
        <v>1</v>
      </c>
      <c r="K129" s="849">
        <v>222</v>
      </c>
      <c r="L129" s="849">
        <v>1.004524886877828</v>
      </c>
      <c r="M129" s="849">
        <v>222</v>
      </c>
      <c r="N129" s="849">
        <v>3</v>
      </c>
      <c r="O129" s="849">
        <v>669</v>
      </c>
      <c r="P129" s="837">
        <v>3.0271493212669682</v>
      </c>
      <c r="Q129" s="850">
        <v>223</v>
      </c>
    </row>
    <row r="130" spans="1:17" ht="14.4" customHeight="1" x14ac:dyDescent="0.3">
      <c r="A130" s="831" t="s">
        <v>5321</v>
      </c>
      <c r="B130" s="832" t="s">
        <v>5162</v>
      </c>
      <c r="C130" s="832" t="s">
        <v>5036</v>
      </c>
      <c r="D130" s="832" t="s">
        <v>5165</v>
      </c>
      <c r="E130" s="832" t="s">
        <v>5166</v>
      </c>
      <c r="F130" s="849">
        <v>1</v>
      </c>
      <c r="G130" s="849">
        <v>508</v>
      </c>
      <c r="H130" s="849">
        <v>1</v>
      </c>
      <c r="I130" s="849">
        <v>508</v>
      </c>
      <c r="J130" s="849">
        <v>1</v>
      </c>
      <c r="K130" s="849">
        <v>509</v>
      </c>
      <c r="L130" s="849">
        <v>1.0019685039370079</v>
      </c>
      <c r="M130" s="849">
        <v>509</v>
      </c>
      <c r="N130" s="849">
        <v>3</v>
      </c>
      <c r="O130" s="849">
        <v>1539</v>
      </c>
      <c r="P130" s="837">
        <v>3.0295275590551181</v>
      </c>
      <c r="Q130" s="850">
        <v>513</v>
      </c>
    </row>
    <row r="131" spans="1:17" ht="14.4" customHeight="1" x14ac:dyDescent="0.3">
      <c r="A131" s="831" t="s">
        <v>5321</v>
      </c>
      <c r="B131" s="832" t="s">
        <v>5162</v>
      </c>
      <c r="C131" s="832" t="s">
        <v>5036</v>
      </c>
      <c r="D131" s="832" t="s">
        <v>5167</v>
      </c>
      <c r="E131" s="832" t="s">
        <v>5168</v>
      </c>
      <c r="F131" s="849">
        <v>76</v>
      </c>
      <c r="G131" s="849">
        <v>26904</v>
      </c>
      <c r="H131" s="849">
        <v>1</v>
      </c>
      <c r="I131" s="849">
        <v>354</v>
      </c>
      <c r="J131" s="849">
        <v>65</v>
      </c>
      <c r="K131" s="849">
        <v>23010</v>
      </c>
      <c r="L131" s="849">
        <v>0.85526315789473684</v>
      </c>
      <c r="M131" s="849">
        <v>354</v>
      </c>
      <c r="N131" s="849">
        <v>66</v>
      </c>
      <c r="O131" s="849">
        <v>23430</v>
      </c>
      <c r="P131" s="837">
        <v>0.87087421944692234</v>
      </c>
      <c r="Q131" s="850">
        <v>355</v>
      </c>
    </row>
    <row r="132" spans="1:17" ht="14.4" customHeight="1" x14ac:dyDescent="0.3">
      <c r="A132" s="831" t="s">
        <v>5321</v>
      </c>
      <c r="B132" s="832" t="s">
        <v>5162</v>
      </c>
      <c r="C132" s="832" t="s">
        <v>5036</v>
      </c>
      <c r="D132" s="832" t="s">
        <v>5171</v>
      </c>
      <c r="E132" s="832" t="s">
        <v>5172</v>
      </c>
      <c r="F132" s="849">
        <v>824</v>
      </c>
      <c r="G132" s="849">
        <v>53560</v>
      </c>
      <c r="H132" s="849">
        <v>1</v>
      </c>
      <c r="I132" s="849">
        <v>65</v>
      </c>
      <c r="J132" s="849">
        <v>1005</v>
      </c>
      <c r="K132" s="849">
        <v>65325</v>
      </c>
      <c r="L132" s="849">
        <v>1.2196601941747574</v>
      </c>
      <c r="M132" s="849">
        <v>65</v>
      </c>
      <c r="N132" s="849">
        <v>833</v>
      </c>
      <c r="O132" s="849">
        <v>54145</v>
      </c>
      <c r="P132" s="837">
        <v>1.0109223300970873</v>
      </c>
      <c r="Q132" s="850">
        <v>65</v>
      </c>
    </row>
    <row r="133" spans="1:17" ht="14.4" customHeight="1" x14ac:dyDescent="0.3">
      <c r="A133" s="831" t="s">
        <v>5321</v>
      </c>
      <c r="B133" s="832" t="s">
        <v>5162</v>
      </c>
      <c r="C133" s="832" t="s">
        <v>5036</v>
      </c>
      <c r="D133" s="832" t="s">
        <v>5173</v>
      </c>
      <c r="E133" s="832" t="s">
        <v>5174</v>
      </c>
      <c r="F133" s="849"/>
      <c r="G133" s="849"/>
      <c r="H133" s="849"/>
      <c r="I133" s="849"/>
      <c r="J133" s="849">
        <v>1</v>
      </c>
      <c r="K133" s="849">
        <v>545</v>
      </c>
      <c r="L133" s="849"/>
      <c r="M133" s="849">
        <v>545</v>
      </c>
      <c r="N133" s="849">
        <v>1</v>
      </c>
      <c r="O133" s="849">
        <v>546</v>
      </c>
      <c r="P133" s="837"/>
      <c r="Q133" s="850">
        <v>546</v>
      </c>
    </row>
    <row r="134" spans="1:17" ht="14.4" customHeight="1" x14ac:dyDescent="0.3">
      <c r="A134" s="831" t="s">
        <v>5321</v>
      </c>
      <c r="B134" s="832" t="s">
        <v>5162</v>
      </c>
      <c r="C134" s="832" t="s">
        <v>5036</v>
      </c>
      <c r="D134" s="832" t="s">
        <v>5175</v>
      </c>
      <c r="E134" s="832" t="s">
        <v>5176</v>
      </c>
      <c r="F134" s="849">
        <v>19</v>
      </c>
      <c r="G134" s="849">
        <v>11248</v>
      </c>
      <c r="H134" s="849">
        <v>1</v>
      </c>
      <c r="I134" s="849">
        <v>592</v>
      </c>
      <c r="J134" s="849">
        <v>9</v>
      </c>
      <c r="K134" s="849">
        <v>5328</v>
      </c>
      <c r="L134" s="849">
        <v>0.47368421052631576</v>
      </c>
      <c r="M134" s="849">
        <v>592</v>
      </c>
      <c r="N134" s="849">
        <v>17</v>
      </c>
      <c r="O134" s="849">
        <v>10098</v>
      </c>
      <c r="P134" s="837">
        <v>0.89775960170697011</v>
      </c>
      <c r="Q134" s="850">
        <v>594</v>
      </c>
    </row>
    <row r="135" spans="1:17" ht="14.4" customHeight="1" x14ac:dyDescent="0.3">
      <c r="A135" s="831" t="s">
        <v>5321</v>
      </c>
      <c r="B135" s="832" t="s">
        <v>5162</v>
      </c>
      <c r="C135" s="832" t="s">
        <v>5036</v>
      </c>
      <c r="D135" s="832" t="s">
        <v>5177</v>
      </c>
      <c r="E135" s="832" t="s">
        <v>5178</v>
      </c>
      <c r="F135" s="849">
        <v>19</v>
      </c>
      <c r="G135" s="849">
        <v>11723</v>
      </c>
      <c r="H135" s="849">
        <v>1</v>
      </c>
      <c r="I135" s="849">
        <v>617</v>
      </c>
      <c r="J135" s="849">
        <v>8</v>
      </c>
      <c r="K135" s="849">
        <v>4936</v>
      </c>
      <c r="L135" s="849">
        <v>0.42105263157894735</v>
      </c>
      <c r="M135" s="849">
        <v>617</v>
      </c>
      <c r="N135" s="849">
        <v>16</v>
      </c>
      <c r="O135" s="849">
        <v>9888</v>
      </c>
      <c r="P135" s="837">
        <v>0.84347010150985247</v>
      </c>
      <c r="Q135" s="850">
        <v>618</v>
      </c>
    </row>
    <row r="136" spans="1:17" ht="14.4" customHeight="1" x14ac:dyDescent="0.3">
      <c r="A136" s="831" t="s">
        <v>5321</v>
      </c>
      <c r="B136" s="832" t="s">
        <v>5162</v>
      </c>
      <c r="C136" s="832" t="s">
        <v>5036</v>
      </c>
      <c r="D136" s="832" t="s">
        <v>5179</v>
      </c>
      <c r="E136" s="832" t="s">
        <v>5180</v>
      </c>
      <c r="F136" s="849">
        <v>21</v>
      </c>
      <c r="G136" s="849">
        <v>3213</v>
      </c>
      <c r="H136" s="849">
        <v>1</v>
      </c>
      <c r="I136" s="849">
        <v>153</v>
      </c>
      <c r="J136" s="849">
        <v>58</v>
      </c>
      <c r="K136" s="849">
        <v>8874</v>
      </c>
      <c r="L136" s="849">
        <v>2.7619047619047619</v>
      </c>
      <c r="M136" s="849">
        <v>153</v>
      </c>
      <c r="N136" s="849">
        <v>60</v>
      </c>
      <c r="O136" s="849">
        <v>9240</v>
      </c>
      <c r="P136" s="837">
        <v>2.8758169934640523</v>
      </c>
      <c r="Q136" s="850">
        <v>154</v>
      </c>
    </row>
    <row r="137" spans="1:17" ht="14.4" customHeight="1" x14ac:dyDescent="0.3">
      <c r="A137" s="831" t="s">
        <v>5321</v>
      </c>
      <c r="B137" s="832" t="s">
        <v>5162</v>
      </c>
      <c r="C137" s="832" t="s">
        <v>5036</v>
      </c>
      <c r="D137" s="832" t="s">
        <v>5183</v>
      </c>
      <c r="E137" s="832" t="s">
        <v>5184</v>
      </c>
      <c r="F137" s="849">
        <v>16</v>
      </c>
      <c r="G137" s="849">
        <v>384</v>
      </c>
      <c r="H137" s="849">
        <v>1</v>
      </c>
      <c r="I137" s="849">
        <v>24</v>
      </c>
      <c r="J137" s="849">
        <v>14</v>
      </c>
      <c r="K137" s="849">
        <v>336</v>
      </c>
      <c r="L137" s="849">
        <v>0.875</v>
      </c>
      <c r="M137" s="849">
        <v>24</v>
      </c>
      <c r="N137" s="849">
        <v>13</v>
      </c>
      <c r="O137" s="849">
        <v>338</v>
      </c>
      <c r="P137" s="837">
        <v>0.88020833333333337</v>
      </c>
      <c r="Q137" s="850">
        <v>26</v>
      </c>
    </row>
    <row r="138" spans="1:17" ht="14.4" customHeight="1" x14ac:dyDescent="0.3">
      <c r="A138" s="831" t="s">
        <v>5321</v>
      </c>
      <c r="B138" s="832" t="s">
        <v>5162</v>
      </c>
      <c r="C138" s="832" t="s">
        <v>5036</v>
      </c>
      <c r="D138" s="832" t="s">
        <v>5187</v>
      </c>
      <c r="E138" s="832" t="s">
        <v>5188</v>
      </c>
      <c r="F138" s="849">
        <v>6</v>
      </c>
      <c r="G138" s="849">
        <v>330</v>
      </c>
      <c r="H138" s="849">
        <v>1</v>
      </c>
      <c r="I138" s="849">
        <v>55</v>
      </c>
      <c r="J138" s="849">
        <v>14</v>
      </c>
      <c r="K138" s="849">
        <v>770</v>
      </c>
      <c r="L138" s="849">
        <v>2.3333333333333335</v>
      </c>
      <c r="M138" s="849">
        <v>55</v>
      </c>
      <c r="N138" s="849">
        <v>5</v>
      </c>
      <c r="O138" s="849">
        <v>275</v>
      </c>
      <c r="P138" s="837">
        <v>0.83333333333333337</v>
      </c>
      <c r="Q138" s="850">
        <v>55</v>
      </c>
    </row>
    <row r="139" spans="1:17" ht="14.4" customHeight="1" x14ac:dyDescent="0.3">
      <c r="A139" s="831" t="s">
        <v>5321</v>
      </c>
      <c r="B139" s="832" t="s">
        <v>5162</v>
      </c>
      <c r="C139" s="832" t="s">
        <v>5036</v>
      </c>
      <c r="D139" s="832" t="s">
        <v>5189</v>
      </c>
      <c r="E139" s="832" t="s">
        <v>5190</v>
      </c>
      <c r="F139" s="849">
        <v>663</v>
      </c>
      <c r="G139" s="849">
        <v>51051</v>
      </c>
      <c r="H139" s="849">
        <v>1</v>
      </c>
      <c r="I139" s="849">
        <v>77</v>
      </c>
      <c r="J139" s="849">
        <v>637</v>
      </c>
      <c r="K139" s="849">
        <v>49049</v>
      </c>
      <c r="L139" s="849">
        <v>0.96078431372549022</v>
      </c>
      <c r="M139" s="849">
        <v>77</v>
      </c>
      <c r="N139" s="849">
        <v>579</v>
      </c>
      <c r="O139" s="849">
        <v>45162</v>
      </c>
      <c r="P139" s="837">
        <v>0.88464476699770822</v>
      </c>
      <c r="Q139" s="850">
        <v>78</v>
      </c>
    </row>
    <row r="140" spans="1:17" ht="14.4" customHeight="1" x14ac:dyDescent="0.3">
      <c r="A140" s="831" t="s">
        <v>5321</v>
      </c>
      <c r="B140" s="832" t="s">
        <v>5162</v>
      </c>
      <c r="C140" s="832" t="s">
        <v>5036</v>
      </c>
      <c r="D140" s="832" t="s">
        <v>5193</v>
      </c>
      <c r="E140" s="832" t="s">
        <v>5194</v>
      </c>
      <c r="F140" s="849">
        <v>196</v>
      </c>
      <c r="G140" s="849">
        <v>4704</v>
      </c>
      <c r="H140" s="849">
        <v>1</v>
      </c>
      <c r="I140" s="849">
        <v>24</v>
      </c>
      <c r="J140" s="849">
        <v>182</v>
      </c>
      <c r="K140" s="849">
        <v>4368</v>
      </c>
      <c r="L140" s="849">
        <v>0.9285714285714286</v>
      </c>
      <c r="M140" s="849">
        <v>24</v>
      </c>
      <c r="N140" s="849">
        <v>148</v>
      </c>
      <c r="O140" s="849">
        <v>3552</v>
      </c>
      <c r="P140" s="837">
        <v>0.75510204081632648</v>
      </c>
      <c r="Q140" s="850">
        <v>24</v>
      </c>
    </row>
    <row r="141" spans="1:17" ht="14.4" customHeight="1" x14ac:dyDescent="0.3">
      <c r="A141" s="831" t="s">
        <v>5321</v>
      </c>
      <c r="B141" s="832" t="s">
        <v>5162</v>
      </c>
      <c r="C141" s="832" t="s">
        <v>5036</v>
      </c>
      <c r="D141" s="832" t="s">
        <v>5201</v>
      </c>
      <c r="E141" s="832" t="s">
        <v>5202</v>
      </c>
      <c r="F141" s="849">
        <v>5</v>
      </c>
      <c r="G141" s="849">
        <v>3155</v>
      </c>
      <c r="H141" s="849">
        <v>1</v>
      </c>
      <c r="I141" s="849">
        <v>631</v>
      </c>
      <c r="J141" s="849">
        <v>4</v>
      </c>
      <c r="K141" s="849">
        <v>2524</v>
      </c>
      <c r="L141" s="849">
        <v>0.8</v>
      </c>
      <c r="M141" s="849">
        <v>631</v>
      </c>
      <c r="N141" s="849">
        <v>8</v>
      </c>
      <c r="O141" s="849">
        <v>5048</v>
      </c>
      <c r="P141" s="837">
        <v>1.6</v>
      </c>
      <c r="Q141" s="850">
        <v>631</v>
      </c>
    </row>
    <row r="142" spans="1:17" ht="14.4" customHeight="1" x14ac:dyDescent="0.3">
      <c r="A142" s="831" t="s">
        <v>5321</v>
      </c>
      <c r="B142" s="832" t="s">
        <v>5162</v>
      </c>
      <c r="C142" s="832" t="s">
        <v>5036</v>
      </c>
      <c r="D142" s="832" t="s">
        <v>5203</v>
      </c>
      <c r="E142" s="832" t="s">
        <v>5204</v>
      </c>
      <c r="F142" s="849"/>
      <c r="G142" s="849"/>
      <c r="H142" s="849"/>
      <c r="I142" s="849"/>
      <c r="J142" s="849">
        <v>1</v>
      </c>
      <c r="K142" s="849">
        <v>210</v>
      </c>
      <c r="L142" s="849"/>
      <c r="M142" s="849">
        <v>210</v>
      </c>
      <c r="N142" s="849"/>
      <c r="O142" s="849"/>
      <c r="P142" s="837"/>
      <c r="Q142" s="850"/>
    </row>
    <row r="143" spans="1:17" ht="14.4" customHeight="1" x14ac:dyDescent="0.3">
      <c r="A143" s="831" t="s">
        <v>5321</v>
      </c>
      <c r="B143" s="832" t="s">
        <v>5162</v>
      </c>
      <c r="C143" s="832" t="s">
        <v>5036</v>
      </c>
      <c r="D143" s="832" t="s">
        <v>5205</v>
      </c>
      <c r="E143" s="832" t="s">
        <v>5206</v>
      </c>
      <c r="F143" s="849">
        <v>41</v>
      </c>
      <c r="G143" s="849">
        <v>2706</v>
      </c>
      <c r="H143" s="849">
        <v>1</v>
      </c>
      <c r="I143" s="849">
        <v>66</v>
      </c>
      <c r="J143" s="849">
        <v>44</v>
      </c>
      <c r="K143" s="849">
        <v>2904</v>
      </c>
      <c r="L143" s="849">
        <v>1.0731707317073171</v>
      </c>
      <c r="M143" s="849">
        <v>66</v>
      </c>
      <c r="N143" s="849">
        <v>54</v>
      </c>
      <c r="O143" s="849">
        <v>3564</v>
      </c>
      <c r="P143" s="837">
        <v>1.3170731707317074</v>
      </c>
      <c r="Q143" s="850">
        <v>66</v>
      </c>
    </row>
    <row r="144" spans="1:17" ht="14.4" customHeight="1" x14ac:dyDescent="0.3">
      <c r="A144" s="831" t="s">
        <v>5321</v>
      </c>
      <c r="B144" s="832" t="s">
        <v>5162</v>
      </c>
      <c r="C144" s="832" t="s">
        <v>5036</v>
      </c>
      <c r="D144" s="832" t="s">
        <v>5207</v>
      </c>
      <c r="E144" s="832" t="s">
        <v>5208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301</v>
      </c>
      <c r="P144" s="837"/>
      <c r="Q144" s="850">
        <v>301</v>
      </c>
    </row>
    <row r="145" spans="1:17" ht="14.4" customHeight="1" x14ac:dyDescent="0.3">
      <c r="A145" s="831" t="s">
        <v>5321</v>
      </c>
      <c r="B145" s="832" t="s">
        <v>5162</v>
      </c>
      <c r="C145" s="832" t="s">
        <v>5036</v>
      </c>
      <c r="D145" s="832" t="s">
        <v>5209</v>
      </c>
      <c r="E145" s="832" t="s">
        <v>5210</v>
      </c>
      <c r="F145" s="849">
        <v>861</v>
      </c>
      <c r="G145" s="849">
        <v>14637</v>
      </c>
      <c r="H145" s="849">
        <v>1</v>
      </c>
      <c r="I145" s="849">
        <v>17</v>
      </c>
      <c r="J145" s="849">
        <v>829</v>
      </c>
      <c r="K145" s="849">
        <v>14093</v>
      </c>
      <c r="L145" s="849">
        <v>0.96283391405342622</v>
      </c>
      <c r="M145" s="849">
        <v>17</v>
      </c>
      <c r="N145" s="849">
        <v>719</v>
      </c>
      <c r="O145" s="849">
        <v>12223</v>
      </c>
      <c r="P145" s="837">
        <v>0.835075493612079</v>
      </c>
      <c r="Q145" s="850">
        <v>17</v>
      </c>
    </row>
    <row r="146" spans="1:17" ht="14.4" customHeight="1" x14ac:dyDescent="0.3">
      <c r="A146" s="831" t="s">
        <v>5321</v>
      </c>
      <c r="B146" s="832" t="s">
        <v>5162</v>
      </c>
      <c r="C146" s="832" t="s">
        <v>5036</v>
      </c>
      <c r="D146" s="832" t="s">
        <v>5213</v>
      </c>
      <c r="E146" s="832" t="s">
        <v>5214</v>
      </c>
      <c r="F146" s="849">
        <v>51</v>
      </c>
      <c r="G146" s="849">
        <v>17850</v>
      </c>
      <c r="H146" s="849">
        <v>1</v>
      </c>
      <c r="I146" s="849">
        <v>350</v>
      </c>
      <c r="J146" s="849">
        <v>69</v>
      </c>
      <c r="K146" s="849">
        <v>24150</v>
      </c>
      <c r="L146" s="849">
        <v>1.3529411764705883</v>
      </c>
      <c r="M146" s="849">
        <v>350</v>
      </c>
      <c r="N146" s="849">
        <v>151</v>
      </c>
      <c r="O146" s="849">
        <v>53001</v>
      </c>
      <c r="P146" s="837">
        <v>2.9692436974789915</v>
      </c>
      <c r="Q146" s="850">
        <v>351</v>
      </c>
    </row>
    <row r="147" spans="1:17" ht="14.4" customHeight="1" x14ac:dyDescent="0.3">
      <c r="A147" s="831" t="s">
        <v>5321</v>
      </c>
      <c r="B147" s="832" t="s">
        <v>5162</v>
      </c>
      <c r="C147" s="832" t="s">
        <v>5036</v>
      </c>
      <c r="D147" s="832" t="s">
        <v>5215</v>
      </c>
      <c r="E147" s="832" t="s">
        <v>5216</v>
      </c>
      <c r="F147" s="849">
        <v>121</v>
      </c>
      <c r="G147" s="849">
        <v>3025</v>
      </c>
      <c r="H147" s="849">
        <v>1</v>
      </c>
      <c r="I147" s="849">
        <v>25</v>
      </c>
      <c r="J147" s="849">
        <v>114</v>
      </c>
      <c r="K147" s="849">
        <v>2850</v>
      </c>
      <c r="L147" s="849">
        <v>0.94214876033057848</v>
      </c>
      <c r="M147" s="849">
        <v>25</v>
      </c>
      <c r="N147" s="849">
        <v>66</v>
      </c>
      <c r="O147" s="849">
        <v>1650</v>
      </c>
      <c r="P147" s="837">
        <v>0.54545454545454541</v>
      </c>
      <c r="Q147" s="850">
        <v>25</v>
      </c>
    </row>
    <row r="148" spans="1:17" ht="14.4" customHeight="1" x14ac:dyDescent="0.3">
      <c r="A148" s="831" t="s">
        <v>5321</v>
      </c>
      <c r="B148" s="832" t="s">
        <v>5162</v>
      </c>
      <c r="C148" s="832" t="s">
        <v>5036</v>
      </c>
      <c r="D148" s="832" t="s">
        <v>5217</v>
      </c>
      <c r="E148" s="832" t="s">
        <v>5218</v>
      </c>
      <c r="F148" s="849">
        <v>16</v>
      </c>
      <c r="G148" s="849">
        <v>11872</v>
      </c>
      <c r="H148" s="849">
        <v>1</v>
      </c>
      <c r="I148" s="849">
        <v>742</v>
      </c>
      <c r="J148" s="849">
        <v>11</v>
      </c>
      <c r="K148" s="849">
        <v>8162</v>
      </c>
      <c r="L148" s="849">
        <v>0.6875</v>
      </c>
      <c r="M148" s="849">
        <v>742</v>
      </c>
      <c r="N148" s="849">
        <v>16</v>
      </c>
      <c r="O148" s="849">
        <v>11872</v>
      </c>
      <c r="P148" s="837">
        <v>1</v>
      </c>
      <c r="Q148" s="850">
        <v>742</v>
      </c>
    </row>
    <row r="149" spans="1:17" ht="14.4" customHeight="1" x14ac:dyDescent="0.3">
      <c r="A149" s="831" t="s">
        <v>5321</v>
      </c>
      <c r="B149" s="832" t="s">
        <v>5162</v>
      </c>
      <c r="C149" s="832" t="s">
        <v>5036</v>
      </c>
      <c r="D149" s="832" t="s">
        <v>5219</v>
      </c>
      <c r="E149" s="832" t="s">
        <v>5220</v>
      </c>
      <c r="F149" s="849">
        <v>29</v>
      </c>
      <c r="G149" s="849">
        <v>5249</v>
      </c>
      <c r="H149" s="849">
        <v>1</v>
      </c>
      <c r="I149" s="849">
        <v>181</v>
      </c>
      <c r="J149" s="849">
        <v>24</v>
      </c>
      <c r="K149" s="849">
        <v>4344</v>
      </c>
      <c r="L149" s="849">
        <v>0.82758620689655171</v>
      </c>
      <c r="M149" s="849">
        <v>181</v>
      </c>
      <c r="N149" s="849">
        <v>31</v>
      </c>
      <c r="O149" s="849">
        <v>5611</v>
      </c>
      <c r="P149" s="837">
        <v>1.0689655172413792</v>
      </c>
      <c r="Q149" s="850">
        <v>181</v>
      </c>
    </row>
    <row r="150" spans="1:17" ht="14.4" customHeight="1" x14ac:dyDescent="0.3">
      <c r="A150" s="831" t="s">
        <v>5321</v>
      </c>
      <c r="B150" s="832" t="s">
        <v>5162</v>
      </c>
      <c r="C150" s="832" t="s">
        <v>5036</v>
      </c>
      <c r="D150" s="832" t="s">
        <v>5225</v>
      </c>
      <c r="E150" s="832" t="s">
        <v>5226</v>
      </c>
      <c r="F150" s="849">
        <v>131</v>
      </c>
      <c r="G150" s="849">
        <v>33274</v>
      </c>
      <c r="H150" s="849">
        <v>1</v>
      </c>
      <c r="I150" s="849">
        <v>254</v>
      </c>
      <c r="J150" s="849">
        <v>148</v>
      </c>
      <c r="K150" s="849">
        <v>37592</v>
      </c>
      <c r="L150" s="849">
        <v>1.1297709923664123</v>
      </c>
      <c r="M150" s="849">
        <v>254</v>
      </c>
      <c r="N150" s="849">
        <v>118</v>
      </c>
      <c r="O150" s="849">
        <v>29972</v>
      </c>
      <c r="P150" s="837">
        <v>0.9007633587786259</v>
      </c>
      <c r="Q150" s="850">
        <v>254</v>
      </c>
    </row>
    <row r="151" spans="1:17" ht="14.4" customHeight="1" x14ac:dyDescent="0.3">
      <c r="A151" s="831" t="s">
        <v>5321</v>
      </c>
      <c r="B151" s="832" t="s">
        <v>5162</v>
      </c>
      <c r="C151" s="832" t="s">
        <v>5036</v>
      </c>
      <c r="D151" s="832" t="s">
        <v>5227</v>
      </c>
      <c r="E151" s="832" t="s">
        <v>5228</v>
      </c>
      <c r="F151" s="849">
        <v>17</v>
      </c>
      <c r="G151" s="849">
        <v>4556</v>
      </c>
      <c r="H151" s="849">
        <v>1</v>
      </c>
      <c r="I151" s="849">
        <v>268</v>
      </c>
      <c r="J151" s="849">
        <v>9</v>
      </c>
      <c r="K151" s="849">
        <v>2412</v>
      </c>
      <c r="L151" s="849">
        <v>0.52941176470588236</v>
      </c>
      <c r="M151" s="849">
        <v>268</v>
      </c>
      <c r="N151" s="849">
        <v>16</v>
      </c>
      <c r="O151" s="849">
        <v>4304</v>
      </c>
      <c r="P151" s="837">
        <v>0.94468832309043016</v>
      </c>
      <c r="Q151" s="850">
        <v>269</v>
      </c>
    </row>
    <row r="152" spans="1:17" ht="14.4" customHeight="1" x14ac:dyDescent="0.3">
      <c r="A152" s="831" t="s">
        <v>5321</v>
      </c>
      <c r="B152" s="832" t="s">
        <v>5162</v>
      </c>
      <c r="C152" s="832" t="s">
        <v>5036</v>
      </c>
      <c r="D152" s="832" t="s">
        <v>5231</v>
      </c>
      <c r="E152" s="832" t="s">
        <v>5232</v>
      </c>
      <c r="F152" s="849">
        <v>21</v>
      </c>
      <c r="G152" s="849">
        <v>4557</v>
      </c>
      <c r="H152" s="849">
        <v>1</v>
      </c>
      <c r="I152" s="849">
        <v>217</v>
      </c>
      <c r="J152" s="849">
        <v>13</v>
      </c>
      <c r="K152" s="849">
        <v>2821</v>
      </c>
      <c r="L152" s="849">
        <v>0.61904761904761907</v>
      </c>
      <c r="M152" s="849">
        <v>217</v>
      </c>
      <c r="N152" s="849">
        <v>23</v>
      </c>
      <c r="O152" s="849">
        <v>4991</v>
      </c>
      <c r="P152" s="837">
        <v>1.0952380952380953</v>
      </c>
      <c r="Q152" s="850">
        <v>217</v>
      </c>
    </row>
    <row r="153" spans="1:17" ht="14.4" customHeight="1" x14ac:dyDescent="0.3">
      <c r="A153" s="831" t="s">
        <v>5321</v>
      </c>
      <c r="B153" s="832" t="s">
        <v>5162</v>
      </c>
      <c r="C153" s="832" t="s">
        <v>5036</v>
      </c>
      <c r="D153" s="832" t="s">
        <v>5233</v>
      </c>
      <c r="E153" s="832" t="s">
        <v>5234</v>
      </c>
      <c r="F153" s="849">
        <v>53</v>
      </c>
      <c r="G153" s="849">
        <v>1961</v>
      </c>
      <c r="H153" s="849">
        <v>1</v>
      </c>
      <c r="I153" s="849">
        <v>37</v>
      </c>
      <c r="J153" s="849">
        <v>53</v>
      </c>
      <c r="K153" s="849">
        <v>1961</v>
      </c>
      <c r="L153" s="849">
        <v>1</v>
      </c>
      <c r="M153" s="849">
        <v>37</v>
      </c>
      <c r="N153" s="849">
        <v>67</v>
      </c>
      <c r="O153" s="849">
        <v>2479</v>
      </c>
      <c r="P153" s="837">
        <v>1.2641509433962264</v>
      </c>
      <c r="Q153" s="850">
        <v>37</v>
      </c>
    </row>
    <row r="154" spans="1:17" ht="14.4" customHeight="1" x14ac:dyDescent="0.3">
      <c r="A154" s="831" t="s">
        <v>5321</v>
      </c>
      <c r="B154" s="832" t="s">
        <v>5162</v>
      </c>
      <c r="C154" s="832" t="s">
        <v>5036</v>
      </c>
      <c r="D154" s="832" t="s">
        <v>5235</v>
      </c>
      <c r="E154" s="832" t="s">
        <v>5236</v>
      </c>
      <c r="F154" s="849">
        <v>19</v>
      </c>
      <c r="G154" s="849">
        <v>11248</v>
      </c>
      <c r="H154" s="849">
        <v>1</v>
      </c>
      <c r="I154" s="849">
        <v>592</v>
      </c>
      <c r="J154" s="849">
        <v>8</v>
      </c>
      <c r="K154" s="849">
        <v>4736</v>
      </c>
      <c r="L154" s="849">
        <v>0.42105263157894735</v>
      </c>
      <c r="M154" s="849">
        <v>592</v>
      </c>
      <c r="N154" s="849">
        <v>16</v>
      </c>
      <c r="O154" s="849">
        <v>9504</v>
      </c>
      <c r="P154" s="837">
        <v>0.84495021337126597</v>
      </c>
      <c r="Q154" s="850">
        <v>594</v>
      </c>
    </row>
    <row r="155" spans="1:17" ht="14.4" customHeight="1" x14ac:dyDescent="0.3">
      <c r="A155" s="831" t="s">
        <v>5321</v>
      </c>
      <c r="B155" s="832" t="s">
        <v>5162</v>
      </c>
      <c r="C155" s="832" t="s">
        <v>5036</v>
      </c>
      <c r="D155" s="832" t="s">
        <v>5237</v>
      </c>
      <c r="E155" s="832" t="s">
        <v>5238</v>
      </c>
      <c r="F155" s="849">
        <v>2</v>
      </c>
      <c r="G155" s="849">
        <v>100</v>
      </c>
      <c r="H155" s="849">
        <v>1</v>
      </c>
      <c r="I155" s="849">
        <v>50</v>
      </c>
      <c r="J155" s="849">
        <v>11</v>
      </c>
      <c r="K155" s="849">
        <v>550</v>
      </c>
      <c r="L155" s="849">
        <v>5.5</v>
      </c>
      <c r="M155" s="849">
        <v>50</v>
      </c>
      <c r="N155" s="849">
        <v>1</v>
      </c>
      <c r="O155" s="849">
        <v>50</v>
      </c>
      <c r="P155" s="837">
        <v>0.5</v>
      </c>
      <c r="Q155" s="850">
        <v>50</v>
      </c>
    </row>
    <row r="156" spans="1:17" ht="14.4" customHeight="1" x14ac:dyDescent="0.3">
      <c r="A156" s="831" t="s">
        <v>5321</v>
      </c>
      <c r="B156" s="832" t="s">
        <v>5162</v>
      </c>
      <c r="C156" s="832" t="s">
        <v>5036</v>
      </c>
      <c r="D156" s="832" t="s">
        <v>5239</v>
      </c>
      <c r="E156" s="832" t="s">
        <v>5240</v>
      </c>
      <c r="F156" s="849">
        <v>14</v>
      </c>
      <c r="G156" s="849">
        <v>7658</v>
      </c>
      <c r="H156" s="849">
        <v>1</v>
      </c>
      <c r="I156" s="849">
        <v>547</v>
      </c>
      <c r="J156" s="849">
        <v>9</v>
      </c>
      <c r="K156" s="849">
        <v>4923</v>
      </c>
      <c r="L156" s="849">
        <v>0.6428571428571429</v>
      </c>
      <c r="M156" s="849">
        <v>547</v>
      </c>
      <c r="N156" s="849">
        <v>16</v>
      </c>
      <c r="O156" s="849">
        <v>8768</v>
      </c>
      <c r="P156" s="837">
        <v>1.1449464612170279</v>
      </c>
      <c r="Q156" s="850">
        <v>548</v>
      </c>
    </row>
    <row r="157" spans="1:17" ht="14.4" customHeight="1" x14ac:dyDescent="0.3">
      <c r="A157" s="831" t="s">
        <v>5321</v>
      </c>
      <c r="B157" s="832" t="s">
        <v>5162</v>
      </c>
      <c r="C157" s="832" t="s">
        <v>5036</v>
      </c>
      <c r="D157" s="832" t="s">
        <v>5241</v>
      </c>
      <c r="E157" s="832" t="s">
        <v>5242</v>
      </c>
      <c r="F157" s="849">
        <v>7</v>
      </c>
      <c r="G157" s="849">
        <v>3619</v>
      </c>
      <c r="H157" s="849">
        <v>1</v>
      </c>
      <c r="I157" s="849">
        <v>517</v>
      </c>
      <c r="J157" s="849">
        <v>8</v>
      </c>
      <c r="K157" s="849">
        <v>4144</v>
      </c>
      <c r="L157" s="849">
        <v>1.1450676982591876</v>
      </c>
      <c r="M157" s="849">
        <v>518</v>
      </c>
      <c r="N157" s="849">
        <v>7</v>
      </c>
      <c r="O157" s="849">
        <v>3647</v>
      </c>
      <c r="P157" s="837">
        <v>1.0077369439071566</v>
      </c>
      <c r="Q157" s="850">
        <v>521</v>
      </c>
    </row>
    <row r="158" spans="1:17" ht="14.4" customHeight="1" x14ac:dyDescent="0.3">
      <c r="A158" s="831" t="s">
        <v>5321</v>
      </c>
      <c r="B158" s="832" t="s">
        <v>5162</v>
      </c>
      <c r="C158" s="832" t="s">
        <v>5036</v>
      </c>
      <c r="D158" s="832" t="s">
        <v>5243</v>
      </c>
      <c r="E158" s="832" t="s">
        <v>5244</v>
      </c>
      <c r="F158" s="849">
        <v>16</v>
      </c>
      <c r="G158" s="849">
        <v>11776</v>
      </c>
      <c r="H158" s="849">
        <v>1</v>
      </c>
      <c r="I158" s="849">
        <v>736</v>
      </c>
      <c r="J158" s="849">
        <v>11</v>
      </c>
      <c r="K158" s="849">
        <v>8096</v>
      </c>
      <c r="L158" s="849">
        <v>0.6875</v>
      </c>
      <c r="M158" s="849">
        <v>736</v>
      </c>
      <c r="N158" s="849">
        <v>15</v>
      </c>
      <c r="O158" s="849">
        <v>11055</v>
      </c>
      <c r="P158" s="837">
        <v>0.93877377717391308</v>
      </c>
      <c r="Q158" s="850">
        <v>737</v>
      </c>
    </row>
    <row r="159" spans="1:17" ht="14.4" customHeight="1" x14ac:dyDescent="0.3">
      <c r="A159" s="831" t="s">
        <v>5321</v>
      </c>
      <c r="B159" s="832" t="s">
        <v>5162</v>
      </c>
      <c r="C159" s="832" t="s">
        <v>5036</v>
      </c>
      <c r="D159" s="832" t="s">
        <v>5245</v>
      </c>
      <c r="E159" s="832" t="s">
        <v>5246</v>
      </c>
      <c r="F159" s="849">
        <v>16</v>
      </c>
      <c r="G159" s="849">
        <v>5264</v>
      </c>
      <c r="H159" s="849">
        <v>1</v>
      </c>
      <c r="I159" s="849">
        <v>329</v>
      </c>
      <c r="J159" s="849">
        <v>8</v>
      </c>
      <c r="K159" s="849">
        <v>2632</v>
      </c>
      <c r="L159" s="849">
        <v>0.5</v>
      </c>
      <c r="M159" s="849">
        <v>329</v>
      </c>
      <c r="N159" s="849">
        <v>7</v>
      </c>
      <c r="O159" s="849">
        <v>2310</v>
      </c>
      <c r="P159" s="837">
        <v>0.43882978723404253</v>
      </c>
      <c r="Q159" s="850">
        <v>330</v>
      </c>
    </row>
    <row r="160" spans="1:17" ht="14.4" customHeight="1" x14ac:dyDescent="0.3">
      <c r="A160" s="831" t="s">
        <v>5321</v>
      </c>
      <c r="B160" s="832" t="s">
        <v>5162</v>
      </c>
      <c r="C160" s="832" t="s">
        <v>5036</v>
      </c>
      <c r="D160" s="832" t="s">
        <v>5247</v>
      </c>
      <c r="E160" s="832" t="s">
        <v>5248</v>
      </c>
      <c r="F160" s="849">
        <v>17</v>
      </c>
      <c r="G160" s="849">
        <v>5882</v>
      </c>
      <c r="H160" s="849">
        <v>1</v>
      </c>
      <c r="I160" s="849">
        <v>346</v>
      </c>
      <c r="J160" s="849">
        <v>9</v>
      </c>
      <c r="K160" s="849">
        <v>3114</v>
      </c>
      <c r="L160" s="849">
        <v>0.52941176470588236</v>
      </c>
      <c r="M160" s="849">
        <v>346</v>
      </c>
      <c r="N160" s="849">
        <v>15</v>
      </c>
      <c r="O160" s="849">
        <v>5205</v>
      </c>
      <c r="P160" s="837">
        <v>0.88490309418565116</v>
      </c>
      <c r="Q160" s="850">
        <v>347</v>
      </c>
    </row>
    <row r="161" spans="1:17" ht="14.4" customHeight="1" x14ac:dyDescent="0.3">
      <c r="A161" s="831" t="s">
        <v>5321</v>
      </c>
      <c r="B161" s="832" t="s">
        <v>5162</v>
      </c>
      <c r="C161" s="832" t="s">
        <v>5036</v>
      </c>
      <c r="D161" s="832" t="s">
        <v>5249</v>
      </c>
      <c r="E161" s="832" t="s">
        <v>5250</v>
      </c>
      <c r="F161" s="849">
        <v>2</v>
      </c>
      <c r="G161" s="849">
        <v>1506</v>
      </c>
      <c r="H161" s="849">
        <v>1</v>
      </c>
      <c r="I161" s="849">
        <v>753</v>
      </c>
      <c r="J161" s="849"/>
      <c r="K161" s="849"/>
      <c r="L161" s="849"/>
      <c r="M161" s="849"/>
      <c r="N161" s="849">
        <v>1</v>
      </c>
      <c r="O161" s="849">
        <v>754</v>
      </c>
      <c r="P161" s="837">
        <v>0.50066401062416999</v>
      </c>
      <c r="Q161" s="850">
        <v>754</v>
      </c>
    </row>
    <row r="162" spans="1:17" ht="14.4" customHeight="1" x14ac:dyDescent="0.3">
      <c r="A162" s="831" t="s">
        <v>5321</v>
      </c>
      <c r="B162" s="832" t="s">
        <v>5162</v>
      </c>
      <c r="C162" s="832" t="s">
        <v>5036</v>
      </c>
      <c r="D162" s="832" t="s">
        <v>5251</v>
      </c>
      <c r="E162" s="832" t="s">
        <v>5252</v>
      </c>
      <c r="F162" s="849">
        <v>48</v>
      </c>
      <c r="G162" s="849">
        <v>11136</v>
      </c>
      <c r="H162" s="849">
        <v>1</v>
      </c>
      <c r="I162" s="849">
        <v>232</v>
      </c>
      <c r="J162" s="849">
        <v>46</v>
      </c>
      <c r="K162" s="849">
        <v>10672</v>
      </c>
      <c r="L162" s="849">
        <v>0.95833333333333337</v>
      </c>
      <c r="M162" s="849">
        <v>232</v>
      </c>
      <c r="N162" s="849">
        <v>48</v>
      </c>
      <c r="O162" s="849">
        <v>11136</v>
      </c>
      <c r="P162" s="837">
        <v>1</v>
      </c>
      <c r="Q162" s="850">
        <v>232</v>
      </c>
    </row>
    <row r="163" spans="1:17" ht="14.4" customHeight="1" x14ac:dyDescent="0.3">
      <c r="A163" s="831" t="s">
        <v>5321</v>
      </c>
      <c r="B163" s="832" t="s">
        <v>5162</v>
      </c>
      <c r="C163" s="832" t="s">
        <v>5036</v>
      </c>
      <c r="D163" s="832" t="s">
        <v>5253</v>
      </c>
      <c r="E163" s="832" t="s">
        <v>5254</v>
      </c>
      <c r="F163" s="849">
        <v>21</v>
      </c>
      <c r="G163" s="849">
        <v>4893</v>
      </c>
      <c r="H163" s="849">
        <v>1</v>
      </c>
      <c r="I163" s="849">
        <v>233</v>
      </c>
      <c r="J163" s="849">
        <v>29</v>
      </c>
      <c r="K163" s="849">
        <v>6757</v>
      </c>
      <c r="L163" s="849">
        <v>1.3809523809523809</v>
      </c>
      <c r="M163" s="849">
        <v>233</v>
      </c>
      <c r="N163" s="849">
        <v>30</v>
      </c>
      <c r="O163" s="849">
        <v>7020</v>
      </c>
      <c r="P163" s="837">
        <v>1.4347026364193747</v>
      </c>
      <c r="Q163" s="850">
        <v>234</v>
      </c>
    </row>
    <row r="164" spans="1:17" ht="14.4" customHeight="1" x14ac:dyDescent="0.3">
      <c r="A164" s="831" t="s">
        <v>5321</v>
      </c>
      <c r="B164" s="832" t="s">
        <v>5162</v>
      </c>
      <c r="C164" s="832" t="s">
        <v>5036</v>
      </c>
      <c r="D164" s="832" t="s">
        <v>5255</v>
      </c>
      <c r="E164" s="832" t="s">
        <v>5256</v>
      </c>
      <c r="F164" s="849">
        <v>11</v>
      </c>
      <c r="G164" s="849">
        <v>4510</v>
      </c>
      <c r="H164" s="849">
        <v>1</v>
      </c>
      <c r="I164" s="849">
        <v>410</v>
      </c>
      <c r="J164" s="849">
        <v>10</v>
      </c>
      <c r="K164" s="849">
        <v>4100</v>
      </c>
      <c r="L164" s="849">
        <v>0.90909090909090906</v>
      </c>
      <c r="M164" s="849">
        <v>410</v>
      </c>
      <c r="N164" s="849">
        <v>5</v>
      </c>
      <c r="O164" s="849">
        <v>2055</v>
      </c>
      <c r="P164" s="837">
        <v>0.45565410199556539</v>
      </c>
      <c r="Q164" s="850">
        <v>411</v>
      </c>
    </row>
    <row r="165" spans="1:17" ht="14.4" customHeight="1" x14ac:dyDescent="0.3">
      <c r="A165" s="831" t="s">
        <v>5321</v>
      </c>
      <c r="B165" s="832" t="s">
        <v>5162</v>
      </c>
      <c r="C165" s="832" t="s">
        <v>5036</v>
      </c>
      <c r="D165" s="832" t="s">
        <v>5257</v>
      </c>
      <c r="E165" s="832" t="s">
        <v>5258</v>
      </c>
      <c r="F165" s="849"/>
      <c r="G165" s="849"/>
      <c r="H165" s="849"/>
      <c r="I165" s="849"/>
      <c r="J165" s="849">
        <v>1</v>
      </c>
      <c r="K165" s="849">
        <v>652</v>
      </c>
      <c r="L165" s="849"/>
      <c r="M165" s="849">
        <v>652</v>
      </c>
      <c r="N165" s="849">
        <v>1</v>
      </c>
      <c r="O165" s="849">
        <v>653</v>
      </c>
      <c r="P165" s="837"/>
      <c r="Q165" s="850">
        <v>653</v>
      </c>
    </row>
    <row r="166" spans="1:17" ht="14.4" customHeight="1" x14ac:dyDescent="0.3">
      <c r="A166" s="831" t="s">
        <v>5321</v>
      </c>
      <c r="B166" s="832" t="s">
        <v>5162</v>
      </c>
      <c r="C166" s="832" t="s">
        <v>5036</v>
      </c>
      <c r="D166" s="832" t="s">
        <v>5259</v>
      </c>
      <c r="E166" s="832" t="s">
        <v>5260</v>
      </c>
      <c r="F166" s="849">
        <v>7</v>
      </c>
      <c r="G166" s="849">
        <v>4130</v>
      </c>
      <c r="H166" s="849">
        <v>1</v>
      </c>
      <c r="I166" s="849">
        <v>590</v>
      </c>
      <c r="J166" s="849">
        <v>8</v>
      </c>
      <c r="K166" s="849">
        <v>4720</v>
      </c>
      <c r="L166" s="849">
        <v>1.1428571428571428</v>
      </c>
      <c r="M166" s="849">
        <v>590</v>
      </c>
      <c r="N166" s="849"/>
      <c r="O166" s="849"/>
      <c r="P166" s="837"/>
      <c r="Q166" s="850"/>
    </row>
    <row r="167" spans="1:17" ht="14.4" customHeight="1" x14ac:dyDescent="0.3">
      <c r="A167" s="831" t="s">
        <v>5321</v>
      </c>
      <c r="B167" s="832" t="s">
        <v>5162</v>
      </c>
      <c r="C167" s="832" t="s">
        <v>5036</v>
      </c>
      <c r="D167" s="832" t="s">
        <v>5261</v>
      </c>
      <c r="E167" s="832" t="s">
        <v>5262</v>
      </c>
      <c r="F167" s="849"/>
      <c r="G167" s="849"/>
      <c r="H167" s="849"/>
      <c r="I167" s="849"/>
      <c r="J167" s="849">
        <v>1</v>
      </c>
      <c r="K167" s="849">
        <v>387</v>
      </c>
      <c r="L167" s="849"/>
      <c r="M167" s="849">
        <v>387</v>
      </c>
      <c r="N167" s="849"/>
      <c r="O167" s="849"/>
      <c r="P167" s="837"/>
      <c r="Q167" s="850"/>
    </row>
    <row r="168" spans="1:17" ht="14.4" customHeight="1" x14ac:dyDescent="0.3">
      <c r="A168" s="831" t="s">
        <v>5321</v>
      </c>
      <c r="B168" s="832" t="s">
        <v>5162</v>
      </c>
      <c r="C168" s="832" t="s">
        <v>5036</v>
      </c>
      <c r="D168" s="832" t="s">
        <v>5265</v>
      </c>
      <c r="E168" s="832" t="s">
        <v>5266</v>
      </c>
      <c r="F168" s="849">
        <v>1</v>
      </c>
      <c r="G168" s="849">
        <v>170</v>
      </c>
      <c r="H168" s="849">
        <v>1</v>
      </c>
      <c r="I168" s="849">
        <v>170</v>
      </c>
      <c r="J168" s="849"/>
      <c r="K168" s="849"/>
      <c r="L168" s="849"/>
      <c r="M168" s="849"/>
      <c r="N168" s="849">
        <v>1</v>
      </c>
      <c r="O168" s="849">
        <v>172</v>
      </c>
      <c r="P168" s="837">
        <v>1.0117647058823529</v>
      </c>
      <c r="Q168" s="850">
        <v>172</v>
      </c>
    </row>
    <row r="169" spans="1:17" ht="14.4" customHeight="1" x14ac:dyDescent="0.3">
      <c r="A169" s="831" t="s">
        <v>5321</v>
      </c>
      <c r="B169" s="832" t="s">
        <v>5162</v>
      </c>
      <c r="C169" s="832" t="s">
        <v>5036</v>
      </c>
      <c r="D169" s="832" t="s">
        <v>5267</v>
      </c>
      <c r="E169" s="832" t="s">
        <v>5268</v>
      </c>
      <c r="F169" s="849">
        <v>127</v>
      </c>
      <c r="G169" s="849">
        <v>100203</v>
      </c>
      <c r="H169" s="849">
        <v>1</v>
      </c>
      <c r="I169" s="849">
        <v>789</v>
      </c>
      <c r="J169" s="849">
        <v>137</v>
      </c>
      <c r="K169" s="849">
        <v>108093</v>
      </c>
      <c r="L169" s="849">
        <v>1.078740157480315</v>
      </c>
      <c r="M169" s="849">
        <v>789</v>
      </c>
      <c r="N169" s="849">
        <v>165</v>
      </c>
      <c r="O169" s="849">
        <v>130350</v>
      </c>
      <c r="P169" s="837">
        <v>1.3008592557109069</v>
      </c>
      <c r="Q169" s="850">
        <v>790</v>
      </c>
    </row>
    <row r="170" spans="1:17" ht="14.4" customHeight="1" x14ac:dyDescent="0.3">
      <c r="A170" s="831" t="s">
        <v>5321</v>
      </c>
      <c r="B170" s="832" t="s">
        <v>5162</v>
      </c>
      <c r="C170" s="832" t="s">
        <v>5036</v>
      </c>
      <c r="D170" s="832" t="s">
        <v>5269</v>
      </c>
      <c r="E170" s="832" t="s">
        <v>5270</v>
      </c>
      <c r="F170" s="849">
        <v>17</v>
      </c>
      <c r="G170" s="849">
        <v>3808</v>
      </c>
      <c r="H170" s="849">
        <v>1</v>
      </c>
      <c r="I170" s="849">
        <v>224</v>
      </c>
      <c r="J170" s="849">
        <v>8</v>
      </c>
      <c r="K170" s="849">
        <v>1792</v>
      </c>
      <c r="L170" s="849">
        <v>0.47058823529411764</v>
      </c>
      <c r="M170" s="849">
        <v>224</v>
      </c>
      <c r="N170" s="849">
        <v>7</v>
      </c>
      <c r="O170" s="849">
        <v>1575</v>
      </c>
      <c r="P170" s="837">
        <v>0.41360294117647056</v>
      </c>
      <c r="Q170" s="850">
        <v>225</v>
      </c>
    </row>
    <row r="171" spans="1:17" ht="14.4" customHeight="1" x14ac:dyDescent="0.3">
      <c r="A171" s="831" t="s">
        <v>5321</v>
      </c>
      <c r="B171" s="832" t="s">
        <v>5162</v>
      </c>
      <c r="C171" s="832" t="s">
        <v>5036</v>
      </c>
      <c r="D171" s="832" t="s">
        <v>5271</v>
      </c>
      <c r="E171" s="832" t="s">
        <v>5272</v>
      </c>
      <c r="F171" s="849">
        <v>1</v>
      </c>
      <c r="G171" s="849">
        <v>566</v>
      </c>
      <c r="H171" s="849">
        <v>1</v>
      </c>
      <c r="I171" s="849">
        <v>566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5321</v>
      </c>
      <c r="B172" s="832" t="s">
        <v>5162</v>
      </c>
      <c r="C172" s="832" t="s">
        <v>5036</v>
      </c>
      <c r="D172" s="832" t="s">
        <v>5273</v>
      </c>
      <c r="E172" s="832" t="s">
        <v>5274</v>
      </c>
      <c r="F172" s="849">
        <v>7</v>
      </c>
      <c r="G172" s="849">
        <v>6433</v>
      </c>
      <c r="H172" s="849">
        <v>1</v>
      </c>
      <c r="I172" s="849">
        <v>919</v>
      </c>
      <c r="J172" s="849">
        <v>1</v>
      </c>
      <c r="K172" s="849">
        <v>919</v>
      </c>
      <c r="L172" s="849">
        <v>0.14285714285714285</v>
      </c>
      <c r="M172" s="849">
        <v>919</v>
      </c>
      <c r="N172" s="849"/>
      <c r="O172" s="849"/>
      <c r="P172" s="837"/>
      <c r="Q172" s="850"/>
    </row>
    <row r="173" spans="1:17" ht="14.4" customHeight="1" x14ac:dyDescent="0.3">
      <c r="A173" s="831" t="s">
        <v>5321</v>
      </c>
      <c r="B173" s="832" t="s">
        <v>5162</v>
      </c>
      <c r="C173" s="832" t="s">
        <v>5036</v>
      </c>
      <c r="D173" s="832" t="s">
        <v>5275</v>
      </c>
      <c r="E173" s="832" t="s">
        <v>5276</v>
      </c>
      <c r="F173" s="849">
        <v>7</v>
      </c>
      <c r="G173" s="849">
        <v>6272</v>
      </c>
      <c r="H173" s="849">
        <v>1</v>
      </c>
      <c r="I173" s="849">
        <v>896</v>
      </c>
      <c r="J173" s="849">
        <v>1</v>
      </c>
      <c r="K173" s="849">
        <v>896</v>
      </c>
      <c r="L173" s="849">
        <v>0.14285714285714285</v>
      </c>
      <c r="M173" s="849">
        <v>896</v>
      </c>
      <c r="N173" s="849"/>
      <c r="O173" s="849"/>
      <c r="P173" s="837"/>
      <c r="Q173" s="850"/>
    </row>
    <row r="174" spans="1:17" ht="14.4" customHeight="1" x14ac:dyDescent="0.3">
      <c r="A174" s="831" t="s">
        <v>5321</v>
      </c>
      <c r="B174" s="832" t="s">
        <v>5162</v>
      </c>
      <c r="C174" s="832" t="s">
        <v>5036</v>
      </c>
      <c r="D174" s="832" t="s">
        <v>5279</v>
      </c>
      <c r="E174" s="832" t="s">
        <v>5280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92</v>
      </c>
      <c r="P174" s="837"/>
      <c r="Q174" s="850">
        <v>92</v>
      </c>
    </row>
    <row r="175" spans="1:17" ht="14.4" customHeight="1" x14ac:dyDescent="0.3">
      <c r="A175" s="831" t="s">
        <v>5321</v>
      </c>
      <c r="B175" s="832" t="s">
        <v>5162</v>
      </c>
      <c r="C175" s="832" t="s">
        <v>5036</v>
      </c>
      <c r="D175" s="832" t="s">
        <v>5289</v>
      </c>
      <c r="E175" s="832" t="s">
        <v>5290</v>
      </c>
      <c r="F175" s="849"/>
      <c r="G175" s="849"/>
      <c r="H175" s="849"/>
      <c r="I175" s="849"/>
      <c r="J175" s="849"/>
      <c r="K175" s="849"/>
      <c r="L175" s="849"/>
      <c r="M175" s="849"/>
      <c r="N175" s="849">
        <v>48</v>
      </c>
      <c r="O175" s="849">
        <v>9744</v>
      </c>
      <c r="P175" s="837"/>
      <c r="Q175" s="850">
        <v>203</v>
      </c>
    </row>
    <row r="176" spans="1:17" ht="14.4" customHeight="1" x14ac:dyDescent="0.3">
      <c r="A176" s="831" t="s">
        <v>5322</v>
      </c>
      <c r="B176" s="832" t="s">
        <v>4827</v>
      </c>
      <c r="C176" s="832" t="s">
        <v>5036</v>
      </c>
      <c r="D176" s="832" t="s">
        <v>5041</v>
      </c>
      <c r="E176" s="832" t="s">
        <v>5042</v>
      </c>
      <c r="F176" s="849">
        <v>3</v>
      </c>
      <c r="G176" s="849">
        <v>111</v>
      </c>
      <c r="H176" s="849">
        <v>1</v>
      </c>
      <c r="I176" s="849">
        <v>37</v>
      </c>
      <c r="J176" s="849"/>
      <c r="K176" s="849"/>
      <c r="L176" s="849"/>
      <c r="M176" s="849"/>
      <c r="N176" s="849">
        <v>6</v>
      </c>
      <c r="O176" s="849">
        <v>228</v>
      </c>
      <c r="P176" s="837">
        <v>2.0540540540540539</v>
      </c>
      <c r="Q176" s="850">
        <v>38</v>
      </c>
    </row>
    <row r="177" spans="1:17" ht="14.4" customHeight="1" x14ac:dyDescent="0.3">
      <c r="A177" s="831" t="s">
        <v>5322</v>
      </c>
      <c r="B177" s="832" t="s">
        <v>4827</v>
      </c>
      <c r="C177" s="832" t="s">
        <v>5036</v>
      </c>
      <c r="D177" s="832" t="s">
        <v>5069</v>
      </c>
      <c r="E177" s="832" t="s">
        <v>5070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358</v>
      </c>
      <c r="P177" s="837"/>
      <c r="Q177" s="850">
        <v>358</v>
      </c>
    </row>
    <row r="178" spans="1:17" ht="14.4" customHeight="1" x14ac:dyDescent="0.3">
      <c r="A178" s="831" t="s">
        <v>5322</v>
      </c>
      <c r="B178" s="832" t="s">
        <v>4827</v>
      </c>
      <c r="C178" s="832" t="s">
        <v>5036</v>
      </c>
      <c r="D178" s="832" t="s">
        <v>5075</v>
      </c>
      <c r="E178" s="832" t="s">
        <v>5076</v>
      </c>
      <c r="F178" s="849">
        <v>2</v>
      </c>
      <c r="G178" s="849">
        <v>346</v>
      </c>
      <c r="H178" s="849">
        <v>1</v>
      </c>
      <c r="I178" s="849">
        <v>173</v>
      </c>
      <c r="J178" s="849">
        <v>2</v>
      </c>
      <c r="K178" s="849">
        <v>348</v>
      </c>
      <c r="L178" s="849">
        <v>1.0057803468208093</v>
      </c>
      <c r="M178" s="849">
        <v>174</v>
      </c>
      <c r="N178" s="849">
        <v>7</v>
      </c>
      <c r="O178" s="849">
        <v>1225</v>
      </c>
      <c r="P178" s="837">
        <v>3.5404624277456649</v>
      </c>
      <c r="Q178" s="850">
        <v>175</v>
      </c>
    </row>
    <row r="179" spans="1:17" ht="14.4" customHeight="1" x14ac:dyDescent="0.3">
      <c r="A179" s="831" t="s">
        <v>5322</v>
      </c>
      <c r="B179" s="832" t="s">
        <v>4827</v>
      </c>
      <c r="C179" s="832" t="s">
        <v>5036</v>
      </c>
      <c r="D179" s="832" t="s">
        <v>5081</v>
      </c>
      <c r="E179" s="832" t="s">
        <v>5082</v>
      </c>
      <c r="F179" s="849"/>
      <c r="G179" s="849"/>
      <c r="H179" s="849"/>
      <c r="I179" s="849"/>
      <c r="J179" s="849">
        <v>1</v>
      </c>
      <c r="K179" s="849">
        <v>178</v>
      </c>
      <c r="L179" s="849"/>
      <c r="M179" s="849">
        <v>178</v>
      </c>
      <c r="N179" s="849"/>
      <c r="O179" s="849"/>
      <c r="P179" s="837"/>
      <c r="Q179" s="850"/>
    </row>
    <row r="180" spans="1:17" ht="14.4" customHeight="1" x14ac:dyDescent="0.3">
      <c r="A180" s="831" t="s">
        <v>5322</v>
      </c>
      <c r="B180" s="832" t="s">
        <v>4827</v>
      </c>
      <c r="C180" s="832" t="s">
        <v>5036</v>
      </c>
      <c r="D180" s="832" t="s">
        <v>5085</v>
      </c>
      <c r="E180" s="832" t="s">
        <v>5086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707</v>
      </c>
      <c r="P180" s="837"/>
      <c r="Q180" s="850">
        <v>707</v>
      </c>
    </row>
    <row r="181" spans="1:17" ht="14.4" customHeight="1" x14ac:dyDescent="0.3">
      <c r="A181" s="831" t="s">
        <v>5322</v>
      </c>
      <c r="B181" s="832" t="s">
        <v>5108</v>
      </c>
      <c r="C181" s="832" t="s">
        <v>5036</v>
      </c>
      <c r="D181" s="832" t="s">
        <v>5113</v>
      </c>
      <c r="E181" s="832" t="s">
        <v>5114</v>
      </c>
      <c r="F181" s="849">
        <v>1</v>
      </c>
      <c r="G181" s="849">
        <v>315</v>
      </c>
      <c r="H181" s="849">
        <v>1</v>
      </c>
      <c r="I181" s="849">
        <v>315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5322</v>
      </c>
      <c r="B182" s="832" t="s">
        <v>5108</v>
      </c>
      <c r="C182" s="832" t="s">
        <v>5036</v>
      </c>
      <c r="D182" s="832" t="s">
        <v>5119</v>
      </c>
      <c r="E182" s="832"/>
      <c r="F182" s="849">
        <v>8</v>
      </c>
      <c r="G182" s="849">
        <v>10280</v>
      </c>
      <c r="H182" s="849">
        <v>1</v>
      </c>
      <c r="I182" s="849">
        <v>1285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5322</v>
      </c>
      <c r="B183" s="832" t="s">
        <v>5108</v>
      </c>
      <c r="C183" s="832" t="s">
        <v>5036</v>
      </c>
      <c r="D183" s="832" t="s">
        <v>5120</v>
      </c>
      <c r="E183" s="832" t="s">
        <v>5121</v>
      </c>
      <c r="F183" s="849">
        <v>13</v>
      </c>
      <c r="G183" s="849">
        <v>126906</v>
      </c>
      <c r="H183" s="849">
        <v>1</v>
      </c>
      <c r="I183" s="849">
        <v>9762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5322</v>
      </c>
      <c r="B184" s="832" t="s">
        <v>5108</v>
      </c>
      <c r="C184" s="832" t="s">
        <v>5036</v>
      </c>
      <c r="D184" s="832" t="s">
        <v>5122</v>
      </c>
      <c r="E184" s="832" t="s">
        <v>5123</v>
      </c>
      <c r="F184" s="849">
        <v>2</v>
      </c>
      <c r="G184" s="849">
        <v>20762</v>
      </c>
      <c r="H184" s="849">
        <v>1</v>
      </c>
      <c r="I184" s="849">
        <v>10381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5322</v>
      </c>
      <c r="B185" s="832" t="s">
        <v>5108</v>
      </c>
      <c r="C185" s="832" t="s">
        <v>5036</v>
      </c>
      <c r="D185" s="832" t="s">
        <v>5128</v>
      </c>
      <c r="E185" s="832"/>
      <c r="F185" s="849">
        <v>4</v>
      </c>
      <c r="G185" s="849">
        <v>4048</v>
      </c>
      <c r="H185" s="849">
        <v>1</v>
      </c>
      <c r="I185" s="849">
        <v>1012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5322</v>
      </c>
      <c r="B186" s="832" t="s">
        <v>5108</v>
      </c>
      <c r="C186" s="832" t="s">
        <v>5036</v>
      </c>
      <c r="D186" s="832" t="s">
        <v>5129</v>
      </c>
      <c r="E186" s="832"/>
      <c r="F186" s="849">
        <v>17</v>
      </c>
      <c r="G186" s="849">
        <v>39049</v>
      </c>
      <c r="H186" s="849">
        <v>1</v>
      </c>
      <c r="I186" s="849">
        <v>2297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5322</v>
      </c>
      <c r="B187" s="832" t="s">
        <v>5108</v>
      </c>
      <c r="C187" s="832" t="s">
        <v>5036</v>
      </c>
      <c r="D187" s="832" t="s">
        <v>5130</v>
      </c>
      <c r="E187" s="832" t="s">
        <v>5131</v>
      </c>
      <c r="F187" s="849">
        <v>2</v>
      </c>
      <c r="G187" s="849">
        <v>748</v>
      </c>
      <c r="H187" s="849">
        <v>1</v>
      </c>
      <c r="I187" s="849">
        <v>374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5322</v>
      </c>
      <c r="B188" s="832" t="s">
        <v>5162</v>
      </c>
      <c r="C188" s="832" t="s">
        <v>5036</v>
      </c>
      <c r="D188" s="832" t="s">
        <v>5167</v>
      </c>
      <c r="E188" s="832" t="s">
        <v>5168</v>
      </c>
      <c r="F188" s="849">
        <v>2</v>
      </c>
      <c r="G188" s="849">
        <v>708</v>
      </c>
      <c r="H188" s="849">
        <v>1</v>
      </c>
      <c r="I188" s="849">
        <v>354</v>
      </c>
      <c r="J188" s="849">
        <v>9</v>
      </c>
      <c r="K188" s="849">
        <v>3186</v>
      </c>
      <c r="L188" s="849">
        <v>4.5</v>
      </c>
      <c r="M188" s="849">
        <v>354</v>
      </c>
      <c r="N188" s="849">
        <v>29</v>
      </c>
      <c r="O188" s="849">
        <v>10295</v>
      </c>
      <c r="P188" s="837">
        <v>14.540960451977401</v>
      </c>
      <c r="Q188" s="850">
        <v>355</v>
      </c>
    </row>
    <row r="189" spans="1:17" ht="14.4" customHeight="1" x14ac:dyDescent="0.3">
      <c r="A189" s="831" t="s">
        <v>5322</v>
      </c>
      <c r="B189" s="832" t="s">
        <v>5162</v>
      </c>
      <c r="C189" s="832" t="s">
        <v>5036</v>
      </c>
      <c r="D189" s="832" t="s">
        <v>5171</v>
      </c>
      <c r="E189" s="832" t="s">
        <v>5172</v>
      </c>
      <c r="F189" s="849">
        <v>124</v>
      </c>
      <c r="G189" s="849">
        <v>8060</v>
      </c>
      <c r="H189" s="849">
        <v>1</v>
      </c>
      <c r="I189" s="849">
        <v>65</v>
      </c>
      <c r="J189" s="849">
        <v>112</v>
      </c>
      <c r="K189" s="849">
        <v>7280</v>
      </c>
      <c r="L189" s="849">
        <v>0.90322580645161288</v>
      </c>
      <c r="M189" s="849">
        <v>65</v>
      </c>
      <c r="N189" s="849">
        <v>136</v>
      </c>
      <c r="O189" s="849">
        <v>8840</v>
      </c>
      <c r="P189" s="837">
        <v>1.096774193548387</v>
      </c>
      <c r="Q189" s="850">
        <v>65</v>
      </c>
    </row>
    <row r="190" spans="1:17" ht="14.4" customHeight="1" x14ac:dyDescent="0.3">
      <c r="A190" s="831" t="s">
        <v>5322</v>
      </c>
      <c r="B190" s="832" t="s">
        <v>5162</v>
      </c>
      <c r="C190" s="832" t="s">
        <v>5036</v>
      </c>
      <c r="D190" s="832" t="s">
        <v>5175</v>
      </c>
      <c r="E190" s="832" t="s">
        <v>5176</v>
      </c>
      <c r="F190" s="849"/>
      <c r="G190" s="849"/>
      <c r="H190" s="849"/>
      <c r="I190" s="849"/>
      <c r="J190" s="849"/>
      <c r="K190" s="849"/>
      <c r="L190" s="849"/>
      <c r="M190" s="849"/>
      <c r="N190" s="849">
        <v>6</v>
      </c>
      <c r="O190" s="849">
        <v>3564</v>
      </c>
      <c r="P190" s="837"/>
      <c r="Q190" s="850">
        <v>594</v>
      </c>
    </row>
    <row r="191" spans="1:17" ht="14.4" customHeight="1" x14ac:dyDescent="0.3">
      <c r="A191" s="831" t="s">
        <v>5322</v>
      </c>
      <c r="B191" s="832" t="s">
        <v>5162</v>
      </c>
      <c r="C191" s="832" t="s">
        <v>5036</v>
      </c>
      <c r="D191" s="832" t="s">
        <v>5177</v>
      </c>
      <c r="E191" s="832" t="s">
        <v>5178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618</v>
      </c>
      <c r="P191" s="837"/>
      <c r="Q191" s="850">
        <v>618</v>
      </c>
    </row>
    <row r="192" spans="1:17" ht="14.4" customHeight="1" x14ac:dyDescent="0.3">
      <c r="A192" s="831" t="s">
        <v>5322</v>
      </c>
      <c r="B192" s="832" t="s">
        <v>5162</v>
      </c>
      <c r="C192" s="832" t="s">
        <v>5036</v>
      </c>
      <c r="D192" s="832" t="s">
        <v>5183</v>
      </c>
      <c r="E192" s="832" t="s">
        <v>5184</v>
      </c>
      <c r="F192" s="849">
        <v>5</v>
      </c>
      <c r="G192" s="849">
        <v>120</v>
      </c>
      <c r="H192" s="849">
        <v>1</v>
      </c>
      <c r="I192" s="849">
        <v>24</v>
      </c>
      <c r="J192" s="849">
        <v>3</v>
      </c>
      <c r="K192" s="849">
        <v>72</v>
      </c>
      <c r="L192" s="849">
        <v>0.6</v>
      </c>
      <c r="M192" s="849">
        <v>24</v>
      </c>
      <c r="N192" s="849">
        <v>8</v>
      </c>
      <c r="O192" s="849">
        <v>208</v>
      </c>
      <c r="P192" s="837">
        <v>1.7333333333333334</v>
      </c>
      <c r="Q192" s="850">
        <v>26</v>
      </c>
    </row>
    <row r="193" spans="1:17" ht="14.4" customHeight="1" x14ac:dyDescent="0.3">
      <c r="A193" s="831" t="s">
        <v>5322</v>
      </c>
      <c r="B193" s="832" t="s">
        <v>5162</v>
      </c>
      <c r="C193" s="832" t="s">
        <v>5036</v>
      </c>
      <c r="D193" s="832" t="s">
        <v>5187</v>
      </c>
      <c r="E193" s="832" t="s">
        <v>5188</v>
      </c>
      <c r="F193" s="849">
        <v>1</v>
      </c>
      <c r="G193" s="849">
        <v>55</v>
      </c>
      <c r="H193" s="849">
        <v>1</v>
      </c>
      <c r="I193" s="849">
        <v>55</v>
      </c>
      <c r="J193" s="849">
        <v>10</v>
      </c>
      <c r="K193" s="849">
        <v>550</v>
      </c>
      <c r="L193" s="849">
        <v>10</v>
      </c>
      <c r="M193" s="849">
        <v>55</v>
      </c>
      <c r="N193" s="849">
        <v>5</v>
      </c>
      <c r="O193" s="849">
        <v>275</v>
      </c>
      <c r="P193" s="837">
        <v>5</v>
      </c>
      <c r="Q193" s="850">
        <v>55</v>
      </c>
    </row>
    <row r="194" spans="1:17" ht="14.4" customHeight="1" x14ac:dyDescent="0.3">
      <c r="A194" s="831" t="s">
        <v>5322</v>
      </c>
      <c r="B194" s="832" t="s">
        <v>5162</v>
      </c>
      <c r="C194" s="832" t="s">
        <v>5036</v>
      </c>
      <c r="D194" s="832" t="s">
        <v>5189</v>
      </c>
      <c r="E194" s="832" t="s">
        <v>5190</v>
      </c>
      <c r="F194" s="849">
        <v>337</v>
      </c>
      <c r="G194" s="849">
        <v>25949</v>
      </c>
      <c r="H194" s="849">
        <v>1</v>
      </c>
      <c r="I194" s="849">
        <v>77</v>
      </c>
      <c r="J194" s="849">
        <v>325</v>
      </c>
      <c r="K194" s="849">
        <v>25025</v>
      </c>
      <c r="L194" s="849">
        <v>0.96439169139465875</v>
      </c>
      <c r="M194" s="849">
        <v>77</v>
      </c>
      <c r="N194" s="849">
        <v>286</v>
      </c>
      <c r="O194" s="849">
        <v>22308</v>
      </c>
      <c r="P194" s="837">
        <v>0.85968630775752441</v>
      </c>
      <c r="Q194" s="850">
        <v>78</v>
      </c>
    </row>
    <row r="195" spans="1:17" ht="14.4" customHeight="1" x14ac:dyDescent="0.3">
      <c r="A195" s="831" t="s">
        <v>5322</v>
      </c>
      <c r="B195" s="832" t="s">
        <v>5162</v>
      </c>
      <c r="C195" s="832" t="s">
        <v>5036</v>
      </c>
      <c r="D195" s="832" t="s">
        <v>5193</v>
      </c>
      <c r="E195" s="832" t="s">
        <v>5194</v>
      </c>
      <c r="F195" s="849">
        <v>10</v>
      </c>
      <c r="G195" s="849">
        <v>240</v>
      </c>
      <c r="H195" s="849">
        <v>1</v>
      </c>
      <c r="I195" s="849">
        <v>24</v>
      </c>
      <c r="J195" s="849">
        <v>16</v>
      </c>
      <c r="K195" s="849">
        <v>384</v>
      </c>
      <c r="L195" s="849">
        <v>1.6</v>
      </c>
      <c r="M195" s="849">
        <v>24</v>
      </c>
      <c r="N195" s="849">
        <v>21</v>
      </c>
      <c r="O195" s="849">
        <v>504</v>
      </c>
      <c r="P195" s="837">
        <v>2.1</v>
      </c>
      <c r="Q195" s="850">
        <v>24</v>
      </c>
    </row>
    <row r="196" spans="1:17" ht="14.4" customHeight="1" x14ac:dyDescent="0.3">
      <c r="A196" s="831" t="s">
        <v>5322</v>
      </c>
      <c r="B196" s="832" t="s">
        <v>5162</v>
      </c>
      <c r="C196" s="832" t="s">
        <v>5036</v>
      </c>
      <c r="D196" s="832" t="s">
        <v>5205</v>
      </c>
      <c r="E196" s="832" t="s">
        <v>5206</v>
      </c>
      <c r="F196" s="849">
        <v>10</v>
      </c>
      <c r="G196" s="849">
        <v>660</v>
      </c>
      <c r="H196" s="849">
        <v>1</v>
      </c>
      <c r="I196" s="849">
        <v>66</v>
      </c>
      <c r="J196" s="849">
        <v>2</v>
      </c>
      <c r="K196" s="849">
        <v>132</v>
      </c>
      <c r="L196" s="849">
        <v>0.2</v>
      </c>
      <c r="M196" s="849">
        <v>66</v>
      </c>
      <c r="N196" s="849">
        <v>3</v>
      </c>
      <c r="O196" s="849">
        <v>198</v>
      </c>
      <c r="P196" s="837">
        <v>0.3</v>
      </c>
      <c r="Q196" s="850">
        <v>66</v>
      </c>
    </row>
    <row r="197" spans="1:17" ht="14.4" customHeight="1" x14ac:dyDescent="0.3">
      <c r="A197" s="831" t="s">
        <v>5322</v>
      </c>
      <c r="B197" s="832" t="s">
        <v>5162</v>
      </c>
      <c r="C197" s="832" t="s">
        <v>5036</v>
      </c>
      <c r="D197" s="832" t="s">
        <v>5209</v>
      </c>
      <c r="E197" s="832" t="s">
        <v>5210</v>
      </c>
      <c r="F197" s="849">
        <v>339</v>
      </c>
      <c r="G197" s="849">
        <v>5763</v>
      </c>
      <c r="H197" s="849">
        <v>1</v>
      </c>
      <c r="I197" s="849">
        <v>17</v>
      </c>
      <c r="J197" s="849">
        <v>337</v>
      </c>
      <c r="K197" s="849">
        <v>5729</v>
      </c>
      <c r="L197" s="849">
        <v>0.99410029498525077</v>
      </c>
      <c r="M197" s="849">
        <v>17</v>
      </c>
      <c r="N197" s="849">
        <v>330</v>
      </c>
      <c r="O197" s="849">
        <v>5610</v>
      </c>
      <c r="P197" s="837">
        <v>0.97345132743362828</v>
      </c>
      <c r="Q197" s="850">
        <v>17</v>
      </c>
    </row>
    <row r="198" spans="1:17" ht="14.4" customHeight="1" x14ac:dyDescent="0.3">
      <c r="A198" s="831" t="s">
        <v>5322</v>
      </c>
      <c r="B198" s="832" t="s">
        <v>5162</v>
      </c>
      <c r="C198" s="832" t="s">
        <v>5036</v>
      </c>
      <c r="D198" s="832" t="s">
        <v>5213</v>
      </c>
      <c r="E198" s="832" t="s">
        <v>5214</v>
      </c>
      <c r="F198" s="849">
        <v>21</v>
      </c>
      <c r="G198" s="849">
        <v>7350</v>
      </c>
      <c r="H198" s="849">
        <v>1</v>
      </c>
      <c r="I198" s="849">
        <v>350</v>
      </c>
      <c r="J198" s="849"/>
      <c r="K198" s="849"/>
      <c r="L198" s="849"/>
      <c r="M198" s="849"/>
      <c r="N198" s="849">
        <v>4</v>
      </c>
      <c r="O198" s="849">
        <v>1404</v>
      </c>
      <c r="P198" s="837">
        <v>0.19102040816326529</v>
      </c>
      <c r="Q198" s="850">
        <v>351</v>
      </c>
    </row>
    <row r="199" spans="1:17" ht="14.4" customHeight="1" x14ac:dyDescent="0.3">
      <c r="A199" s="831" t="s">
        <v>5322</v>
      </c>
      <c r="B199" s="832" t="s">
        <v>5162</v>
      </c>
      <c r="C199" s="832" t="s">
        <v>5036</v>
      </c>
      <c r="D199" s="832" t="s">
        <v>5215</v>
      </c>
      <c r="E199" s="832" t="s">
        <v>5216</v>
      </c>
      <c r="F199" s="849">
        <v>5</v>
      </c>
      <c r="G199" s="849">
        <v>125</v>
      </c>
      <c r="H199" s="849">
        <v>1</v>
      </c>
      <c r="I199" s="849">
        <v>25</v>
      </c>
      <c r="J199" s="849">
        <v>13</v>
      </c>
      <c r="K199" s="849">
        <v>325</v>
      </c>
      <c r="L199" s="849">
        <v>2.6</v>
      </c>
      <c r="M199" s="849">
        <v>25</v>
      </c>
      <c r="N199" s="849">
        <v>11</v>
      </c>
      <c r="O199" s="849">
        <v>275</v>
      </c>
      <c r="P199" s="837">
        <v>2.2000000000000002</v>
      </c>
      <c r="Q199" s="850">
        <v>25</v>
      </c>
    </row>
    <row r="200" spans="1:17" ht="14.4" customHeight="1" x14ac:dyDescent="0.3">
      <c r="A200" s="831" t="s">
        <v>5322</v>
      </c>
      <c r="B200" s="832" t="s">
        <v>5162</v>
      </c>
      <c r="C200" s="832" t="s">
        <v>5036</v>
      </c>
      <c r="D200" s="832" t="s">
        <v>5219</v>
      </c>
      <c r="E200" s="832" t="s">
        <v>5220</v>
      </c>
      <c r="F200" s="849">
        <v>3</v>
      </c>
      <c r="G200" s="849">
        <v>543</v>
      </c>
      <c r="H200" s="849">
        <v>1</v>
      </c>
      <c r="I200" s="849">
        <v>181</v>
      </c>
      <c r="J200" s="849">
        <v>3</v>
      </c>
      <c r="K200" s="849">
        <v>543</v>
      </c>
      <c r="L200" s="849">
        <v>1</v>
      </c>
      <c r="M200" s="849">
        <v>181</v>
      </c>
      <c r="N200" s="849">
        <v>7</v>
      </c>
      <c r="O200" s="849">
        <v>1267</v>
      </c>
      <c r="P200" s="837">
        <v>2.3333333333333335</v>
      </c>
      <c r="Q200" s="850">
        <v>181</v>
      </c>
    </row>
    <row r="201" spans="1:17" ht="14.4" customHeight="1" x14ac:dyDescent="0.3">
      <c r="A201" s="831" t="s">
        <v>5322</v>
      </c>
      <c r="B201" s="832" t="s">
        <v>5162</v>
      </c>
      <c r="C201" s="832" t="s">
        <v>5036</v>
      </c>
      <c r="D201" s="832" t="s">
        <v>5225</v>
      </c>
      <c r="E201" s="832" t="s">
        <v>5226</v>
      </c>
      <c r="F201" s="849">
        <v>13</v>
      </c>
      <c r="G201" s="849">
        <v>3302</v>
      </c>
      <c r="H201" s="849">
        <v>1</v>
      </c>
      <c r="I201" s="849">
        <v>254</v>
      </c>
      <c r="J201" s="849">
        <v>15</v>
      </c>
      <c r="K201" s="849">
        <v>3810</v>
      </c>
      <c r="L201" s="849">
        <v>1.1538461538461537</v>
      </c>
      <c r="M201" s="849">
        <v>254</v>
      </c>
      <c r="N201" s="849">
        <v>13</v>
      </c>
      <c r="O201" s="849">
        <v>3302</v>
      </c>
      <c r="P201" s="837">
        <v>1</v>
      </c>
      <c r="Q201" s="850">
        <v>254</v>
      </c>
    </row>
    <row r="202" spans="1:17" ht="14.4" customHeight="1" x14ac:dyDescent="0.3">
      <c r="A202" s="831" t="s">
        <v>5322</v>
      </c>
      <c r="B202" s="832" t="s">
        <v>5162</v>
      </c>
      <c r="C202" s="832" t="s">
        <v>5036</v>
      </c>
      <c r="D202" s="832" t="s">
        <v>5231</v>
      </c>
      <c r="E202" s="832" t="s">
        <v>5232</v>
      </c>
      <c r="F202" s="849">
        <v>5</v>
      </c>
      <c r="G202" s="849">
        <v>1085</v>
      </c>
      <c r="H202" s="849">
        <v>1</v>
      </c>
      <c r="I202" s="849">
        <v>217</v>
      </c>
      <c r="J202" s="849">
        <v>4</v>
      </c>
      <c r="K202" s="849">
        <v>868</v>
      </c>
      <c r="L202" s="849">
        <v>0.8</v>
      </c>
      <c r="M202" s="849">
        <v>217</v>
      </c>
      <c r="N202" s="849">
        <v>14</v>
      </c>
      <c r="O202" s="849">
        <v>3038</v>
      </c>
      <c r="P202" s="837">
        <v>2.8</v>
      </c>
      <c r="Q202" s="850">
        <v>217</v>
      </c>
    </row>
    <row r="203" spans="1:17" ht="14.4" customHeight="1" x14ac:dyDescent="0.3">
      <c r="A203" s="831" t="s">
        <v>5322</v>
      </c>
      <c r="B203" s="832" t="s">
        <v>5162</v>
      </c>
      <c r="C203" s="832" t="s">
        <v>5036</v>
      </c>
      <c r="D203" s="832" t="s">
        <v>5235</v>
      </c>
      <c r="E203" s="832" t="s">
        <v>5236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594</v>
      </c>
      <c r="P203" s="837"/>
      <c r="Q203" s="850">
        <v>594</v>
      </c>
    </row>
    <row r="204" spans="1:17" ht="14.4" customHeight="1" x14ac:dyDescent="0.3">
      <c r="A204" s="831" t="s">
        <v>5322</v>
      </c>
      <c r="B204" s="832" t="s">
        <v>5162</v>
      </c>
      <c r="C204" s="832" t="s">
        <v>5036</v>
      </c>
      <c r="D204" s="832" t="s">
        <v>5237</v>
      </c>
      <c r="E204" s="832" t="s">
        <v>5238</v>
      </c>
      <c r="F204" s="849"/>
      <c r="G204" s="849"/>
      <c r="H204" s="849"/>
      <c r="I204" s="849"/>
      <c r="J204" s="849">
        <v>2</v>
      </c>
      <c r="K204" s="849">
        <v>100</v>
      </c>
      <c r="L204" s="849"/>
      <c r="M204" s="849">
        <v>50</v>
      </c>
      <c r="N204" s="849">
        <v>1</v>
      </c>
      <c r="O204" s="849">
        <v>50</v>
      </c>
      <c r="P204" s="837"/>
      <c r="Q204" s="850">
        <v>50</v>
      </c>
    </row>
    <row r="205" spans="1:17" ht="14.4" customHeight="1" x14ac:dyDescent="0.3">
      <c r="A205" s="831" t="s">
        <v>5322</v>
      </c>
      <c r="B205" s="832" t="s">
        <v>5162</v>
      </c>
      <c r="C205" s="832" t="s">
        <v>5036</v>
      </c>
      <c r="D205" s="832" t="s">
        <v>5245</v>
      </c>
      <c r="E205" s="832" t="s">
        <v>5246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330</v>
      </c>
      <c r="P205" s="837"/>
      <c r="Q205" s="850">
        <v>330</v>
      </c>
    </row>
    <row r="206" spans="1:17" ht="14.4" customHeight="1" x14ac:dyDescent="0.3">
      <c r="A206" s="831" t="s">
        <v>5322</v>
      </c>
      <c r="B206" s="832" t="s">
        <v>5162</v>
      </c>
      <c r="C206" s="832" t="s">
        <v>5036</v>
      </c>
      <c r="D206" s="832" t="s">
        <v>5249</v>
      </c>
      <c r="E206" s="832" t="s">
        <v>5250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754</v>
      </c>
      <c r="P206" s="837"/>
      <c r="Q206" s="850">
        <v>754</v>
      </c>
    </row>
    <row r="207" spans="1:17" ht="14.4" customHeight="1" x14ac:dyDescent="0.3">
      <c r="A207" s="831" t="s">
        <v>5322</v>
      </c>
      <c r="B207" s="832" t="s">
        <v>5162</v>
      </c>
      <c r="C207" s="832" t="s">
        <v>5036</v>
      </c>
      <c r="D207" s="832" t="s">
        <v>5251</v>
      </c>
      <c r="E207" s="832" t="s">
        <v>5252</v>
      </c>
      <c r="F207" s="849"/>
      <c r="G207" s="849"/>
      <c r="H207" s="849"/>
      <c r="I207" s="849"/>
      <c r="J207" s="849"/>
      <c r="K207" s="849"/>
      <c r="L207" s="849"/>
      <c r="M207" s="849"/>
      <c r="N207" s="849">
        <v>3</v>
      </c>
      <c r="O207" s="849">
        <v>696</v>
      </c>
      <c r="P207" s="837"/>
      <c r="Q207" s="850">
        <v>232</v>
      </c>
    </row>
    <row r="208" spans="1:17" ht="14.4" customHeight="1" x14ac:dyDescent="0.3">
      <c r="A208" s="831" t="s">
        <v>5322</v>
      </c>
      <c r="B208" s="832" t="s">
        <v>5162</v>
      </c>
      <c r="C208" s="832" t="s">
        <v>5036</v>
      </c>
      <c r="D208" s="832" t="s">
        <v>5255</v>
      </c>
      <c r="E208" s="832" t="s">
        <v>5256</v>
      </c>
      <c r="F208" s="849"/>
      <c r="G208" s="849"/>
      <c r="H208" s="849"/>
      <c r="I208" s="849"/>
      <c r="J208" s="849"/>
      <c r="K208" s="849"/>
      <c r="L208" s="849"/>
      <c r="M208" s="849"/>
      <c r="N208" s="849">
        <v>5</v>
      </c>
      <c r="O208" s="849">
        <v>2055</v>
      </c>
      <c r="P208" s="837"/>
      <c r="Q208" s="850">
        <v>411</v>
      </c>
    </row>
    <row r="209" spans="1:17" ht="14.4" customHeight="1" x14ac:dyDescent="0.3">
      <c r="A209" s="831" t="s">
        <v>5322</v>
      </c>
      <c r="B209" s="832" t="s">
        <v>5162</v>
      </c>
      <c r="C209" s="832" t="s">
        <v>5036</v>
      </c>
      <c r="D209" s="832" t="s">
        <v>5257</v>
      </c>
      <c r="E209" s="832" t="s">
        <v>5258</v>
      </c>
      <c r="F209" s="849">
        <v>4</v>
      </c>
      <c r="G209" s="849">
        <v>2608</v>
      </c>
      <c r="H209" s="849">
        <v>1</v>
      </c>
      <c r="I209" s="849">
        <v>652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5322</v>
      </c>
      <c r="B210" s="832" t="s">
        <v>5162</v>
      </c>
      <c r="C210" s="832" t="s">
        <v>5036</v>
      </c>
      <c r="D210" s="832" t="s">
        <v>5259</v>
      </c>
      <c r="E210" s="832" t="s">
        <v>5260</v>
      </c>
      <c r="F210" s="849"/>
      <c r="G210" s="849"/>
      <c r="H210" s="849"/>
      <c r="I210" s="849"/>
      <c r="J210" s="849"/>
      <c r="K210" s="849"/>
      <c r="L210" s="849"/>
      <c r="M210" s="849"/>
      <c r="N210" s="849">
        <v>6</v>
      </c>
      <c r="O210" s="849">
        <v>3546</v>
      </c>
      <c r="P210" s="837"/>
      <c r="Q210" s="850">
        <v>591</v>
      </c>
    </row>
    <row r="211" spans="1:17" ht="14.4" customHeight="1" x14ac:dyDescent="0.3">
      <c r="A211" s="831" t="s">
        <v>5322</v>
      </c>
      <c r="B211" s="832" t="s">
        <v>5162</v>
      </c>
      <c r="C211" s="832" t="s">
        <v>5036</v>
      </c>
      <c r="D211" s="832" t="s">
        <v>5269</v>
      </c>
      <c r="E211" s="832" t="s">
        <v>5270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225</v>
      </c>
      <c r="P211" s="837"/>
      <c r="Q211" s="850">
        <v>225</v>
      </c>
    </row>
    <row r="212" spans="1:17" ht="14.4" customHeight="1" x14ac:dyDescent="0.3">
      <c r="A212" s="831" t="s">
        <v>5322</v>
      </c>
      <c r="B212" s="832" t="s">
        <v>5162</v>
      </c>
      <c r="C212" s="832" t="s">
        <v>5036</v>
      </c>
      <c r="D212" s="832" t="s">
        <v>5289</v>
      </c>
      <c r="E212" s="832" t="s">
        <v>5290</v>
      </c>
      <c r="F212" s="849"/>
      <c r="G212" s="849"/>
      <c r="H212" s="849"/>
      <c r="I212" s="849"/>
      <c r="J212" s="849"/>
      <c r="K212" s="849"/>
      <c r="L212" s="849"/>
      <c r="M212" s="849"/>
      <c r="N212" s="849">
        <v>3</v>
      </c>
      <c r="O212" s="849">
        <v>609</v>
      </c>
      <c r="P212" s="837"/>
      <c r="Q212" s="850">
        <v>203</v>
      </c>
    </row>
    <row r="213" spans="1:17" ht="14.4" customHeight="1" x14ac:dyDescent="0.3">
      <c r="A213" s="831" t="s">
        <v>5323</v>
      </c>
      <c r="B213" s="832" t="s">
        <v>4827</v>
      </c>
      <c r="C213" s="832" t="s">
        <v>5036</v>
      </c>
      <c r="D213" s="832" t="s">
        <v>5075</v>
      </c>
      <c r="E213" s="832" t="s">
        <v>5076</v>
      </c>
      <c r="F213" s="849"/>
      <c r="G213" s="849"/>
      <c r="H213" s="849"/>
      <c r="I213" s="849"/>
      <c r="J213" s="849">
        <v>1</v>
      </c>
      <c r="K213" s="849">
        <v>174</v>
      </c>
      <c r="L213" s="849"/>
      <c r="M213" s="849">
        <v>174</v>
      </c>
      <c r="N213" s="849"/>
      <c r="O213" s="849"/>
      <c r="P213" s="837"/>
      <c r="Q213" s="850"/>
    </row>
    <row r="214" spans="1:17" ht="14.4" customHeight="1" x14ac:dyDescent="0.3">
      <c r="A214" s="831" t="s">
        <v>5323</v>
      </c>
      <c r="B214" s="832" t="s">
        <v>5108</v>
      </c>
      <c r="C214" s="832" t="s">
        <v>5036</v>
      </c>
      <c r="D214" s="832" t="s">
        <v>5115</v>
      </c>
      <c r="E214" s="832" t="s">
        <v>5116</v>
      </c>
      <c r="F214" s="849">
        <v>3</v>
      </c>
      <c r="G214" s="849">
        <v>69</v>
      </c>
      <c r="H214" s="849">
        <v>1</v>
      </c>
      <c r="I214" s="849">
        <v>23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5323</v>
      </c>
      <c r="B215" s="832" t="s">
        <v>5108</v>
      </c>
      <c r="C215" s="832" t="s">
        <v>5036</v>
      </c>
      <c r="D215" s="832" t="s">
        <v>5119</v>
      </c>
      <c r="E215" s="832"/>
      <c r="F215" s="849">
        <v>2</v>
      </c>
      <c r="G215" s="849">
        <v>2570</v>
      </c>
      <c r="H215" s="849">
        <v>1</v>
      </c>
      <c r="I215" s="849">
        <v>1285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5323</v>
      </c>
      <c r="B216" s="832" t="s">
        <v>5108</v>
      </c>
      <c r="C216" s="832" t="s">
        <v>5036</v>
      </c>
      <c r="D216" s="832" t="s">
        <v>5128</v>
      </c>
      <c r="E216" s="832"/>
      <c r="F216" s="849">
        <v>2</v>
      </c>
      <c r="G216" s="849">
        <v>2024</v>
      </c>
      <c r="H216" s="849">
        <v>1</v>
      </c>
      <c r="I216" s="849">
        <v>1012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5323</v>
      </c>
      <c r="B217" s="832" t="s">
        <v>5108</v>
      </c>
      <c r="C217" s="832" t="s">
        <v>5036</v>
      </c>
      <c r="D217" s="832" t="s">
        <v>5129</v>
      </c>
      <c r="E217" s="832"/>
      <c r="F217" s="849">
        <v>1</v>
      </c>
      <c r="G217" s="849">
        <v>2297</v>
      </c>
      <c r="H217" s="849">
        <v>1</v>
      </c>
      <c r="I217" s="849">
        <v>2297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5323</v>
      </c>
      <c r="B218" s="832" t="s">
        <v>5162</v>
      </c>
      <c r="C218" s="832" t="s">
        <v>5036</v>
      </c>
      <c r="D218" s="832" t="s">
        <v>5167</v>
      </c>
      <c r="E218" s="832" t="s">
        <v>5168</v>
      </c>
      <c r="F218" s="849">
        <v>12</v>
      </c>
      <c r="G218" s="849">
        <v>4248</v>
      </c>
      <c r="H218" s="849">
        <v>1</v>
      </c>
      <c r="I218" s="849">
        <v>354</v>
      </c>
      <c r="J218" s="849">
        <v>23</v>
      </c>
      <c r="K218" s="849">
        <v>8142</v>
      </c>
      <c r="L218" s="849">
        <v>1.9166666666666667</v>
      </c>
      <c r="M218" s="849">
        <v>354</v>
      </c>
      <c r="N218" s="849">
        <v>9</v>
      </c>
      <c r="O218" s="849">
        <v>3195</v>
      </c>
      <c r="P218" s="837">
        <v>0.7521186440677966</v>
      </c>
      <c r="Q218" s="850">
        <v>355</v>
      </c>
    </row>
    <row r="219" spans="1:17" ht="14.4" customHeight="1" x14ac:dyDescent="0.3">
      <c r="A219" s="831" t="s">
        <v>5323</v>
      </c>
      <c r="B219" s="832" t="s">
        <v>5162</v>
      </c>
      <c r="C219" s="832" t="s">
        <v>5036</v>
      </c>
      <c r="D219" s="832" t="s">
        <v>5171</v>
      </c>
      <c r="E219" s="832" t="s">
        <v>5172</v>
      </c>
      <c r="F219" s="849">
        <v>31</v>
      </c>
      <c r="G219" s="849">
        <v>2015</v>
      </c>
      <c r="H219" s="849">
        <v>1</v>
      </c>
      <c r="I219" s="849">
        <v>65</v>
      </c>
      <c r="J219" s="849">
        <v>41</v>
      </c>
      <c r="K219" s="849">
        <v>2665</v>
      </c>
      <c r="L219" s="849">
        <v>1.3225806451612903</v>
      </c>
      <c r="M219" s="849">
        <v>65</v>
      </c>
      <c r="N219" s="849">
        <v>26</v>
      </c>
      <c r="O219" s="849">
        <v>1690</v>
      </c>
      <c r="P219" s="837">
        <v>0.83870967741935487</v>
      </c>
      <c r="Q219" s="850">
        <v>65</v>
      </c>
    </row>
    <row r="220" spans="1:17" ht="14.4" customHeight="1" x14ac:dyDescent="0.3">
      <c r="A220" s="831" t="s">
        <v>5323</v>
      </c>
      <c r="B220" s="832" t="s">
        <v>5162</v>
      </c>
      <c r="C220" s="832" t="s">
        <v>5036</v>
      </c>
      <c r="D220" s="832" t="s">
        <v>5175</v>
      </c>
      <c r="E220" s="832" t="s">
        <v>5176</v>
      </c>
      <c r="F220" s="849">
        <v>2</v>
      </c>
      <c r="G220" s="849">
        <v>1184</v>
      </c>
      <c r="H220" s="849">
        <v>1</v>
      </c>
      <c r="I220" s="849">
        <v>592</v>
      </c>
      <c r="J220" s="849">
        <v>2</v>
      </c>
      <c r="K220" s="849">
        <v>1184</v>
      </c>
      <c r="L220" s="849">
        <v>1</v>
      </c>
      <c r="M220" s="849">
        <v>592</v>
      </c>
      <c r="N220" s="849">
        <v>2</v>
      </c>
      <c r="O220" s="849">
        <v>1188</v>
      </c>
      <c r="P220" s="837">
        <v>1.0033783783783783</v>
      </c>
      <c r="Q220" s="850">
        <v>594</v>
      </c>
    </row>
    <row r="221" spans="1:17" ht="14.4" customHeight="1" x14ac:dyDescent="0.3">
      <c r="A221" s="831" t="s">
        <v>5323</v>
      </c>
      <c r="B221" s="832" t="s">
        <v>5162</v>
      </c>
      <c r="C221" s="832" t="s">
        <v>5036</v>
      </c>
      <c r="D221" s="832" t="s">
        <v>5177</v>
      </c>
      <c r="E221" s="832" t="s">
        <v>5178</v>
      </c>
      <c r="F221" s="849">
        <v>2</v>
      </c>
      <c r="G221" s="849">
        <v>1234</v>
      </c>
      <c r="H221" s="849">
        <v>1</v>
      </c>
      <c r="I221" s="849">
        <v>617</v>
      </c>
      <c r="J221" s="849">
        <v>2</v>
      </c>
      <c r="K221" s="849">
        <v>1234</v>
      </c>
      <c r="L221" s="849">
        <v>1</v>
      </c>
      <c r="M221" s="849">
        <v>617</v>
      </c>
      <c r="N221" s="849">
        <v>2</v>
      </c>
      <c r="O221" s="849">
        <v>1236</v>
      </c>
      <c r="P221" s="837">
        <v>1.0016207455429498</v>
      </c>
      <c r="Q221" s="850">
        <v>618</v>
      </c>
    </row>
    <row r="222" spans="1:17" ht="14.4" customHeight="1" x14ac:dyDescent="0.3">
      <c r="A222" s="831" t="s">
        <v>5323</v>
      </c>
      <c r="B222" s="832" t="s">
        <v>5162</v>
      </c>
      <c r="C222" s="832" t="s">
        <v>5036</v>
      </c>
      <c r="D222" s="832" t="s">
        <v>5183</v>
      </c>
      <c r="E222" s="832" t="s">
        <v>5184</v>
      </c>
      <c r="F222" s="849">
        <v>2</v>
      </c>
      <c r="G222" s="849">
        <v>48</v>
      </c>
      <c r="H222" s="849">
        <v>1</v>
      </c>
      <c r="I222" s="849">
        <v>24</v>
      </c>
      <c r="J222" s="849">
        <v>1</v>
      </c>
      <c r="K222" s="849">
        <v>24</v>
      </c>
      <c r="L222" s="849">
        <v>0.5</v>
      </c>
      <c r="M222" s="849">
        <v>24</v>
      </c>
      <c r="N222" s="849"/>
      <c r="O222" s="849"/>
      <c r="P222" s="837"/>
      <c r="Q222" s="850"/>
    </row>
    <row r="223" spans="1:17" ht="14.4" customHeight="1" x14ac:dyDescent="0.3">
      <c r="A223" s="831" t="s">
        <v>5323</v>
      </c>
      <c r="B223" s="832" t="s">
        <v>5162</v>
      </c>
      <c r="C223" s="832" t="s">
        <v>5036</v>
      </c>
      <c r="D223" s="832" t="s">
        <v>5187</v>
      </c>
      <c r="E223" s="832" t="s">
        <v>5188</v>
      </c>
      <c r="F223" s="849"/>
      <c r="G223" s="849"/>
      <c r="H223" s="849"/>
      <c r="I223" s="849"/>
      <c r="J223" s="849"/>
      <c r="K223" s="849"/>
      <c r="L223" s="849"/>
      <c r="M223" s="849"/>
      <c r="N223" s="849">
        <v>2</v>
      </c>
      <c r="O223" s="849">
        <v>110</v>
      </c>
      <c r="P223" s="837"/>
      <c r="Q223" s="850">
        <v>55</v>
      </c>
    </row>
    <row r="224" spans="1:17" ht="14.4" customHeight="1" x14ac:dyDescent="0.3">
      <c r="A224" s="831" t="s">
        <v>5323</v>
      </c>
      <c r="B224" s="832" t="s">
        <v>5162</v>
      </c>
      <c r="C224" s="832" t="s">
        <v>5036</v>
      </c>
      <c r="D224" s="832" t="s">
        <v>5189</v>
      </c>
      <c r="E224" s="832" t="s">
        <v>5190</v>
      </c>
      <c r="F224" s="849">
        <v>184</v>
      </c>
      <c r="G224" s="849">
        <v>14168</v>
      </c>
      <c r="H224" s="849">
        <v>1</v>
      </c>
      <c r="I224" s="849">
        <v>77</v>
      </c>
      <c r="J224" s="849">
        <v>190</v>
      </c>
      <c r="K224" s="849">
        <v>14630</v>
      </c>
      <c r="L224" s="849">
        <v>1.0326086956521738</v>
      </c>
      <c r="M224" s="849">
        <v>77</v>
      </c>
      <c r="N224" s="849">
        <v>132</v>
      </c>
      <c r="O224" s="849">
        <v>10296</v>
      </c>
      <c r="P224" s="837">
        <v>0.72670807453416153</v>
      </c>
      <c r="Q224" s="850">
        <v>78</v>
      </c>
    </row>
    <row r="225" spans="1:17" ht="14.4" customHeight="1" x14ac:dyDescent="0.3">
      <c r="A225" s="831" t="s">
        <v>5323</v>
      </c>
      <c r="B225" s="832" t="s">
        <v>5162</v>
      </c>
      <c r="C225" s="832" t="s">
        <v>5036</v>
      </c>
      <c r="D225" s="832" t="s">
        <v>5193</v>
      </c>
      <c r="E225" s="832" t="s">
        <v>5194</v>
      </c>
      <c r="F225" s="849">
        <v>6</v>
      </c>
      <c r="G225" s="849">
        <v>144</v>
      </c>
      <c r="H225" s="849">
        <v>1</v>
      </c>
      <c r="I225" s="849">
        <v>24</v>
      </c>
      <c r="J225" s="849">
        <v>1</v>
      </c>
      <c r="K225" s="849">
        <v>24</v>
      </c>
      <c r="L225" s="849">
        <v>0.16666666666666666</v>
      </c>
      <c r="M225" s="849">
        <v>24</v>
      </c>
      <c r="N225" s="849">
        <v>4</v>
      </c>
      <c r="O225" s="849">
        <v>96</v>
      </c>
      <c r="P225" s="837">
        <v>0.66666666666666663</v>
      </c>
      <c r="Q225" s="850">
        <v>24</v>
      </c>
    </row>
    <row r="226" spans="1:17" ht="14.4" customHeight="1" x14ac:dyDescent="0.3">
      <c r="A226" s="831" t="s">
        <v>5323</v>
      </c>
      <c r="B226" s="832" t="s">
        <v>5162</v>
      </c>
      <c r="C226" s="832" t="s">
        <v>5036</v>
      </c>
      <c r="D226" s="832" t="s">
        <v>5205</v>
      </c>
      <c r="E226" s="832" t="s">
        <v>5206</v>
      </c>
      <c r="F226" s="849">
        <v>1</v>
      </c>
      <c r="G226" s="849">
        <v>66</v>
      </c>
      <c r="H226" s="849">
        <v>1</v>
      </c>
      <c r="I226" s="849">
        <v>66</v>
      </c>
      <c r="J226" s="849"/>
      <c r="K226" s="849"/>
      <c r="L226" s="849"/>
      <c r="M226" s="849"/>
      <c r="N226" s="849">
        <v>1</v>
      </c>
      <c r="O226" s="849">
        <v>66</v>
      </c>
      <c r="P226" s="837">
        <v>1</v>
      </c>
      <c r="Q226" s="850">
        <v>66</v>
      </c>
    </row>
    <row r="227" spans="1:17" ht="14.4" customHeight="1" x14ac:dyDescent="0.3">
      <c r="A227" s="831" t="s">
        <v>5323</v>
      </c>
      <c r="B227" s="832" t="s">
        <v>5162</v>
      </c>
      <c r="C227" s="832" t="s">
        <v>5036</v>
      </c>
      <c r="D227" s="832" t="s">
        <v>5209</v>
      </c>
      <c r="E227" s="832" t="s">
        <v>5210</v>
      </c>
      <c r="F227" s="849">
        <v>202</v>
      </c>
      <c r="G227" s="849">
        <v>3434</v>
      </c>
      <c r="H227" s="849">
        <v>1</v>
      </c>
      <c r="I227" s="849">
        <v>17</v>
      </c>
      <c r="J227" s="849">
        <v>226</v>
      </c>
      <c r="K227" s="849">
        <v>3842</v>
      </c>
      <c r="L227" s="849">
        <v>1.1188118811881189</v>
      </c>
      <c r="M227" s="849">
        <v>17</v>
      </c>
      <c r="N227" s="849">
        <v>143</v>
      </c>
      <c r="O227" s="849">
        <v>2431</v>
      </c>
      <c r="P227" s="837">
        <v>0.70792079207920788</v>
      </c>
      <c r="Q227" s="850">
        <v>17</v>
      </c>
    </row>
    <row r="228" spans="1:17" ht="14.4" customHeight="1" x14ac:dyDescent="0.3">
      <c r="A228" s="831" t="s">
        <v>5323</v>
      </c>
      <c r="B228" s="832" t="s">
        <v>5162</v>
      </c>
      <c r="C228" s="832" t="s">
        <v>5036</v>
      </c>
      <c r="D228" s="832" t="s">
        <v>5215</v>
      </c>
      <c r="E228" s="832" t="s">
        <v>5216</v>
      </c>
      <c r="F228" s="849">
        <v>2</v>
      </c>
      <c r="G228" s="849">
        <v>50</v>
      </c>
      <c r="H228" s="849">
        <v>1</v>
      </c>
      <c r="I228" s="849">
        <v>25</v>
      </c>
      <c r="J228" s="849"/>
      <c r="K228" s="849"/>
      <c r="L228" s="849"/>
      <c r="M228" s="849"/>
      <c r="N228" s="849">
        <v>3</v>
      </c>
      <c r="O228" s="849">
        <v>75</v>
      </c>
      <c r="P228" s="837">
        <v>1.5</v>
      </c>
      <c r="Q228" s="850">
        <v>25</v>
      </c>
    </row>
    <row r="229" spans="1:17" ht="14.4" customHeight="1" x14ac:dyDescent="0.3">
      <c r="A229" s="831" t="s">
        <v>5323</v>
      </c>
      <c r="B229" s="832" t="s">
        <v>5162</v>
      </c>
      <c r="C229" s="832" t="s">
        <v>5036</v>
      </c>
      <c r="D229" s="832" t="s">
        <v>5217</v>
      </c>
      <c r="E229" s="832" t="s">
        <v>5218</v>
      </c>
      <c r="F229" s="849">
        <v>1</v>
      </c>
      <c r="G229" s="849">
        <v>742</v>
      </c>
      <c r="H229" s="849">
        <v>1</v>
      </c>
      <c r="I229" s="849">
        <v>742</v>
      </c>
      <c r="J229" s="849">
        <v>1</v>
      </c>
      <c r="K229" s="849">
        <v>742</v>
      </c>
      <c r="L229" s="849">
        <v>1</v>
      </c>
      <c r="M229" s="849">
        <v>742</v>
      </c>
      <c r="N229" s="849">
        <v>2</v>
      </c>
      <c r="O229" s="849">
        <v>1484</v>
      </c>
      <c r="P229" s="837">
        <v>2</v>
      </c>
      <c r="Q229" s="850">
        <v>742</v>
      </c>
    </row>
    <row r="230" spans="1:17" ht="14.4" customHeight="1" x14ac:dyDescent="0.3">
      <c r="A230" s="831" t="s">
        <v>5323</v>
      </c>
      <c r="B230" s="832" t="s">
        <v>5162</v>
      </c>
      <c r="C230" s="832" t="s">
        <v>5036</v>
      </c>
      <c r="D230" s="832" t="s">
        <v>5219</v>
      </c>
      <c r="E230" s="832" t="s">
        <v>5220</v>
      </c>
      <c r="F230" s="849">
        <v>4</v>
      </c>
      <c r="G230" s="849">
        <v>724</v>
      </c>
      <c r="H230" s="849">
        <v>1</v>
      </c>
      <c r="I230" s="849">
        <v>181</v>
      </c>
      <c r="J230" s="849">
        <v>3</v>
      </c>
      <c r="K230" s="849">
        <v>543</v>
      </c>
      <c r="L230" s="849">
        <v>0.75</v>
      </c>
      <c r="M230" s="849">
        <v>181</v>
      </c>
      <c r="N230" s="849">
        <v>4</v>
      </c>
      <c r="O230" s="849">
        <v>724</v>
      </c>
      <c r="P230" s="837">
        <v>1</v>
      </c>
      <c r="Q230" s="850">
        <v>181</v>
      </c>
    </row>
    <row r="231" spans="1:17" ht="14.4" customHeight="1" x14ac:dyDescent="0.3">
      <c r="A231" s="831" t="s">
        <v>5323</v>
      </c>
      <c r="B231" s="832" t="s">
        <v>5162</v>
      </c>
      <c r="C231" s="832" t="s">
        <v>5036</v>
      </c>
      <c r="D231" s="832" t="s">
        <v>5225</v>
      </c>
      <c r="E231" s="832" t="s">
        <v>5226</v>
      </c>
      <c r="F231" s="849">
        <v>12</v>
      </c>
      <c r="G231" s="849">
        <v>3048</v>
      </c>
      <c r="H231" s="849">
        <v>1</v>
      </c>
      <c r="I231" s="849">
        <v>254</v>
      </c>
      <c r="J231" s="849">
        <v>8</v>
      </c>
      <c r="K231" s="849">
        <v>2032</v>
      </c>
      <c r="L231" s="849">
        <v>0.66666666666666663</v>
      </c>
      <c r="M231" s="849">
        <v>254</v>
      </c>
      <c r="N231" s="849">
        <v>11</v>
      </c>
      <c r="O231" s="849">
        <v>2794</v>
      </c>
      <c r="P231" s="837">
        <v>0.91666666666666663</v>
      </c>
      <c r="Q231" s="850">
        <v>254</v>
      </c>
    </row>
    <row r="232" spans="1:17" ht="14.4" customHeight="1" x14ac:dyDescent="0.3">
      <c r="A232" s="831" t="s">
        <v>5323</v>
      </c>
      <c r="B232" s="832" t="s">
        <v>5162</v>
      </c>
      <c r="C232" s="832" t="s">
        <v>5036</v>
      </c>
      <c r="D232" s="832" t="s">
        <v>5227</v>
      </c>
      <c r="E232" s="832" t="s">
        <v>5228</v>
      </c>
      <c r="F232" s="849">
        <v>2</v>
      </c>
      <c r="G232" s="849">
        <v>536</v>
      </c>
      <c r="H232" s="849">
        <v>1</v>
      </c>
      <c r="I232" s="849">
        <v>268</v>
      </c>
      <c r="J232" s="849">
        <v>2</v>
      </c>
      <c r="K232" s="849">
        <v>536</v>
      </c>
      <c r="L232" s="849">
        <v>1</v>
      </c>
      <c r="M232" s="849">
        <v>268</v>
      </c>
      <c r="N232" s="849">
        <v>2</v>
      </c>
      <c r="O232" s="849">
        <v>538</v>
      </c>
      <c r="P232" s="837">
        <v>1.0037313432835822</v>
      </c>
      <c r="Q232" s="850">
        <v>269</v>
      </c>
    </row>
    <row r="233" spans="1:17" ht="14.4" customHeight="1" x14ac:dyDescent="0.3">
      <c r="A233" s="831" t="s">
        <v>5323</v>
      </c>
      <c r="B233" s="832" t="s">
        <v>5162</v>
      </c>
      <c r="C233" s="832" t="s">
        <v>5036</v>
      </c>
      <c r="D233" s="832" t="s">
        <v>5231</v>
      </c>
      <c r="E233" s="832" t="s">
        <v>5232</v>
      </c>
      <c r="F233" s="849">
        <v>8</v>
      </c>
      <c r="G233" s="849">
        <v>1736</v>
      </c>
      <c r="H233" s="849">
        <v>1</v>
      </c>
      <c r="I233" s="849">
        <v>217</v>
      </c>
      <c r="J233" s="849">
        <v>22</v>
      </c>
      <c r="K233" s="849">
        <v>4774</v>
      </c>
      <c r="L233" s="849">
        <v>2.75</v>
      </c>
      <c r="M233" s="849">
        <v>217</v>
      </c>
      <c r="N233" s="849">
        <v>7</v>
      </c>
      <c r="O233" s="849">
        <v>1519</v>
      </c>
      <c r="P233" s="837">
        <v>0.875</v>
      </c>
      <c r="Q233" s="850">
        <v>217</v>
      </c>
    </row>
    <row r="234" spans="1:17" ht="14.4" customHeight="1" x14ac:dyDescent="0.3">
      <c r="A234" s="831" t="s">
        <v>5323</v>
      </c>
      <c r="B234" s="832" t="s">
        <v>5162</v>
      </c>
      <c r="C234" s="832" t="s">
        <v>5036</v>
      </c>
      <c r="D234" s="832" t="s">
        <v>5233</v>
      </c>
      <c r="E234" s="832" t="s">
        <v>5234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37</v>
      </c>
      <c r="P234" s="837"/>
      <c r="Q234" s="850">
        <v>37</v>
      </c>
    </row>
    <row r="235" spans="1:17" ht="14.4" customHeight="1" x14ac:dyDescent="0.3">
      <c r="A235" s="831" t="s">
        <v>5323</v>
      </c>
      <c r="B235" s="832" t="s">
        <v>5162</v>
      </c>
      <c r="C235" s="832" t="s">
        <v>5036</v>
      </c>
      <c r="D235" s="832" t="s">
        <v>5235</v>
      </c>
      <c r="E235" s="832" t="s">
        <v>5236</v>
      </c>
      <c r="F235" s="849">
        <v>2</v>
      </c>
      <c r="G235" s="849">
        <v>1184</v>
      </c>
      <c r="H235" s="849">
        <v>1</v>
      </c>
      <c r="I235" s="849">
        <v>592</v>
      </c>
      <c r="J235" s="849">
        <v>2</v>
      </c>
      <c r="K235" s="849">
        <v>1184</v>
      </c>
      <c r="L235" s="849">
        <v>1</v>
      </c>
      <c r="M235" s="849">
        <v>592</v>
      </c>
      <c r="N235" s="849">
        <v>2</v>
      </c>
      <c r="O235" s="849">
        <v>1188</v>
      </c>
      <c r="P235" s="837">
        <v>1.0033783783783783</v>
      </c>
      <c r="Q235" s="850">
        <v>594</v>
      </c>
    </row>
    <row r="236" spans="1:17" ht="14.4" customHeight="1" x14ac:dyDescent="0.3">
      <c r="A236" s="831" t="s">
        <v>5323</v>
      </c>
      <c r="B236" s="832" t="s">
        <v>5162</v>
      </c>
      <c r="C236" s="832" t="s">
        <v>5036</v>
      </c>
      <c r="D236" s="832" t="s">
        <v>5239</v>
      </c>
      <c r="E236" s="832" t="s">
        <v>5240</v>
      </c>
      <c r="F236" s="849">
        <v>1</v>
      </c>
      <c r="G236" s="849">
        <v>547</v>
      </c>
      <c r="H236" s="849">
        <v>1</v>
      </c>
      <c r="I236" s="849">
        <v>547</v>
      </c>
      <c r="J236" s="849">
        <v>2</v>
      </c>
      <c r="K236" s="849">
        <v>1094</v>
      </c>
      <c r="L236" s="849">
        <v>2</v>
      </c>
      <c r="M236" s="849">
        <v>547</v>
      </c>
      <c r="N236" s="849">
        <v>2</v>
      </c>
      <c r="O236" s="849">
        <v>1096</v>
      </c>
      <c r="P236" s="837">
        <v>2.0036563071297988</v>
      </c>
      <c r="Q236" s="850">
        <v>548</v>
      </c>
    </row>
    <row r="237" spans="1:17" ht="14.4" customHeight="1" x14ac:dyDescent="0.3">
      <c r="A237" s="831" t="s">
        <v>5323</v>
      </c>
      <c r="B237" s="832" t="s">
        <v>5162</v>
      </c>
      <c r="C237" s="832" t="s">
        <v>5036</v>
      </c>
      <c r="D237" s="832" t="s">
        <v>5243</v>
      </c>
      <c r="E237" s="832" t="s">
        <v>5244</v>
      </c>
      <c r="F237" s="849">
        <v>1</v>
      </c>
      <c r="G237" s="849">
        <v>736</v>
      </c>
      <c r="H237" s="849">
        <v>1</v>
      </c>
      <c r="I237" s="849">
        <v>736</v>
      </c>
      <c r="J237" s="849">
        <v>2</v>
      </c>
      <c r="K237" s="849">
        <v>1472</v>
      </c>
      <c r="L237" s="849">
        <v>2</v>
      </c>
      <c r="M237" s="849">
        <v>736</v>
      </c>
      <c r="N237" s="849">
        <v>2</v>
      </c>
      <c r="O237" s="849">
        <v>1474</v>
      </c>
      <c r="P237" s="837">
        <v>2.0027173913043477</v>
      </c>
      <c r="Q237" s="850">
        <v>737</v>
      </c>
    </row>
    <row r="238" spans="1:17" ht="14.4" customHeight="1" x14ac:dyDescent="0.3">
      <c r="A238" s="831" t="s">
        <v>5323</v>
      </c>
      <c r="B238" s="832" t="s">
        <v>5162</v>
      </c>
      <c r="C238" s="832" t="s">
        <v>5036</v>
      </c>
      <c r="D238" s="832" t="s">
        <v>5247</v>
      </c>
      <c r="E238" s="832" t="s">
        <v>5248</v>
      </c>
      <c r="F238" s="849">
        <v>2</v>
      </c>
      <c r="G238" s="849">
        <v>692</v>
      </c>
      <c r="H238" s="849">
        <v>1</v>
      </c>
      <c r="I238" s="849">
        <v>346</v>
      </c>
      <c r="J238" s="849">
        <v>2</v>
      </c>
      <c r="K238" s="849">
        <v>692</v>
      </c>
      <c r="L238" s="849">
        <v>1</v>
      </c>
      <c r="M238" s="849">
        <v>346</v>
      </c>
      <c r="N238" s="849">
        <v>2</v>
      </c>
      <c r="O238" s="849">
        <v>694</v>
      </c>
      <c r="P238" s="837">
        <v>1.0028901734104045</v>
      </c>
      <c r="Q238" s="850">
        <v>347</v>
      </c>
    </row>
    <row r="239" spans="1:17" ht="14.4" customHeight="1" x14ac:dyDescent="0.3">
      <c r="A239" s="831" t="s">
        <v>5323</v>
      </c>
      <c r="B239" s="832" t="s">
        <v>5162</v>
      </c>
      <c r="C239" s="832" t="s">
        <v>5036</v>
      </c>
      <c r="D239" s="832" t="s">
        <v>5255</v>
      </c>
      <c r="E239" s="832" t="s">
        <v>5256</v>
      </c>
      <c r="F239" s="849">
        <v>1</v>
      </c>
      <c r="G239" s="849">
        <v>410</v>
      </c>
      <c r="H239" s="849">
        <v>1</v>
      </c>
      <c r="I239" s="849">
        <v>410</v>
      </c>
      <c r="J239" s="849">
        <v>3</v>
      </c>
      <c r="K239" s="849">
        <v>1230</v>
      </c>
      <c r="L239" s="849">
        <v>3</v>
      </c>
      <c r="M239" s="849">
        <v>410</v>
      </c>
      <c r="N239" s="849">
        <v>2</v>
      </c>
      <c r="O239" s="849">
        <v>822</v>
      </c>
      <c r="P239" s="837">
        <v>2.0048780487804878</v>
      </c>
      <c r="Q239" s="850">
        <v>411</v>
      </c>
    </row>
    <row r="240" spans="1:17" ht="14.4" customHeight="1" x14ac:dyDescent="0.3">
      <c r="A240" s="831" t="s">
        <v>5323</v>
      </c>
      <c r="B240" s="832" t="s">
        <v>5162</v>
      </c>
      <c r="C240" s="832" t="s">
        <v>5036</v>
      </c>
      <c r="D240" s="832" t="s">
        <v>5259</v>
      </c>
      <c r="E240" s="832" t="s">
        <v>5260</v>
      </c>
      <c r="F240" s="849"/>
      <c r="G240" s="849"/>
      <c r="H240" s="849"/>
      <c r="I240" s="849"/>
      <c r="J240" s="849">
        <v>2</v>
      </c>
      <c r="K240" s="849">
        <v>1180</v>
      </c>
      <c r="L240" s="849"/>
      <c r="M240" s="849">
        <v>590</v>
      </c>
      <c r="N240" s="849"/>
      <c r="O240" s="849"/>
      <c r="P240" s="837"/>
      <c r="Q240" s="850"/>
    </row>
    <row r="241" spans="1:17" ht="14.4" customHeight="1" x14ac:dyDescent="0.3">
      <c r="A241" s="831" t="s">
        <v>5323</v>
      </c>
      <c r="B241" s="832" t="s">
        <v>5162</v>
      </c>
      <c r="C241" s="832" t="s">
        <v>5036</v>
      </c>
      <c r="D241" s="832" t="s">
        <v>5273</v>
      </c>
      <c r="E241" s="832" t="s">
        <v>5274</v>
      </c>
      <c r="F241" s="849">
        <v>2</v>
      </c>
      <c r="G241" s="849">
        <v>1838</v>
      </c>
      <c r="H241" s="849">
        <v>1</v>
      </c>
      <c r="I241" s="849">
        <v>919</v>
      </c>
      <c r="J241" s="849">
        <v>2</v>
      </c>
      <c r="K241" s="849">
        <v>1838</v>
      </c>
      <c r="L241" s="849">
        <v>1</v>
      </c>
      <c r="M241" s="849">
        <v>919</v>
      </c>
      <c r="N241" s="849"/>
      <c r="O241" s="849"/>
      <c r="P241" s="837"/>
      <c r="Q241" s="850"/>
    </row>
    <row r="242" spans="1:17" ht="14.4" customHeight="1" x14ac:dyDescent="0.3">
      <c r="A242" s="831" t="s">
        <v>5323</v>
      </c>
      <c r="B242" s="832" t="s">
        <v>5162</v>
      </c>
      <c r="C242" s="832" t="s">
        <v>5036</v>
      </c>
      <c r="D242" s="832" t="s">
        <v>5275</v>
      </c>
      <c r="E242" s="832" t="s">
        <v>5276</v>
      </c>
      <c r="F242" s="849">
        <v>2</v>
      </c>
      <c r="G242" s="849">
        <v>1792</v>
      </c>
      <c r="H242" s="849">
        <v>1</v>
      </c>
      <c r="I242" s="849">
        <v>896</v>
      </c>
      <c r="J242" s="849">
        <v>2</v>
      </c>
      <c r="K242" s="849">
        <v>1792</v>
      </c>
      <c r="L242" s="849">
        <v>1</v>
      </c>
      <c r="M242" s="849">
        <v>896</v>
      </c>
      <c r="N242" s="849"/>
      <c r="O242" s="849"/>
      <c r="P242" s="837"/>
      <c r="Q242" s="850"/>
    </row>
    <row r="243" spans="1:17" ht="14.4" customHeight="1" x14ac:dyDescent="0.3">
      <c r="A243" s="831" t="s">
        <v>5323</v>
      </c>
      <c r="B243" s="832" t="s">
        <v>5162</v>
      </c>
      <c r="C243" s="832" t="s">
        <v>5036</v>
      </c>
      <c r="D243" s="832" t="s">
        <v>5324</v>
      </c>
      <c r="E243" s="832" t="s">
        <v>5325</v>
      </c>
      <c r="F243" s="849"/>
      <c r="G243" s="849"/>
      <c r="H243" s="849"/>
      <c r="I243" s="849"/>
      <c r="J243" s="849">
        <v>4</v>
      </c>
      <c r="K243" s="849">
        <v>976</v>
      </c>
      <c r="L243" s="849"/>
      <c r="M243" s="849">
        <v>244</v>
      </c>
      <c r="N243" s="849"/>
      <c r="O243" s="849"/>
      <c r="P243" s="837"/>
      <c r="Q243" s="850"/>
    </row>
    <row r="244" spans="1:17" ht="14.4" customHeight="1" x14ac:dyDescent="0.3">
      <c r="A244" s="831" t="s">
        <v>4826</v>
      </c>
      <c r="B244" s="832" t="s">
        <v>4827</v>
      </c>
      <c r="C244" s="832" t="s">
        <v>5036</v>
      </c>
      <c r="D244" s="832" t="s">
        <v>5041</v>
      </c>
      <c r="E244" s="832" t="s">
        <v>5042</v>
      </c>
      <c r="F244" s="849">
        <v>2</v>
      </c>
      <c r="G244" s="849">
        <v>74</v>
      </c>
      <c r="H244" s="849">
        <v>1</v>
      </c>
      <c r="I244" s="849">
        <v>37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4826</v>
      </c>
      <c r="B245" s="832" t="s">
        <v>4827</v>
      </c>
      <c r="C245" s="832" t="s">
        <v>5036</v>
      </c>
      <c r="D245" s="832" t="s">
        <v>5069</v>
      </c>
      <c r="E245" s="832" t="s">
        <v>5070</v>
      </c>
      <c r="F245" s="849"/>
      <c r="G245" s="849"/>
      <c r="H245" s="849"/>
      <c r="I245" s="849"/>
      <c r="J245" s="849">
        <v>1</v>
      </c>
      <c r="K245" s="849">
        <v>355</v>
      </c>
      <c r="L245" s="849"/>
      <c r="M245" s="849">
        <v>355</v>
      </c>
      <c r="N245" s="849"/>
      <c r="O245" s="849"/>
      <c r="P245" s="837"/>
      <c r="Q245" s="850"/>
    </row>
    <row r="246" spans="1:17" ht="14.4" customHeight="1" x14ac:dyDescent="0.3">
      <c r="A246" s="831" t="s">
        <v>4826</v>
      </c>
      <c r="B246" s="832" t="s">
        <v>4827</v>
      </c>
      <c r="C246" s="832" t="s">
        <v>5036</v>
      </c>
      <c r="D246" s="832" t="s">
        <v>5081</v>
      </c>
      <c r="E246" s="832" t="s">
        <v>5082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179</v>
      </c>
      <c r="P246" s="837"/>
      <c r="Q246" s="850">
        <v>179</v>
      </c>
    </row>
    <row r="247" spans="1:17" ht="14.4" customHeight="1" x14ac:dyDescent="0.3">
      <c r="A247" s="831" t="s">
        <v>4826</v>
      </c>
      <c r="B247" s="832" t="s">
        <v>5108</v>
      </c>
      <c r="C247" s="832" t="s">
        <v>5036</v>
      </c>
      <c r="D247" s="832" t="s">
        <v>5117</v>
      </c>
      <c r="E247" s="832" t="s">
        <v>5118</v>
      </c>
      <c r="F247" s="849"/>
      <c r="G247" s="849"/>
      <c r="H247" s="849"/>
      <c r="I247" s="849"/>
      <c r="J247" s="849">
        <v>6</v>
      </c>
      <c r="K247" s="849">
        <v>76776</v>
      </c>
      <c r="L247" s="849"/>
      <c r="M247" s="849">
        <v>12796</v>
      </c>
      <c r="N247" s="849"/>
      <c r="O247" s="849"/>
      <c r="P247" s="837"/>
      <c r="Q247" s="850"/>
    </row>
    <row r="248" spans="1:17" ht="14.4" customHeight="1" x14ac:dyDescent="0.3">
      <c r="A248" s="831" t="s">
        <v>4826</v>
      </c>
      <c r="B248" s="832" t="s">
        <v>5162</v>
      </c>
      <c r="C248" s="832" t="s">
        <v>5036</v>
      </c>
      <c r="D248" s="832" t="s">
        <v>5163</v>
      </c>
      <c r="E248" s="832" t="s">
        <v>5164</v>
      </c>
      <c r="F248" s="849"/>
      <c r="G248" s="849"/>
      <c r="H248" s="849"/>
      <c r="I248" s="849"/>
      <c r="J248" s="849">
        <v>1</v>
      </c>
      <c r="K248" s="849">
        <v>222</v>
      </c>
      <c r="L248" s="849"/>
      <c r="M248" s="849">
        <v>222</v>
      </c>
      <c r="N248" s="849"/>
      <c r="O248" s="849"/>
      <c r="P248" s="837"/>
      <c r="Q248" s="850"/>
    </row>
    <row r="249" spans="1:17" ht="14.4" customHeight="1" x14ac:dyDescent="0.3">
      <c r="A249" s="831" t="s">
        <v>4826</v>
      </c>
      <c r="B249" s="832" t="s">
        <v>5162</v>
      </c>
      <c r="C249" s="832" t="s">
        <v>5036</v>
      </c>
      <c r="D249" s="832" t="s">
        <v>5165</v>
      </c>
      <c r="E249" s="832" t="s">
        <v>5166</v>
      </c>
      <c r="F249" s="849"/>
      <c r="G249" s="849"/>
      <c r="H249" s="849"/>
      <c r="I249" s="849"/>
      <c r="J249" s="849">
        <v>1</v>
      </c>
      <c r="K249" s="849">
        <v>509</v>
      </c>
      <c r="L249" s="849"/>
      <c r="M249" s="849">
        <v>509</v>
      </c>
      <c r="N249" s="849"/>
      <c r="O249" s="849"/>
      <c r="P249" s="837"/>
      <c r="Q249" s="850"/>
    </row>
    <row r="250" spans="1:17" ht="14.4" customHeight="1" x14ac:dyDescent="0.3">
      <c r="A250" s="831" t="s">
        <v>4826</v>
      </c>
      <c r="B250" s="832" t="s">
        <v>5162</v>
      </c>
      <c r="C250" s="832" t="s">
        <v>5036</v>
      </c>
      <c r="D250" s="832" t="s">
        <v>5167</v>
      </c>
      <c r="E250" s="832" t="s">
        <v>5168</v>
      </c>
      <c r="F250" s="849">
        <v>1</v>
      </c>
      <c r="G250" s="849">
        <v>354</v>
      </c>
      <c r="H250" s="849">
        <v>1</v>
      </c>
      <c r="I250" s="849">
        <v>354</v>
      </c>
      <c r="J250" s="849">
        <v>1</v>
      </c>
      <c r="K250" s="849">
        <v>354</v>
      </c>
      <c r="L250" s="849">
        <v>1</v>
      </c>
      <c r="M250" s="849">
        <v>354</v>
      </c>
      <c r="N250" s="849">
        <v>8</v>
      </c>
      <c r="O250" s="849">
        <v>2840</v>
      </c>
      <c r="P250" s="837">
        <v>8.0225988700564965</v>
      </c>
      <c r="Q250" s="850">
        <v>355</v>
      </c>
    </row>
    <row r="251" spans="1:17" ht="14.4" customHeight="1" x14ac:dyDescent="0.3">
      <c r="A251" s="831" t="s">
        <v>4826</v>
      </c>
      <c r="B251" s="832" t="s">
        <v>5162</v>
      </c>
      <c r="C251" s="832" t="s">
        <v>5036</v>
      </c>
      <c r="D251" s="832" t="s">
        <v>5171</v>
      </c>
      <c r="E251" s="832" t="s">
        <v>5172</v>
      </c>
      <c r="F251" s="849">
        <v>35</v>
      </c>
      <c r="G251" s="849">
        <v>2275</v>
      </c>
      <c r="H251" s="849">
        <v>1</v>
      </c>
      <c r="I251" s="849">
        <v>65</v>
      </c>
      <c r="J251" s="849">
        <v>28</v>
      </c>
      <c r="K251" s="849">
        <v>1820</v>
      </c>
      <c r="L251" s="849">
        <v>0.8</v>
      </c>
      <c r="M251" s="849">
        <v>65</v>
      </c>
      <c r="N251" s="849">
        <v>39</v>
      </c>
      <c r="O251" s="849">
        <v>2535</v>
      </c>
      <c r="P251" s="837">
        <v>1.1142857142857143</v>
      </c>
      <c r="Q251" s="850">
        <v>65</v>
      </c>
    </row>
    <row r="252" spans="1:17" ht="14.4" customHeight="1" x14ac:dyDescent="0.3">
      <c r="A252" s="831" t="s">
        <v>4826</v>
      </c>
      <c r="B252" s="832" t="s">
        <v>5162</v>
      </c>
      <c r="C252" s="832" t="s">
        <v>5036</v>
      </c>
      <c r="D252" s="832" t="s">
        <v>5183</v>
      </c>
      <c r="E252" s="832" t="s">
        <v>5184</v>
      </c>
      <c r="F252" s="849">
        <v>3</v>
      </c>
      <c r="G252" s="849">
        <v>72</v>
      </c>
      <c r="H252" s="849">
        <v>1</v>
      </c>
      <c r="I252" s="849">
        <v>24</v>
      </c>
      <c r="J252" s="849">
        <v>3</v>
      </c>
      <c r="K252" s="849">
        <v>72</v>
      </c>
      <c r="L252" s="849">
        <v>1</v>
      </c>
      <c r="M252" s="849">
        <v>24</v>
      </c>
      <c r="N252" s="849">
        <v>4</v>
      </c>
      <c r="O252" s="849">
        <v>104</v>
      </c>
      <c r="P252" s="837">
        <v>1.4444444444444444</v>
      </c>
      <c r="Q252" s="850">
        <v>26</v>
      </c>
    </row>
    <row r="253" spans="1:17" ht="14.4" customHeight="1" x14ac:dyDescent="0.3">
      <c r="A253" s="831" t="s">
        <v>4826</v>
      </c>
      <c r="B253" s="832" t="s">
        <v>5162</v>
      </c>
      <c r="C253" s="832" t="s">
        <v>5036</v>
      </c>
      <c r="D253" s="832" t="s">
        <v>5187</v>
      </c>
      <c r="E253" s="832" t="s">
        <v>5188</v>
      </c>
      <c r="F253" s="849">
        <v>17</v>
      </c>
      <c r="G253" s="849">
        <v>935</v>
      </c>
      <c r="H253" s="849">
        <v>1</v>
      </c>
      <c r="I253" s="849">
        <v>55</v>
      </c>
      <c r="J253" s="849">
        <v>15</v>
      </c>
      <c r="K253" s="849">
        <v>825</v>
      </c>
      <c r="L253" s="849">
        <v>0.88235294117647056</v>
      </c>
      <c r="M253" s="849">
        <v>55</v>
      </c>
      <c r="N253" s="849">
        <v>14</v>
      </c>
      <c r="O253" s="849">
        <v>770</v>
      </c>
      <c r="P253" s="837">
        <v>0.82352941176470584</v>
      </c>
      <c r="Q253" s="850">
        <v>55</v>
      </c>
    </row>
    <row r="254" spans="1:17" ht="14.4" customHeight="1" x14ac:dyDescent="0.3">
      <c r="A254" s="831" t="s">
        <v>4826</v>
      </c>
      <c r="B254" s="832" t="s">
        <v>5162</v>
      </c>
      <c r="C254" s="832" t="s">
        <v>5036</v>
      </c>
      <c r="D254" s="832" t="s">
        <v>5189</v>
      </c>
      <c r="E254" s="832" t="s">
        <v>5190</v>
      </c>
      <c r="F254" s="849">
        <v>201</v>
      </c>
      <c r="G254" s="849">
        <v>15477</v>
      </c>
      <c r="H254" s="849">
        <v>1</v>
      </c>
      <c r="I254" s="849">
        <v>77</v>
      </c>
      <c r="J254" s="849">
        <v>200</v>
      </c>
      <c r="K254" s="849">
        <v>15400</v>
      </c>
      <c r="L254" s="849">
        <v>0.99502487562189057</v>
      </c>
      <c r="M254" s="849">
        <v>77</v>
      </c>
      <c r="N254" s="849">
        <v>195</v>
      </c>
      <c r="O254" s="849">
        <v>15210</v>
      </c>
      <c r="P254" s="837">
        <v>0.9827485946888932</v>
      </c>
      <c r="Q254" s="850">
        <v>78</v>
      </c>
    </row>
    <row r="255" spans="1:17" ht="14.4" customHeight="1" x14ac:dyDescent="0.3">
      <c r="A255" s="831" t="s">
        <v>4826</v>
      </c>
      <c r="B255" s="832" t="s">
        <v>5162</v>
      </c>
      <c r="C255" s="832" t="s">
        <v>5036</v>
      </c>
      <c r="D255" s="832" t="s">
        <v>5193</v>
      </c>
      <c r="E255" s="832" t="s">
        <v>5194</v>
      </c>
      <c r="F255" s="849">
        <v>4</v>
      </c>
      <c r="G255" s="849">
        <v>96</v>
      </c>
      <c r="H255" s="849">
        <v>1</v>
      </c>
      <c r="I255" s="849">
        <v>24</v>
      </c>
      <c r="J255" s="849">
        <v>9</v>
      </c>
      <c r="K255" s="849">
        <v>216</v>
      </c>
      <c r="L255" s="849">
        <v>2.25</v>
      </c>
      <c r="M255" s="849">
        <v>24</v>
      </c>
      <c r="N255" s="849">
        <v>9</v>
      </c>
      <c r="O255" s="849">
        <v>216</v>
      </c>
      <c r="P255" s="837">
        <v>2.25</v>
      </c>
      <c r="Q255" s="850">
        <v>24</v>
      </c>
    </row>
    <row r="256" spans="1:17" ht="14.4" customHeight="1" x14ac:dyDescent="0.3">
      <c r="A256" s="831" t="s">
        <v>4826</v>
      </c>
      <c r="B256" s="832" t="s">
        <v>5162</v>
      </c>
      <c r="C256" s="832" t="s">
        <v>5036</v>
      </c>
      <c r="D256" s="832" t="s">
        <v>5205</v>
      </c>
      <c r="E256" s="832" t="s">
        <v>5206</v>
      </c>
      <c r="F256" s="849">
        <v>4</v>
      </c>
      <c r="G256" s="849">
        <v>264</v>
      </c>
      <c r="H256" s="849">
        <v>1</v>
      </c>
      <c r="I256" s="849">
        <v>66</v>
      </c>
      <c r="J256" s="849">
        <v>4</v>
      </c>
      <c r="K256" s="849">
        <v>264</v>
      </c>
      <c r="L256" s="849">
        <v>1</v>
      </c>
      <c r="M256" s="849">
        <v>66</v>
      </c>
      <c r="N256" s="849">
        <v>2</v>
      </c>
      <c r="O256" s="849">
        <v>132</v>
      </c>
      <c r="P256" s="837">
        <v>0.5</v>
      </c>
      <c r="Q256" s="850">
        <v>66</v>
      </c>
    </row>
    <row r="257" spans="1:17" ht="14.4" customHeight="1" x14ac:dyDescent="0.3">
      <c r="A257" s="831" t="s">
        <v>4826</v>
      </c>
      <c r="B257" s="832" t="s">
        <v>5162</v>
      </c>
      <c r="C257" s="832" t="s">
        <v>5036</v>
      </c>
      <c r="D257" s="832" t="s">
        <v>5209</v>
      </c>
      <c r="E257" s="832" t="s">
        <v>5210</v>
      </c>
      <c r="F257" s="849">
        <v>209</v>
      </c>
      <c r="G257" s="849">
        <v>3553</v>
      </c>
      <c r="H257" s="849">
        <v>1</v>
      </c>
      <c r="I257" s="849">
        <v>17</v>
      </c>
      <c r="J257" s="849">
        <v>198</v>
      </c>
      <c r="K257" s="849">
        <v>3366</v>
      </c>
      <c r="L257" s="849">
        <v>0.94736842105263153</v>
      </c>
      <c r="M257" s="849">
        <v>17</v>
      </c>
      <c r="N257" s="849">
        <v>195</v>
      </c>
      <c r="O257" s="849">
        <v>3315</v>
      </c>
      <c r="P257" s="837">
        <v>0.93301435406698563</v>
      </c>
      <c r="Q257" s="850">
        <v>17</v>
      </c>
    </row>
    <row r="258" spans="1:17" ht="14.4" customHeight="1" x14ac:dyDescent="0.3">
      <c r="A258" s="831" t="s">
        <v>4826</v>
      </c>
      <c r="B258" s="832" t="s">
        <v>5162</v>
      </c>
      <c r="C258" s="832" t="s">
        <v>5036</v>
      </c>
      <c r="D258" s="832" t="s">
        <v>5213</v>
      </c>
      <c r="E258" s="832" t="s">
        <v>5214</v>
      </c>
      <c r="F258" s="849"/>
      <c r="G258" s="849"/>
      <c r="H258" s="849"/>
      <c r="I258" s="849"/>
      <c r="J258" s="849">
        <v>16</v>
      </c>
      <c r="K258" s="849">
        <v>5600</v>
      </c>
      <c r="L258" s="849"/>
      <c r="M258" s="849">
        <v>350</v>
      </c>
      <c r="N258" s="849"/>
      <c r="O258" s="849"/>
      <c r="P258" s="837"/>
      <c r="Q258" s="850"/>
    </row>
    <row r="259" spans="1:17" ht="14.4" customHeight="1" x14ac:dyDescent="0.3">
      <c r="A259" s="831" t="s">
        <v>4826</v>
      </c>
      <c r="B259" s="832" t="s">
        <v>5162</v>
      </c>
      <c r="C259" s="832" t="s">
        <v>5036</v>
      </c>
      <c r="D259" s="832" t="s">
        <v>5215</v>
      </c>
      <c r="E259" s="832" t="s">
        <v>5216</v>
      </c>
      <c r="F259" s="849">
        <v>1</v>
      </c>
      <c r="G259" s="849">
        <v>25</v>
      </c>
      <c r="H259" s="849">
        <v>1</v>
      </c>
      <c r="I259" s="849">
        <v>25</v>
      </c>
      <c r="J259" s="849">
        <v>6</v>
      </c>
      <c r="K259" s="849">
        <v>150</v>
      </c>
      <c r="L259" s="849">
        <v>6</v>
      </c>
      <c r="M259" s="849">
        <v>25</v>
      </c>
      <c r="N259" s="849">
        <v>5</v>
      </c>
      <c r="O259" s="849">
        <v>125</v>
      </c>
      <c r="P259" s="837">
        <v>5</v>
      </c>
      <c r="Q259" s="850">
        <v>25</v>
      </c>
    </row>
    <row r="260" spans="1:17" ht="14.4" customHeight="1" x14ac:dyDescent="0.3">
      <c r="A260" s="831" t="s">
        <v>4826</v>
      </c>
      <c r="B260" s="832" t="s">
        <v>5162</v>
      </c>
      <c r="C260" s="832" t="s">
        <v>5036</v>
      </c>
      <c r="D260" s="832" t="s">
        <v>5219</v>
      </c>
      <c r="E260" s="832" t="s">
        <v>5220</v>
      </c>
      <c r="F260" s="849">
        <v>8</v>
      </c>
      <c r="G260" s="849">
        <v>1448</v>
      </c>
      <c r="H260" s="849">
        <v>1</v>
      </c>
      <c r="I260" s="849">
        <v>181</v>
      </c>
      <c r="J260" s="849">
        <v>11</v>
      </c>
      <c r="K260" s="849">
        <v>1991</v>
      </c>
      <c r="L260" s="849">
        <v>1.375</v>
      </c>
      <c r="M260" s="849">
        <v>181</v>
      </c>
      <c r="N260" s="849">
        <v>5</v>
      </c>
      <c r="O260" s="849">
        <v>905</v>
      </c>
      <c r="P260" s="837">
        <v>0.625</v>
      </c>
      <c r="Q260" s="850">
        <v>181</v>
      </c>
    </row>
    <row r="261" spans="1:17" ht="14.4" customHeight="1" x14ac:dyDescent="0.3">
      <c r="A261" s="831" t="s">
        <v>4826</v>
      </c>
      <c r="B261" s="832" t="s">
        <v>5162</v>
      </c>
      <c r="C261" s="832" t="s">
        <v>5036</v>
      </c>
      <c r="D261" s="832" t="s">
        <v>5225</v>
      </c>
      <c r="E261" s="832" t="s">
        <v>5226</v>
      </c>
      <c r="F261" s="849">
        <v>17</v>
      </c>
      <c r="G261" s="849">
        <v>4318</v>
      </c>
      <c r="H261" s="849">
        <v>1</v>
      </c>
      <c r="I261" s="849">
        <v>254</v>
      </c>
      <c r="J261" s="849">
        <v>6</v>
      </c>
      <c r="K261" s="849">
        <v>1524</v>
      </c>
      <c r="L261" s="849">
        <v>0.35294117647058826</v>
      </c>
      <c r="M261" s="849">
        <v>254</v>
      </c>
      <c r="N261" s="849">
        <v>13</v>
      </c>
      <c r="O261" s="849">
        <v>3302</v>
      </c>
      <c r="P261" s="837">
        <v>0.76470588235294112</v>
      </c>
      <c r="Q261" s="850">
        <v>254</v>
      </c>
    </row>
    <row r="262" spans="1:17" ht="14.4" customHeight="1" x14ac:dyDescent="0.3">
      <c r="A262" s="831" t="s">
        <v>4826</v>
      </c>
      <c r="B262" s="832" t="s">
        <v>5162</v>
      </c>
      <c r="C262" s="832" t="s">
        <v>5036</v>
      </c>
      <c r="D262" s="832" t="s">
        <v>5231</v>
      </c>
      <c r="E262" s="832" t="s">
        <v>5232</v>
      </c>
      <c r="F262" s="849">
        <v>9</v>
      </c>
      <c r="G262" s="849">
        <v>1953</v>
      </c>
      <c r="H262" s="849">
        <v>1</v>
      </c>
      <c r="I262" s="849">
        <v>217</v>
      </c>
      <c r="J262" s="849">
        <v>12</v>
      </c>
      <c r="K262" s="849">
        <v>2604</v>
      </c>
      <c r="L262" s="849">
        <v>1.3333333333333333</v>
      </c>
      <c r="M262" s="849">
        <v>217</v>
      </c>
      <c r="N262" s="849">
        <v>8</v>
      </c>
      <c r="O262" s="849">
        <v>1736</v>
      </c>
      <c r="P262" s="837">
        <v>0.88888888888888884</v>
      </c>
      <c r="Q262" s="850">
        <v>217</v>
      </c>
    </row>
    <row r="263" spans="1:17" ht="14.4" customHeight="1" x14ac:dyDescent="0.3">
      <c r="A263" s="831" t="s">
        <v>4826</v>
      </c>
      <c r="B263" s="832" t="s">
        <v>5162</v>
      </c>
      <c r="C263" s="832" t="s">
        <v>5036</v>
      </c>
      <c r="D263" s="832" t="s">
        <v>5271</v>
      </c>
      <c r="E263" s="832" t="s">
        <v>5272</v>
      </c>
      <c r="F263" s="849">
        <v>1</v>
      </c>
      <c r="G263" s="849">
        <v>566</v>
      </c>
      <c r="H263" s="849">
        <v>1</v>
      </c>
      <c r="I263" s="849">
        <v>566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5326</v>
      </c>
      <c r="B264" s="832" t="s">
        <v>4827</v>
      </c>
      <c r="C264" s="832" t="s">
        <v>5036</v>
      </c>
      <c r="D264" s="832" t="s">
        <v>5041</v>
      </c>
      <c r="E264" s="832" t="s">
        <v>5042</v>
      </c>
      <c r="F264" s="849">
        <v>5</v>
      </c>
      <c r="G264" s="849">
        <v>185</v>
      </c>
      <c r="H264" s="849">
        <v>1</v>
      </c>
      <c r="I264" s="849">
        <v>37</v>
      </c>
      <c r="J264" s="849">
        <v>1</v>
      </c>
      <c r="K264" s="849">
        <v>37</v>
      </c>
      <c r="L264" s="849">
        <v>0.2</v>
      </c>
      <c r="M264" s="849">
        <v>37</v>
      </c>
      <c r="N264" s="849">
        <v>2</v>
      </c>
      <c r="O264" s="849">
        <v>76</v>
      </c>
      <c r="P264" s="837">
        <v>0.41081081081081083</v>
      </c>
      <c r="Q264" s="850">
        <v>38</v>
      </c>
    </row>
    <row r="265" spans="1:17" ht="14.4" customHeight="1" x14ac:dyDescent="0.3">
      <c r="A265" s="831" t="s">
        <v>5326</v>
      </c>
      <c r="B265" s="832" t="s">
        <v>4827</v>
      </c>
      <c r="C265" s="832" t="s">
        <v>5036</v>
      </c>
      <c r="D265" s="832" t="s">
        <v>5069</v>
      </c>
      <c r="E265" s="832" t="s">
        <v>5070</v>
      </c>
      <c r="F265" s="849"/>
      <c r="G265" s="849"/>
      <c r="H265" s="849"/>
      <c r="I265" s="849"/>
      <c r="J265" s="849">
        <v>1</v>
      </c>
      <c r="K265" s="849">
        <v>355</v>
      </c>
      <c r="L265" s="849"/>
      <c r="M265" s="849">
        <v>355</v>
      </c>
      <c r="N265" s="849"/>
      <c r="O265" s="849"/>
      <c r="P265" s="837"/>
      <c r="Q265" s="850"/>
    </row>
    <row r="266" spans="1:17" ht="14.4" customHeight="1" x14ac:dyDescent="0.3">
      <c r="A266" s="831" t="s">
        <v>5326</v>
      </c>
      <c r="B266" s="832" t="s">
        <v>4827</v>
      </c>
      <c r="C266" s="832" t="s">
        <v>5036</v>
      </c>
      <c r="D266" s="832" t="s">
        <v>5075</v>
      </c>
      <c r="E266" s="832" t="s">
        <v>5076</v>
      </c>
      <c r="F266" s="849"/>
      <c r="G266" s="849"/>
      <c r="H266" s="849"/>
      <c r="I266" s="849"/>
      <c r="J266" s="849">
        <v>1</v>
      </c>
      <c r="K266" s="849">
        <v>174</v>
      </c>
      <c r="L266" s="849"/>
      <c r="M266" s="849">
        <v>174</v>
      </c>
      <c r="N266" s="849">
        <v>1</v>
      </c>
      <c r="O266" s="849">
        <v>175</v>
      </c>
      <c r="P266" s="837"/>
      <c r="Q266" s="850">
        <v>175</v>
      </c>
    </row>
    <row r="267" spans="1:17" ht="14.4" customHeight="1" x14ac:dyDescent="0.3">
      <c r="A267" s="831" t="s">
        <v>5326</v>
      </c>
      <c r="B267" s="832" t="s">
        <v>4827</v>
      </c>
      <c r="C267" s="832" t="s">
        <v>5036</v>
      </c>
      <c r="D267" s="832" t="s">
        <v>5081</v>
      </c>
      <c r="E267" s="832" t="s">
        <v>5082</v>
      </c>
      <c r="F267" s="849">
        <v>1</v>
      </c>
      <c r="G267" s="849">
        <v>177</v>
      </c>
      <c r="H267" s="849">
        <v>1</v>
      </c>
      <c r="I267" s="849">
        <v>177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5326</v>
      </c>
      <c r="B268" s="832" t="s">
        <v>4827</v>
      </c>
      <c r="C268" s="832" t="s">
        <v>5036</v>
      </c>
      <c r="D268" s="832" t="s">
        <v>5085</v>
      </c>
      <c r="E268" s="832" t="s">
        <v>5086</v>
      </c>
      <c r="F268" s="849">
        <v>1</v>
      </c>
      <c r="G268" s="849">
        <v>701</v>
      </c>
      <c r="H268" s="849">
        <v>1</v>
      </c>
      <c r="I268" s="849">
        <v>701</v>
      </c>
      <c r="J268" s="849">
        <v>7</v>
      </c>
      <c r="K268" s="849">
        <v>4914</v>
      </c>
      <c r="L268" s="849">
        <v>7.0099857346647649</v>
      </c>
      <c r="M268" s="849">
        <v>702</v>
      </c>
      <c r="N268" s="849">
        <v>2</v>
      </c>
      <c r="O268" s="849">
        <v>1414</v>
      </c>
      <c r="P268" s="837">
        <v>2.0171184022824535</v>
      </c>
      <c r="Q268" s="850">
        <v>707</v>
      </c>
    </row>
    <row r="269" spans="1:17" ht="14.4" customHeight="1" x14ac:dyDescent="0.3">
      <c r="A269" s="831" t="s">
        <v>5326</v>
      </c>
      <c r="B269" s="832" t="s">
        <v>5108</v>
      </c>
      <c r="C269" s="832" t="s">
        <v>5036</v>
      </c>
      <c r="D269" s="832" t="s">
        <v>5115</v>
      </c>
      <c r="E269" s="832" t="s">
        <v>5116</v>
      </c>
      <c r="F269" s="849">
        <v>1</v>
      </c>
      <c r="G269" s="849">
        <v>23</v>
      </c>
      <c r="H269" s="849">
        <v>1</v>
      </c>
      <c r="I269" s="849">
        <v>23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5326</v>
      </c>
      <c r="B270" s="832" t="s">
        <v>5108</v>
      </c>
      <c r="C270" s="832" t="s">
        <v>5036</v>
      </c>
      <c r="D270" s="832" t="s">
        <v>5119</v>
      </c>
      <c r="E270" s="832"/>
      <c r="F270" s="849">
        <v>2</v>
      </c>
      <c r="G270" s="849">
        <v>2570</v>
      </c>
      <c r="H270" s="849">
        <v>1</v>
      </c>
      <c r="I270" s="849">
        <v>1285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5326</v>
      </c>
      <c r="B271" s="832" t="s">
        <v>5108</v>
      </c>
      <c r="C271" s="832" t="s">
        <v>5036</v>
      </c>
      <c r="D271" s="832" t="s">
        <v>5128</v>
      </c>
      <c r="E271" s="832"/>
      <c r="F271" s="849">
        <v>6</v>
      </c>
      <c r="G271" s="849">
        <v>6072</v>
      </c>
      <c r="H271" s="849">
        <v>1</v>
      </c>
      <c r="I271" s="849">
        <v>1012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5326</v>
      </c>
      <c r="B272" s="832" t="s">
        <v>5108</v>
      </c>
      <c r="C272" s="832" t="s">
        <v>5036</v>
      </c>
      <c r="D272" s="832" t="s">
        <v>5129</v>
      </c>
      <c r="E272" s="832"/>
      <c r="F272" s="849">
        <v>9</v>
      </c>
      <c r="G272" s="849">
        <v>20673</v>
      </c>
      <c r="H272" s="849">
        <v>1</v>
      </c>
      <c r="I272" s="849">
        <v>2297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5326</v>
      </c>
      <c r="B273" s="832" t="s">
        <v>5108</v>
      </c>
      <c r="C273" s="832" t="s">
        <v>5036</v>
      </c>
      <c r="D273" s="832" t="s">
        <v>5130</v>
      </c>
      <c r="E273" s="832" t="s">
        <v>5131</v>
      </c>
      <c r="F273" s="849">
        <v>3</v>
      </c>
      <c r="G273" s="849">
        <v>1122</v>
      </c>
      <c r="H273" s="849">
        <v>1</v>
      </c>
      <c r="I273" s="849">
        <v>374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5326</v>
      </c>
      <c r="B274" s="832" t="s">
        <v>5162</v>
      </c>
      <c r="C274" s="832" t="s">
        <v>5036</v>
      </c>
      <c r="D274" s="832" t="s">
        <v>5165</v>
      </c>
      <c r="E274" s="832" t="s">
        <v>5166</v>
      </c>
      <c r="F274" s="849">
        <v>1</v>
      </c>
      <c r="G274" s="849">
        <v>508</v>
      </c>
      <c r="H274" s="849">
        <v>1</v>
      </c>
      <c r="I274" s="849">
        <v>508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5326</v>
      </c>
      <c r="B275" s="832" t="s">
        <v>5162</v>
      </c>
      <c r="C275" s="832" t="s">
        <v>5036</v>
      </c>
      <c r="D275" s="832" t="s">
        <v>5167</v>
      </c>
      <c r="E275" s="832" t="s">
        <v>5168</v>
      </c>
      <c r="F275" s="849">
        <v>126</v>
      </c>
      <c r="G275" s="849">
        <v>44604</v>
      </c>
      <c r="H275" s="849">
        <v>1</v>
      </c>
      <c r="I275" s="849">
        <v>354</v>
      </c>
      <c r="J275" s="849">
        <v>170</v>
      </c>
      <c r="K275" s="849">
        <v>60180</v>
      </c>
      <c r="L275" s="849">
        <v>1.3492063492063493</v>
      </c>
      <c r="M275" s="849">
        <v>354</v>
      </c>
      <c r="N275" s="849">
        <v>253</v>
      </c>
      <c r="O275" s="849">
        <v>89815</v>
      </c>
      <c r="P275" s="837">
        <v>2.0136086449645774</v>
      </c>
      <c r="Q275" s="850">
        <v>355</v>
      </c>
    </row>
    <row r="276" spans="1:17" ht="14.4" customHeight="1" x14ac:dyDescent="0.3">
      <c r="A276" s="831" t="s">
        <v>5326</v>
      </c>
      <c r="B276" s="832" t="s">
        <v>5162</v>
      </c>
      <c r="C276" s="832" t="s">
        <v>5036</v>
      </c>
      <c r="D276" s="832" t="s">
        <v>5171</v>
      </c>
      <c r="E276" s="832" t="s">
        <v>5172</v>
      </c>
      <c r="F276" s="849">
        <v>90</v>
      </c>
      <c r="G276" s="849">
        <v>5850</v>
      </c>
      <c r="H276" s="849">
        <v>1</v>
      </c>
      <c r="I276" s="849">
        <v>65</v>
      </c>
      <c r="J276" s="849">
        <v>72</v>
      </c>
      <c r="K276" s="849">
        <v>4680</v>
      </c>
      <c r="L276" s="849">
        <v>0.8</v>
      </c>
      <c r="M276" s="849">
        <v>65</v>
      </c>
      <c r="N276" s="849">
        <v>98</v>
      </c>
      <c r="O276" s="849">
        <v>6370</v>
      </c>
      <c r="P276" s="837">
        <v>1.0888888888888888</v>
      </c>
      <c r="Q276" s="850">
        <v>65</v>
      </c>
    </row>
    <row r="277" spans="1:17" ht="14.4" customHeight="1" x14ac:dyDescent="0.3">
      <c r="A277" s="831" t="s">
        <v>5326</v>
      </c>
      <c r="B277" s="832" t="s">
        <v>5162</v>
      </c>
      <c r="C277" s="832" t="s">
        <v>5036</v>
      </c>
      <c r="D277" s="832" t="s">
        <v>5183</v>
      </c>
      <c r="E277" s="832" t="s">
        <v>5184</v>
      </c>
      <c r="F277" s="849">
        <v>23</v>
      </c>
      <c r="G277" s="849">
        <v>552</v>
      </c>
      <c r="H277" s="849">
        <v>1</v>
      </c>
      <c r="I277" s="849">
        <v>24</v>
      </c>
      <c r="J277" s="849">
        <v>3</v>
      </c>
      <c r="K277" s="849">
        <v>72</v>
      </c>
      <c r="L277" s="849">
        <v>0.13043478260869565</v>
      </c>
      <c r="M277" s="849">
        <v>24</v>
      </c>
      <c r="N277" s="849">
        <v>14</v>
      </c>
      <c r="O277" s="849">
        <v>364</v>
      </c>
      <c r="P277" s="837">
        <v>0.65942028985507251</v>
      </c>
      <c r="Q277" s="850">
        <v>26</v>
      </c>
    </row>
    <row r="278" spans="1:17" ht="14.4" customHeight="1" x14ac:dyDescent="0.3">
      <c r="A278" s="831" t="s">
        <v>5326</v>
      </c>
      <c r="B278" s="832" t="s">
        <v>5162</v>
      </c>
      <c r="C278" s="832" t="s">
        <v>5036</v>
      </c>
      <c r="D278" s="832" t="s">
        <v>5187</v>
      </c>
      <c r="E278" s="832" t="s">
        <v>5188</v>
      </c>
      <c r="F278" s="849">
        <v>59</v>
      </c>
      <c r="G278" s="849">
        <v>3245</v>
      </c>
      <c r="H278" s="849">
        <v>1</v>
      </c>
      <c r="I278" s="849">
        <v>55</v>
      </c>
      <c r="J278" s="849">
        <v>58</v>
      </c>
      <c r="K278" s="849">
        <v>3190</v>
      </c>
      <c r="L278" s="849">
        <v>0.98305084745762716</v>
      </c>
      <c r="M278" s="849">
        <v>55</v>
      </c>
      <c r="N278" s="849">
        <v>78</v>
      </c>
      <c r="O278" s="849">
        <v>4290</v>
      </c>
      <c r="P278" s="837">
        <v>1.3220338983050848</v>
      </c>
      <c r="Q278" s="850">
        <v>55</v>
      </c>
    </row>
    <row r="279" spans="1:17" ht="14.4" customHeight="1" x14ac:dyDescent="0.3">
      <c r="A279" s="831" t="s">
        <v>5326</v>
      </c>
      <c r="B279" s="832" t="s">
        <v>5162</v>
      </c>
      <c r="C279" s="832" t="s">
        <v>5036</v>
      </c>
      <c r="D279" s="832" t="s">
        <v>5189</v>
      </c>
      <c r="E279" s="832" t="s">
        <v>5190</v>
      </c>
      <c r="F279" s="849">
        <v>469</v>
      </c>
      <c r="G279" s="849">
        <v>36113</v>
      </c>
      <c r="H279" s="849">
        <v>1</v>
      </c>
      <c r="I279" s="849">
        <v>77</v>
      </c>
      <c r="J279" s="849">
        <v>325</v>
      </c>
      <c r="K279" s="849">
        <v>25025</v>
      </c>
      <c r="L279" s="849">
        <v>0.69296375266524524</v>
      </c>
      <c r="M279" s="849">
        <v>77</v>
      </c>
      <c r="N279" s="849">
        <v>458</v>
      </c>
      <c r="O279" s="849">
        <v>35724</v>
      </c>
      <c r="P279" s="837">
        <v>0.98922825575277595</v>
      </c>
      <c r="Q279" s="850">
        <v>78</v>
      </c>
    </row>
    <row r="280" spans="1:17" ht="14.4" customHeight="1" x14ac:dyDescent="0.3">
      <c r="A280" s="831" t="s">
        <v>5326</v>
      </c>
      <c r="B280" s="832" t="s">
        <v>5162</v>
      </c>
      <c r="C280" s="832" t="s">
        <v>5036</v>
      </c>
      <c r="D280" s="832" t="s">
        <v>5193</v>
      </c>
      <c r="E280" s="832" t="s">
        <v>5194</v>
      </c>
      <c r="F280" s="849">
        <v>51</v>
      </c>
      <c r="G280" s="849">
        <v>1224</v>
      </c>
      <c r="H280" s="849">
        <v>1</v>
      </c>
      <c r="I280" s="849">
        <v>24</v>
      </c>
      <c r="J280" s="849">
        <v>43</v>
      </c>
      <c r="K280" s="849">
        <v>1032</v>
      </c>
      <c r="L280" s="849">
        <v>0.84313725490196079</v>
      </c>
      <c r="M280" s="849">
        <v>24</v>
      </c>
      <c r="N280" s="849">
        <v>38</v>
      </c>
      <c r="O280" s="849">
        <v>912</v>
      </c>
      <c r="P280" s="837">
        <v>0.74509803921568629</v>
      </c>
      <c r="Q280" s="850">
        <v>24</v>
      </c>
    </row>
    <row r="281" spans="1:17" ht="14.4" customHeight="1" x14ac:dyDescent="0.3">
      <c r="A281" s="831" t="s">
        <v>5326</v>
      </c>
      <c r="B281" s="832" t="s">
        <v>5162</v>
      </c>
      <c r="C281" s="832" t="s">
        <v>5036</v>
      </c>
      <c r="D281" s="832" t="s">
        <v>5205</v>
      </c>
      <c r="E281" s="832" t="s">
        <v>5206</v>
      </c>
      <c r="F281" s="849">
        <v>3</v>
      </c>
      <c r="G281" s="849">
        <v>198</v>
      </c>
      <c r="H281" s="849">
        <v>1</v>
      </c>
      <c r="I281" s="849">
        <v>66</v>
      </c>
      <c r="J281" s="849">
        <v>18</v>
      </c>
      <c r="K281" s="849">
        <v>1188</v>
      </c>
      <c r="L281" s="849">
        <v>6</v>
      </c>
      <c r="M281" s="849">
        <v>66</v>
      </c>
      <c r="N281" s="849">
        <v>4</v>
      </c>
      <c r="O281" s="849">
        <v>264</v>
      </c>
      <c r="P281" s="837">
        <v>1.3333333333333333</v>
      </c>
      <c r="Q281" s="850">
        <v>66</v>
      </c>
    </row>
    <row r="282" spans="1:17" ht="14.4" customHeight="1" x14ac:dyDescent="0.3">
      <c r="A282" s="831" t="s">
        <v>5326</v>
      </c>
      <c r="B282" s="832" t="s">
        <v>5162</v>
      </c>
      <c r="C282" s="832" t="s">
        <v>5036</v>
      </c>
      <c r="D282" s="832" t="s">
        <v>5209</v>
      </c>
      <c r="E282" s="832" t="s">
        <v>5210</v>
      </c>
      <c r="F282" s="849">
        <v>563</v>
      </c>
      <c r="G282" s="849">
        <v>9571</v>
      </c>
      <c r="H282" s="849">
        <v>1</v>
      </c>
      <c r="I282" s="849">
        <v>17</v>
      </c>
      <c r="J282" s="849">
        <v>455</v>
      </c>
      <c r="K282" s="849">
        <v>7735</v>
      </c>
      <c r="L282" s="849">
        <v>0.80817051509769089</v>
      </c>
      <c r="M282" s="849">
        <v>17</v>
      </c>
      <c r="N282" s="849">
        <v>545</v>
      </c>
      <c r="O282" s="849">
        <v>9265</v>
      </c>
      <c r="P282" s="837">
        <v>0.96802841918294846</v>
      </c>
      <c r="Q282" s="850">
        <v>17</v>
      </c>
    </row>
    <row r="283" spans="1:17" ht="14.4" customHeight="1" x14ac:dyDescent="0.3">
      <c r="A283" s="831" t="s">
        <v>5326</v>
      </c>
      <c r="B283" s="832" t="s">
        <v>5162</v>
      </c>
      <c r="C283" s="832" t="s">
        <v>5036</v>
      </c>
      <c r="D283" s="832" t="s">
        <v>5213</v>
      </c>
      <c r="E283" s="832" t="s">
        <v>5214</v>
      </c>
      <c r="F283" s="849">
        <v>65</v>
      </c>
      <c r="G283" s="849">
        <v>22750</v>
      </c>
      <c r="H283" s="849">
        <v>1</v>
      </c>
      <c r="I283" s="849">
        <v>350</v>
      </c>
      <c r="J283" s="849"/>
      <c r="K283" s="849"/>
      <c r="L283" s="849"/>
      <c r="M283" s="849"/>
      <c r="N283" s="849">
        <v>7</v>
      </c>
      <c r="O283" s="849">
        <v>2457</v>
      </c>
      <c r="P283" s="837">
        <v>0.108</v>
      </c>
      <c r="Q283" s="850">
        <v>351</v>
      </c>
    </row>
    <row r="284" spans="1:17" ht="14.4" customHeight="1" x14ac:dyDescent="0.3">
      <c r="A284" s="831" t="s">
        <v>5326</v>
      </c>
      <c r="B284" s="832" t="s">
        <v>5162</v>
      </c>
      <c r="C284" s="832" t="s">
        <v>5036</v>
      </c>
      <c r="D284" s="832" t="s">
        <v>5215</v>
      </c>
      <c r="E284" s="832" t="s">
        <v>5216</v>
      </c>
      <c r="F284" s="849">
        <v>23</v>
      </c>
      <c r="G284" s="849">
        <v>575</v>
      </c>
      <c r="H284" s="849">
        <v>1</v>
      </c>
      <c r="I284" s="849">
        <v>25</v>
      </c>
      <c r="J284" s="849">
        <v>22</v>
      </c>
      <c r="K284" s="849">
        <v>550</v>
      </c>
      <c r="L284" s="849">
        <v>0.95652173913043481</v>
      </c>
      <c r="M284" s="849">
        <v>25</v>
      </c>
      <c r="N284" s="849">
        <v>22</v>
      </c>
      <c r="O284" s="849">
        <v>550</v>
      </c>
      <c r="P284" s="837">
        <v>0.95652173913043481</v>
      </c>
      <c r="Q284" s="850">
        <v>25</v>
      </c>
    </row>
    <row r="285" spans="1:17" ht="14.4" customHeight="1" x14ac:dyDescent="0.3">
      <c r="A285" s="831" t="s">
        <v>5326</v>
      </c>
      <c r="B285" s="832" t="s">
        <v>5162</v>
      </c>
      <c r="C285" s="832" t="s">
        <v>5036</v>
      </c>
      <c r="D285" s="832" t="s">
        <v>5219</v>
      </c>
      <c r="E285" s="832" t="s">
        <v>5220</v>
      </c>
      <c r="F285" s="849">
        <v>76</v>
      </c>
      <c r="G285" s="849">
        <v>13756</v>
      </c>
      <c r="H285" s="849">
        <v>1</v>
      </c>
      <c r="I285" s="849">
        <v>181</v>
      </c>
      <c r="J285" s="849">
        <v>59</v>
      </c>
      <c r="K285" s="849">
        <v>10679</v>
      </c>
      <c r="L285" s="849">
        <v>0.77631578947368418</v>
      </c>
      <c r="M285" s="849">
        <v>181</v>
      </c>
      <c r="N285" s="849">
        <v>117</v>
      </c>
      <c r="O285" s="849">
        <v>21177</v>
      </c>
      <c r="P285" s="837">
        <v>1.5394736842105263</v>
      </c>
      <c r="Q285" s="850">
        <v>181</v>
      </c>
    </row>
    <row r="286" spans="1:17" ht="14.4" customHeight="1" x14ac:dyDescent="0.3">
      <c r="A286" s="831" t="s">
        <v>5326</v>
      </c>
      <c r="B286" s="832" t="s">
        <v>5162</v>
      </c>
      <c r="C286" s="832" t="s">
        <v>5036</v>
      </c>
      <c r="D286" s="832" t="s">
        <v>5225</v>
      </c>
      <c r="E286" s="832" t="s">
        <v>5226</v>
      </c>
      <c r="F286" s="849">
        <v>91</v>
      </c>
      <c r="G286" s="849">
        <v>23114</v>
      </c>
      <c r="H286" s="849">
        <v>1</v>
      </c>
      <c r="I286" s="849">
        <v>254</v>
      </c>
      <c r="J286" s="849">
        <v>88</v>
      </c>
      <c r="K286" s="849">
        <v>22352</v>
      </c>
      <c r="L286" s="849">
        <v>0.96703296703296704</v>
      </c>
      <c r="M286" s="849">
        <v>254</v>
      </c>
      <c r="N286" s="849">
        <v>106</v>
      </c>
      <c r="O286" s="849">
        <v>26924</v>
      </c>
      <c r="P286" s="837">
        <v>1.1648351648351649</v>
      </c>
      <c r="Q286" s="850">
        <v>254</v>
      </c>
    </row>
    <row r="287" spans="1:17" ht="14.4" customHeight="1" x14ac:dyDescent="0.3">
      <c r="A287" s="831" t="s">
        <v>5326</v>
      </c>
      <c r="B287" s="832" t="s">
        <v>5162</v>
      </c>
      <c r="C287" s="832" t="s">
        <v>5036</v>
      </c>
      <c r="D287" s="832" t="s">
        <v>5231</v>
      </c>
      <c r="E287" s="832" t="s">
        <v>5232</v>
      </c>
      <c r="F287" s="849">
        <v>83</v>
      </c>
      <c r="G287" s="849">
        <v>18011</v>
      </c>
      <c r="H287" s="849">
        <v>1</v>
      </c>
      <c r="I287" s="849">
        <v>217</v>
      </c>
      <c r="J287" s="849">
        <v>77</v>
      </c>
      <c r="K287" s="849">
        <v>16709</v>
      </c>
      <c r="L287" s="849">
        <v>0.92771084337349397</v>
      </c>
      <c r="M287" s="849">
        <v>217</v>
      </c>
      <c r="N287" s="849">
        <v>81</v>
      </c>
      <c r="O287" s="849">
        <v>17577</v>
      </c>
      <c r="P287" s="837">
        <v>0.97590361445783136</v>
      </c>
      <c r="Q287" s="850">
        <v>217</v>
      </c>
    </row>
    <row r="288" spans="1:17" ht="14.4" customHeight="1" x14ac:dyDescent="0.3">
      <c r="A288" s="831" t="s">
        <v>5326</v>
      </c>
      <c r="B288" s="832" t="s">
        <v>5162</v>
      </c>
      <c r="C288" s="832" t="s">
        <v>5036</v>
      </c>
      <c r="D288" s="832" t="s">
        <v>5233</v>
      </c>
      <c r="E288" s="832" t="s">
        <v>5234</v>
      </c>
      <c r="F288" s="849">
        <v>2</v>
      </c>
      <c r="G288" s="849">
        <v>74</v>
      </c>
      <c r="H288" s="849">
        <v>1</v>
      </c>
      <c r="I288" s="849">
        <v>37</v>
      </c>
      <c r="J288" s="849">
        <v>17</v>
      </c>
      <c r="K288" s="849">
        <v>629</v>
      </c>
      <c r="L288" s="849">
        <v>8.5</v>
      </c>
      <c r="M288" s="849">
        <v>37</v>
      </c>
      <c r="N288" s="849">
        <v>1</v>
      </c>
      <c r="O288" s="849">
        <v>37</v>
      </c>
      <c r="P288" s="837">
        <v>0.5</v>
      </c>
      <c r="Q288" s="850">
        <v>37</v>
      </c>
    </row>
    <row r="289" spans="1:17" ht="14.4" customHeight="1" x14ac:dyDescent="0.3">
      <c r="A289" s="831" t="s">
        <v>5326</v>
      </c>
      <c r="B289" s="832" t="s">
        <v>5162</v>
      </c>
      <c r="C289" s="832" t="s">
        <v>5036</v>
      </c>
      <c r="D289" s="832" t="s">
        <v>5237</v>
      </c>
      <c r="E289" s="832" t="s">
        <v>5238</v>
      </c>
      <c r="F289" s="849">
        <v>29</v>
      </c>
      <c r="G289" s="849">
        <v>1450</v>
      </c>
      <c r="H289" s="849">
        <v>1</v>
      </c>
      <c r="I289" s="849">
        <v>50</v>
      </c>
      <c r="J289" s="849">
        <v>7</v>
      </c>
      <c r="K289" s="849">
        <v>350</v>
      </c>
      <c r="L289" s="849">
        <v>0.2413793103448276</v>
      </c>
      <c r="M289" s="849">
        <v>50</v>
      </c>
      <c r="N289" s="849">
        <v>32</v>
      </c>
      <c r="O289" s="849">
        <v>1600</v>
      </c>
      <c r="P289" s="837">
        <v>1.103448275862069</v>
      </c>
      <c r="Q289" s="850">
        <v>50</v>
      </c>
    </row>
    <row r="290" spans="1:17" ht="14.4" customHeight="1" x14ac:dyDescent="0.3">
      <c r="A290" s="831" t="s">
        <v>5326</v>
      </c>
      <c r="B290" s="832" t="s">
        <v>5162</v>
      </c>
      <c r="C290" s="832" t="s">
        <v>5036</v>
      </c>
      <c r="D290" s="832" t="s">
        <v>5245</v>
      </c>
      <c r="E290" s="832" t="s">
        <v>5246</v>
      </c>
      <c r="F290" s="849">
        <v>1</v>
      </c>
      <c r="G290" s="849">
        <v>329</v>
      </c>
      <c r="H290" s="849">
        <v>1</v>
      </c>
      <c r="I290" s="849">
        <v>329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5326</v>
      </c>
      <c r="B291" s="832" t="s">
        <v>5162</v>
      </c>
      <c r="C291" s="832" t="s">
        <v>5036</v>
      </c>
      <c r="D291" s="832" t="s">
        <v>5251</v>
      </c>
      <c r="E291" s="832" t="s">
        <v>5252</v>
      </c>
      <c r="F291" s="849">
        <v>1</v>
      </c>
      <c r="G291" s="849">
        <v>232</v>
      </c>
      <c r="H291" s="849">
        <v>1</v>
      </c>
      <c r="I291" s="849">
        <v>232</v>
      </c>
      <c r="J291" s="849"/>
      <c r="K291" s="849"/>
      <c r="L291" s="849"/>
      <c r="M291" s="849"/>
      <c r="N291" s="849">
        <v>2</v>
      </c>
      <c r="O291" s="849">
        <v>464</v>
      </c>
      <c r="P291" s="837">
        <v>2</v>
      </c>
      <c r="Q291" s="850">
        <v>232</v>
      </c>
    </row>
    <row r="292" spans="1:17" ht="14.4" customHeight="1" x14ac:dyDescent="0.3">
      <c r="A292" s="831" t="s">
        <v>5326</v>
      </c>
      <c r="B292" s="832" t="s">
        <v>5162</v>
      </c>
      <c r="C292" s="832" t="s">
        <v>5036</v>
      </c>
      <c r="D292" s="832" t="s">
        <v>5269</v>
      </c>
      <c r="E292" s="832" t="s">
        <v>5270</v>
      </c>
      <c r="F292" s="849">
        <v>1</v>
      </c>
      <c r="G292" s="849">
        <v>224</v>
      </c>
      <c r="H292" s="849">
        <v>1</v>
      </c>
      <c r="I292" s="849">
        <v>224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5326</v>
      </c>
      <c r="B293" s="832" t="s">
        <v>5162</v>
      </c>
      <c r="C293" s="832" t="s">
        <v>5036</v>
      </c>
      <c r="D293" s="832" t="s">
        <v>5324</v>
      </c>
      <c r="E293" s="832" t="s">
        <v>5325</v>
      </c>
      <c r="F293" s="849">
        <v>24</v>
      </c>
      <c r="G293" s="849">
        <v>5856</v>
      </c>
      <c r="H293" s="849">
        <v>1</v>
      </c>
      <c r="I293" s="849">
        <v>244</v>
      </c>
      <c r="J293" s="849">
        <v>12</v>
      </c>
      <c r="K293" s="849">
        <v>2928</v>
      </c>
      <c r="L293" s="849">
        <v>0.5</v>
      </c>
      <c r="M293" s="849">
        <v>244</v>
      </c>
      <c r="N293" s="849">
        <v>36</v>
      </c>
      <c r="O293" s="849">
        <v>8820</v>
      </c>
      <c r="P293" s="837">
        <v>1.5061475409836065</v>
      </c>
      <c r="Q293" s="850">
        <v>245</v>
      </c>
    </row>
    <row r="294" spans="1:17" ht="14.4" customHeight="1" x14ac:dyDescent="0.3">
      <c r="A294" s="831" t="s">
        <v>5326</v>
      </c>
      <c r="B294" s="832" t="s">
        <v>5162</v>
      </c>
      <c r="C294" s="832" t="s">
        <v>5036</v>
      </c>
      <c r="D294" s="832" t="s">
        <v>5289</v>
      </c>
      <c r="E294" s="832" t="s">
        <v>5290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406</v>
      </c>
      <c r="P294" s="837"/>
      <c r="Q294" s="850">
        <v>203</v>
      </c>
    </row>
    <row r="295" spans="1:17" ht="14.4" customHeight="1" x14ac:dyDescent="0.3">
      <c r="A295" s="831" t="s">
        <v>5327</v>
      </c>
      <c r="B295" s="832" t="s">
        <v>4827</v>
      </c>
      <c r="C295" s="832" t="s">
        <v>5036</v>
      </c>
      <c r="D295" s="832" t="s">
        <v>5041</v>
      </c>
      <c r="E295" s="832" t="s">
        <v>5042</v>
      </c>
      <c r="F295" s="849">
        <v>10</v>
      </c>
      <c r="G295" s="849">
        <v>370</v>
      </c>
      <c r="H295" s="849">
        <v>1</v>
      </c>
      <c r="I295" s="849">
        <v>37</v>
      </c>
      <c r="J295" s="849">
        <v>3</v>
      </c>
      <c r="K295" s="849">
        <v>111</v>
      </c>
      <c r="L295" s="849">
        <v>0.3</v>
      </c>
      <c r="M295" s="849">
        <v>37</v>
      </c>
      <c r="N295" s="849">
        <v>2</v>
      </c>
      <c r="O295" s="849">
        <v>76</v>
      </c>
      <c r="P295" s="837">
        <v>0.20540540540540542</v>
      </c>
      <c r="Q295" s="850">
        <v>38</v>
      </c>
    </row>
    <row r="296" spans="1:17" ht="14.4" customHeight="1" x14ac:dyDescent="0.3">
      <c r="A296" s="831" t="s">
        <v>5327</v>
      </c>
      <c r="B296" s="832" t="s">
        <v>4827</v>
      </c>
      <c r="C296" s="832" t="s">
        <v>5036</v>
      </c>
      <c r="D296" s="832" t="s">
        <v>5051</v>
      </c>
      <c r="E296" s="832" t="s">
        <v>5052</v>
      </c>
      <c r="F296" s="849"/>
      <c r="G296" s="849"/>
      <c r="H296" s="849"/>
      <c r="I296" s="849"/>
      <c r="J296" s="849">
        <v>1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" customHeight="1" x14ac:dyDescent="0.3">
      <c r="A297" s="831" t="s">
        <v>5327</v>
      </c>
      <c r="B297" s="832" t="s">
        <v>4827</v>
      </c>
      <c r="C297" s="832" t="s">
        <v>5036</v>
      </c>
      <c r="D297" s="832" t="s">
        <v>5069</v>
      </c>
      <c r="E297" s="832" t="s">
        <v>5070</v>
      </c>
      <c r="F297" s="849"/>
      <c r="G297" s="849"/>
      <c r="H297" s="849"/>
      <c r="I297" s="849"/>
      <c r="J297" s="849">
        <v>1</v>
      </c>
      <c r="K297" s="849">
        <v>355</v>
      </c>
      <c r="L297" s="849"/>
      <c r="M297" s="849">
        <v>355</v>
      </c>
      <c r="N297" s="849"/>
      <c r="O297" s="849"/>
      <c r="P297" s="837"/>
      <c r="Q297" s="850"/>
    </row>
    <row r="298" spans="1:17" ht="14.4" customHeight="1" x14ac:dyDescent="0.3">
      <c r="A298" s="831" t="s">
        <v>5327</v>
      </c>
      <c r="B298" s="832" t="s">
        <v>4827</v>
      </c>
      <c r="C298" s="832" t="s">
        <v>5036</v>
      </c>
      <c r="D298" s="832" t="s">
        <v>5075</v>
      </c>
      <c r="E298" s="832" t="s">
        <v>5076</v>
      </c>
      <c r="F298" s="849"/>
      <c r="G298" s="849"/>
      <c r="H298" s="849"/>
      <c r="I298" s="849"/>
      <c r="J298" s="849">
        <v>8</v>
      </c>
      <c r="K298" s="849">
        <v>1392</v>
      </c>
      <c r="L298" s="849"/>
      <c r="M298" s="849">
        <v>174</v>
      </c>
      <c r="N298" s="849">
        <v>7</v>
      </c>
      <c r="O298" s="849">
        <v>1225</v>
      </c>
      <c r="P298" s="837"/>
      <c r="Q298" s="850">
        <v>175</v>
      </c>
    </row>
    <row r="299" spans="1:17" ht="14.4" customHeight="1" x14ac:dyDescent="0.3">
      <c r="A299" s="831" t="s">
        <v>5327</v>
      </c>
      <c r="B299" s="832" t="s">
        <v>4827</v>
      </c>
      <c r="C299" s="832" t="s">
        <v>5036</v>
      </c>
      <c r="D299" s="832" t="s">
        <v>5081</v>
      </c>
      <c r="E299" s="832" t="s">
        <v>5082</v>
      </c>
      <c r="F299" s="849"/>
      <c r="G299" s="849"/>
      <c r="H299" s="849"/>
      <c r="I299" s="849"/>
      <c r="J299" s="849">
        <v>1</v>
      </c>
      <c r="K299" s="849">
        <v>178</v>
      </c>
      <c r="L299" s="849"/>
      <c r="M299" s="849">
        <v>178</v>
      </c>
      <c r="N299" s="849"/>
      <c r="O299" s="849"/>
      <c r="P299" s="837"/>
      <c r="Q299" s="850"/>
    </row>
    <row r="300" spans="1:17" ht="14.4" customHeight="1" x14ac:dyDescent="0.3">
      <c r="A300" s="831" t="s">
        <v>5327</v>
      </c>
      <c r="B300" s="832" t="s">
        <v>4827</v>
      </c>
      <c r="C300" s="832" t="s">
        <v>5036</v>
      </c>
      <c r="D300" s="832" t="s">
        <v>5085</v>
      </c>
      <c r="E300" s="832" t="s">
        <v>5086</v>
      </c>
      <c r="F300" s="849"/>
      <c r="G300" s="849"/>
      <c r="H300" s="849"/>
      <c r="I300" s="849"/>
      <c r="J300" s="849">
        <v>1</v>
      </c>
      <c r="K300" s="849">
        <v>702</v>
      </c>
      <c r="L300" s="849"/>
      <c r="M300" s="849">
        <v>702</v>
      </c>
      <c r="N300" s="849">
        <v>1</v>
      </c>
      <c r="O300" s="849">
        <v>707</v>
      </c>
      <c r="P300" s="837"/>
      <c r="Q300" s="850">
        <v>707</v>
      </c>
    </row>
    <row r="301" spans="1:17" ht="14.4" customHeight="1" x14ac:dyDescent="0.3">
      <c r="A301" s="831" t="s">
        <v>5327</v>
      </c>
      <c r="B301" s="832" t="s">
        <v>5108</v>
      </c>
      <c r="C301" s="832" t="s">
        <v>5036</v>
      </c>
      <c r="D301" s="832" t="s">
        <v>5115</v>
      </c>
      <c r="E301" s="832" t="s">
        <v>5116</v>
      </c>
      <c r="F301" s="849">
        <v>3</v>
      </c>
      <c r="G301" s="849">
        <v>69</v>
      </c>
      <c r="H301" s="849">
        <v>1</v>
      </c>
      <c r="I301" s="849">
        <v>23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5327</v>
      </c>
      <c r="B302" s="832" t="s">
        <v>5108</v>
      </c>
      <c r="C302" s="832" t="s">
        <v>5036</v>
      </c>
      <c r="D302" s="832" t="s">
        <v>5119</v>
      </c>
      <c r="E302" s="832"/>
      <c r="F302" s="849">
        <v>2</v>
      </c>
      <c r="G302" s="849">
        <v>2570</v>
      </c>
      <c r="H302" s="849">
        <v>1</v>
      </c>
      <c r="I302" s="849">
        <v>1285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5327</v>
      </c>
      <c r="B303" s="832" t="s">
        <v>5108</v>
      </c>
      <c r="C303" s="832" t="s">
        <v>5036</v>
      </c>
      <c r="D303" s="832" t="s">
        <v>5128</v>
      </c>
      <c r="E303" s="832"/>
      <c r="F303" s="849">
        <v>2</v>
      </c>
      <c r="G303" s="849">
        <v>2024</v>
      </c>
      <c r="H303" s="849">
        <v>1</v>
      </c>
      <c r="I303" s="849">
        <v>1012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5327</v>
      </c>
      <c r="B304" s="832" t="s">
        <v>5108</v>
      </c>
      <c r="C304" s="832" t="s">
        <v>5036</v>
      </c>
      <c r="D304" s="832" t="s">
        <v>5129</v>
      </c>
      <c r="E304" s="832"/>
      <c r="F304" s="849">
        <v>1</v>
      </c>
      <c r="G304" s="849">
        <v>2297</v>
      </c>
      <c r="H304" s="849">
        <v>1</v>
      </c>
      <c r="I304" s="849">
        <v>2297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5327</v>
      </c>
      <c r="B305" s="832" t="s">
        <v>5108</v>
      </c>
      <c r="C305" s="832" t="s">
        <v>5036</v>
      </c>
      <c r="D305" s="832" t="s">
        <v>5148</v>
      </c>
      <c r="E305" s="832" t="s">
        <v>5149</v>
      </c>
      <c r="F305" s="849"/>
      <c r="G305" s="849"/>
      <c r="H305" s="849"/>
      <c r="I305" s="849"/>
      <c r="J305" s="849">
        <v>1</v>
      </c>
      <c r="K305" s="849">
        <v>1610</v>
      </c>
      <c r="L305" s="849"/>
      <c r="M305" s="849">
        <v>1610</v>
      </c>
      <c r="N305" s="849"/>
      <c r="O305" s="849"/>
      <c r="P305" s="837"/>
      <c r="Q305" s="850"/>
    </row>
    <row r="306" spans="1:17" ht="14.4" customHeight="1" x14ac:dyDescent="0.3">
      <c r="A306" s="831" t="s">
        <v>5327</v>
      </c>
      <c r="B306" s="832" t="s">
        <v>5108</v>
      </c>
      <c r="C306" s="832" t="s">
        <v>5036</v>
      </c>
      <c r="D306" s="832" t="s">
        <v>5154</v>
      </c>
      <c r="E306" s="832" t="s">
        <v>5155</v>
      </c>
      <c r="F306" s="849"/>
      <c r="G306" s="849"/>
      <c r="H306" s="849"/>
      <c r="I306" s="849"/>
      <c r="J306" s="849">
        <v>1</v>
      </c>
      <c r="K306" s="849">
        <v>1610</v>
      </c>
      <c r="L306" s="849"/>
      <c r="M306" s="849">
        <v>1610</v>
      </c>
      <c r="N306" s="849"/>
      <c r="O306" s="849"/>
      <c r="P306" s="837"/>
      <c r="Q306" s="850"/>
    </row>
    <row r="307" spans="1:17" ht="14.4" customHeight="1" x14ac:dyDescent="0.3">
      <c r="A307" s="831" t="s">
        <v>5327</v>
      </c>
      <c r="B307" s="832" t="s">
        <v>5162</v>
      </c>
      <c r="C307" s="832" t="s">
        <v>5036</v>
      </c>
      <c r="D307" s="832" t="s">
        <v>5167</v>
      </c>
      <c r="E307" s="832" t="s">
        <v>5168</v>
      </c>
      <c r="F307" s="849">
        <v>53</v>
      </c>
      <c r="G307" s="849">
        <v>18762</v>
      </c>
      <c r="H307" s="849">
        <v>1</v>
      </c>
      <c r="I307" s="849">
        <v>354</v>
      </c>
      <c r="J307" s="849">
        <v>28</v>
      </c>
      <c r="K307" s="849">
        <v>9912</v>
      </c>
      <c r="L307" s="849">
        <v>0.52830188679245282</v>
      </c>
      <c r="M307" s="849">
        <v>354</v>
      </c>
      <c r="N307" s="849">
        <v>13</v>
      </c>
      <c r="O307" s="849">
        <v>4615</v>
      </c>
      <c r="P307" s="837">
        <v>0.24597590875173223</v>
      </c>
      <c r="Q307" s="850">
        <v>355</v>
      </c>
    </row>
    <row r="308" spans="1:17" ht="14.4" customHeight="1" x14ac:dyDescent="0.3">
      <c r="A308" s="831" t="s">
        <v>5327</v>
      </c>
      <c r="B308" s="832" t="s">
        <v>5162</v>
      </c>
      <c r="C308" s="832" t="s">
        <v>5036</v>
      </c>
      <c r="D308" s="832" t="s">
        <v>5171</v>
      </c>
      <c r="E308" s="832" t="s">
        <v>5172</v>
      </c>
      <c r="F308" s="849">
        <v>144</v>
      </c>
      <c r="G308" s="849">
        <v>9360</v>
      </c>
      <c r="H308" s="849">
        <v>1</v>
      </c>
      <c r="I308" s="849">
        <v>65</v>
      </c>
      <c r="J308" s="849">
        <v>125</v>
      </c>
      <c r="K308" s="849">
        <v>8125</v>
      </c>
      <c r="L308" s="849">
        <v>0.86805555555555558</v>
      </c>
      <c r="M308" s="849">
        <v>65</v>
      </c>
      <c r="N308" s="849">
        <v>153</v>
      </c>
      <c r="O308" s="849">
        <v>9945</v>
      </c>
      <c r="P308" s="837">
        <v>1.0625</v>
      </c>
      <c r="Q308" s="850">
        <v>65</v>
      </c>
    </row>
    <row r="309" spans="1:17" ht="14.4" customHeight="1" x14ac:dyDescent="0.3">
      <c r="A309" s="831" t="s">
        <v>5327</v>
      </c>
      <c r="B309" s="832" t="s">
        <v>5162</v>
      </c>
      <c r="C309" s="832" t="s">
        <v>5036</v>
      </c>
      <c r="D309" s="832" t="s">
        <v>5173</v>
      </c>
      <c r="E309" s="832" t="s">
        <v>5174</v>
      </c>
      <c r="F309" s="849"/>
      <c r="G309" s="849"/>
      <c r="H309" s="849"/>
      <c r="I309" s="849"/>
      <c r="J309" s="849">
        <v>1</v>
      </c>
      <c r="K309" s="849">
        <v>545</v>
      </c>
      <c r="L309" s="849"/>
      <c r="M309" s="849">
        <v>545</v>
      </c>
      <c r="N309" s="849"/>
      <c r="O309" s="849"/>
      <c r="P309" s="837"/>
      <c r="Q309" s="850"/>
    </row>
    <row r="310" spans="1:17" ht="14.4" customHeight="1" x14ac:dyDescent="0.3">
      <c r="A310" s="831" t="s">
        <v>5327</v>
      </c>
      <c r="B310" s="832" t="s">
        <v>5162</v>
      </c>
      <c r="C310" s="832" t="s">
        <v>5036</v>
      </c>
      <c r="D310" s="832" t="s">
        <v>5175</v>
      </c>
      <c r="E310" s="832" t="s">
        <v>5176</v>
      </c>
      <c r="F310" s="849"/>
      <c r="G310" s="849"/>
      <c r="H310" s="849"/>
      <c r="I310" s="849"/>
      <c r="J310" s="849">
        <v>8</v>
      </c>
      <c r="K310" s="849">
        <v>4736</v>
      </c>
      <c r="L310" s="849"/>
      <c r="M310" s="849">
        <v>592</v>
      </c>
      <c r="N310" s="849">
        <v>1</v>
      </c>
      <c r="O310" s="849">
        <v>594</v>
      </c>
      <c r="P310" s="837"/>
      <c r="Q310" s="850">
        <v>594</v>
      </c>
    </row>
    <row r="311" spans="1:17" ht="14.4" customHeight="1" x14ac:dyDescent="0.3">
      <c r="A311" s="831" t="s">
        <v>5327</v>
      </c>
      <c r="B311" s="832" t="s">
        <v>5162</v>
      </c>
      <c r="C311" s="832" t="s">
        <v>5036</v>
      </c>
      <c r="D311" s="832" t="s">
        <v>5177</v>
      </c>
      <c r="E311" s="832" t="s">
        <v>5178</v>
      </c>
      <c r="F311" s="849"/>
      <c r="G311" s="849"/>
      <c r="H311" s="849"/>
      <c r="I311" s="849"/>
      <c r="J311" s="849">
        <v>1</v>
      </c>
      <c r="K311" s="849">
        <v>617</v>
      </c>
      <c r="L311" s="849"/>
      <c r="M311" s="849">
        <v>617</v>
      </c>
      <c r="N311" s="849">
        <v>1</v>
      </c>
      <c r="O311" s="849">
        <v>618</v>
      </c>
      <c r="P311" s="837"/>
      <c r="Q311" s="850">
        <v>618</v>
      </c>
    </row>
    <row r="312" spans="1:17" ht="14.4" customHeight="1" x14ac:dyDescent="0.3">
      <c r="A312" s="831" t="s">
        <v>5327</v>
      </c>
      <c r="B312" s="832" t="s">
        <v>5162</v>
      </c>
      <c r="C312" s="832" t="s">
        <v>5036</v>
      </c>
      <c r="D312" s="832" t="s">
        <v>5183</v>
      </c>
      <c r="E312" s="832" t="s">
        <v>5184</v>
      </c>
      <c r="F312" s="849"/>
      <c r="G312" s="849"/>
      <c r="H312" s="849"/>
      <c r="I312" s="849"/>
      <c r="J312" s="849">
        <v>1</v>
      </c>
      <c r="K312" s="849">
        <v>24</v>
      </c>
      <c r="L312" s="849"/>
      <c r="M312" s="849">
        <v>24</v>
      </c>
      <c r="N312" s="849"/>
      <c r="O312" s="849"/>
      <c r="P312" s="837"/>
      <c r="Q312" s="850"/>
    </row>
    <row r="313" spans="1:17" ht="14.4" customHeight="1" x14ac:dyDescent="0.3">
      <c r="A313" s="831" t="s">
        <v>5327</v>
      </c>
      <c r="B313" s="832" t="s">
        <v>5162</v>
      </c>
      <c r="C313" s="832" t="s">
        <v>5036</v>
      </c>
      <c r="D313" s="832" t="s">
        <v>5187</v>
      </c>
      <c r="E313" s="832" t="s">
        <v>5188</v>
      </c>
      <c r="F313" s="849">
        <v>66</v>
      </c>
      <c r="G313" s="849">
        <v>3630</v>
      </c>
      <c r="H313" s="849">
        <v>1</v>
      </c>
      <c r="I313" s="849">
        <v>55</v>
      </c>
      <c r="J313" s="849">
        <v>91</v>
      </c>
      <c r="K313" s="849">
        <v>5005</v>
      </c>
      <c r="L313" s="849">
        <v>1.3787878787878789</v>
      </c>
      <c r="M313" s="849">
        <v>55</v>
      </c>
      <c r="N313" s="849">
        <v>90</v>
      </c>
      <c r="O313" s="849">
        <v>4950</v>
      </c>
      <c r="P313" s="837">
        <v>1.3636363636363635</v>
      </c>
      <c r="Q313" s="850">
        <v>55</v>
      </c>
    </row>
    <row r="314" spans="1:17" ht="14.4" customHeight="1" x14ac:dyDescent="0.3">
      <c r="A314" s="831" t="s">
        <v>5327</v>
      </c>
      <c r="B314" s="832" t="s">
        <v>5162</v>
      </c>
      <c r="C314" s="832" t="s">
        <v>5036</v>
      </c>
      <c r="D314" s="832" t="s">
        <v>5189</v>
      </c>
      <c r="E314" s="832" t="s">
        <v>5190</v>
      </c>
      <c r="F314" s="849">
        <v>424</v>
      </c>
      <c r="G314" s="849">
        <v>32648</v>
      </c>
      <c r="H314" s="849">
        <v>1</v>
      </c>
      <c r="I314" s="849">
        <v>77</v>
      </c>
      <c r="J314" s="849">
        <v>433</v>
      </c>
      <c r="K314" s="849">
        <v>33341</v>
      </c>
      <c r="L314" s="849">
        <v>1.0212264150943395</v>
      </c>
      <c r="M314" s="849">
        <v>77</v>
      </c>
      <c r="N314" s="849">
        <v>438</v>
      </c>
      <c r="O314" s="849">
        <v>34164</v>
      </c>
      <c r="P314" s="837">
        <v>1.0464346973780936</v>
      </c>
      <c r="Q314" s="850">
        <v>78</v>
      </c>
    </row>
    <row r="315" spans="1:17" ht="14.4" customHeight="1" x14ac:dyDescent="0.3">
      <c r="A315" s="831" t="s">
        <v>5327</v>
      </c>
      <c r="B315" s="832" t="s">
        <v>5162</v>
      </c>
      <c r="C315" s="832" t="s">
        <v>5036</v>
      </c>
      <c r="D315" s="832" t="s">
        <v>5193</v>
      </c>
      <c r="E315" s="832" t="s">
        <v>5194</v>
      </c>
      <c r="F315" s="849">
        <v>43</v>
      </c>
      <c r="G315" s="849">
        <v>1032</v>
      </c>
      <c r="H315" s="849">
        <v>1</v>
      </c>
      <c r="I315" s="849">
        <v>24</v>
      </c>
      <c r="J315" s="849">
        <v>40</v>
      </c>
      <c r="K315" s="849">
        <v>960</v>
      </c>
      <c r="L315" s="849">
        <v>0.93023255813953487</v>
      </c>
      <c r="M315" s="849">
        <v>24</v>
      </c>
      <c r="N315" s="849">
        <v>29</v>
      </c>
      <c r="O315" s="849">
        <v>696</v>
      </c>
      <c r="P315" s="837">
        <v>0.67441860465116277</v>
      </c>
      <c r="Q315" s="850">
        <v>24</v>
      </c>
    </row>
    <row r="316" spans="1:17" ht="14.4" customHeight="1" x14ac:dyDescent="0.3">
      <c r="A316" s="831" t="s">
        <v>5327</v>
      </c>
      <c r="B316" s="832" t="s">
        <v>5162</v>
      </c>
      <c r="C316" s="832" t="s">
        <v>5036</v>
      </c>
      <c r="D316" s="832" t="s">
        <v>5203</v>
      </c>
      <c r="E316" s="832" t="s">
        <v>5204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210</v>
      </c>
      <c r="P316" s="837"/>
      <c r="Q316" s="850">
        <v>210</v>
      </c>
    </row>
    <row r="317" spans="1:17" ht="14.4" customHeight="1" x14ac:dyDescent="0.3">
      <c r="A317" s="831" t="s">
        <v>5327</v>
      </c>
      <c r="B317" s="832" t="s">
        <v>5162</v>
      </c>
      <c r="C317" s="832" t="s">
        <v>5036</v>
      </c>
      <c r="D317" s="832" t="s">
        <v>5205</v>
      </c>
      <c r="E317" s="832" t="s">
        <v>5206</v>
      </c>
      <c r="F317" s="849">
        <v>15</v>
      </c>
      <c r="G317" s="849">
        <v>990</v>
      </c>
      <c r="H317" s="849">
        <v>1</v>
      </c>
      <c r="I317" s="849">
        <v>66</v>
      </c>
      <c r="J317" s="849">
        <v>9</v>
      </c>
      <c r="K317" s="849">
        <v>594</v>
      </c>
      <c r="L317" s="849">
        <v>0.6</v>
      </c>
      <c r="M317" s="849">
        <v>66</v>
      </c>
      <c r="N317" s="849">
        <v>3</v>
      </c>
      <c r="O317" s="849">
        <v>198</v>
      </c>
      <c r="P317" s="837">
        <v>0.2</v>
      </c>
      <c r="Q317" s="850">
        <v>66</v>
      </c>
    </row>
    <row r="318" spans="1:17" ht="14.4" customHeight="1" x14ac:dyDescent="0.3">
      <c r="A318" s="831" t="s">
        <v>5327</v>
      </c>
      <c r="B318" s="832" t="s">
        <v>5162</v>
      </c>
      <c r="C318" s="832" t="s">
        <v>5036</v>
      </c>
      <c r="D318" s="832" t="s">
        <v>5209</v>
      </c>
      <c r="E318" s="832" t="s">
        <v>5210</v>
      </c>
      <c r="F318" s="849">
        <v>476</v>
      </c>
      <c r="G318" s="849">
        <v>8092</v>
      </c>
      <c r="H318" s="849">
        <v>1</v>
      </c>
      <c r="I318" s="849">
        <v>17</v>
      </c>
      <c r="J318" s="849">
        <v>468</v>
      </c>
      <c r="K318" s="849">
        <v>7956</v>
      </c>
      <c r="L318" s="849">
        <v>0.98319327731092432</v>
      </c>
      <c r="M318" s="849">
        <v>17</v>
      </c>
      <c r="N318" s="849">
        <v>450</v>
      </c>
      <c r="O318" s="849">
        <v>7650</v>
      </c>
      <c r="P318" s="837">
        <v>0.94537815126050417</v>
      </c>
      <c r="Q318" s="850">
        <v>17</v>
      </c>
    </row>
    <row r="319" spans="1:17" ht="14.4" customHeight="1" x14ac:dyDescent="0.3">
      <c r="A319" s="831" t="s">
        <v>5327</v>
      </c>
      <c r="B319" s="832" t="s">
        <v>5162</v>
      </c>
      <c r="C319" s="832" t="s">
        <v>5036</v>
      </c>
      <c r="D319" s="832" t="s">
        <v>5215</v>
      </c>
      <c r="E319" s="832" t="s">
        <v>5216</v>
      </c>
      <c r="F319" s="849">
        <v>10</v>
      </c>
      <c r="G319" s="849">
        <v>250</v>
      </c>
      <c r="H319" s="849">
        <v>1</v>
      </c>
      <c r="I319" s="849">
        <v>25</v>
      </c>
      <c r="J319" s="849">
        <v>5</v>
      </c>
      <c r="K319" s="849">
        <v>125</v>
      </c>
      <c r="L319" s="849">
        <v>0.5</v>
      </c>
      <c r="M319" s="849">
        <v>25</v>
      </c>
      <c r="N319" s="849">
        <v>7</v>
      </c>
      <c r="O319" s="849">
        <v>175</v>
      </c>
      <c r="P319" s="837">
        <v>0.7</v>
      </c>
      <c r="Q319" s="850">
        <v>25</v>
      </c>
    </row>
    <row r="320" spans="1:17" ht="14.4" customHeight="1" x14ac:dyDescent="0.3">
      <c r="A320" s="831" t="s">
        <v>5327</v>
      </c>
      <c r="B320" s="832" t="s">
        <v>5162</v>
      </c>
      <c r="C320" s="832" t="s">
        <v>5036</v>
      </c>
      <c r="D320" s="832" t="s">
        <v>5217</v>
      </c>
      <c r="E320" s="832" t="s">
        <v>5218</v>
      </c>
      <c r="F320" s="849">
        <v>1</v>
      </c>
      <c r="G320" s="849">
        <v>742</v>
      </c>
      <c r="H320" s="849">
        <v>1</v>
      </c>
      <c r="I320" s="849">
        <v>742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5327</v>
      </c>
      <c r="B321" s="832" t="s">
        <v>5162</v>
      </c>
      <c r="C321" s="832" t="s">
        <v>5036</v>
      </c>
      <c r="D321" s="832" t="s">
        <v>5219</v>
      </c>
      <c r="E321" s="832" t="s">
        <v>5220</v>
      </c>
      <c r="F321" s="849">
        <v>58</v>
      </c>
      <c r="G321" s="849">
        <v>10498</v>
      </c>
      <c r="H321" s="849">
        <v>1</v>
      </c>
      <c r="I321" s="849">
        <v>181</v>
      </c>
      <c r="J321" s="849">
        <v>85</v>
      </c>
      <c r="K321" s="849">
        <v>15385</v>
      </c>
      <c r="L321" s="849">
        <v>1.4655172413793103</v>
      </c>
      <c r="M321" s="849">
        <v>181</v>
      </c>
      <c r="N321" s="849">
        <v>90</v>
      </c>
      <c r="O321" s="849">
        <v>16290</v>
      </c>
      <c r="P321" s="837">
        <v>1.5517241379310345</v>
      </c>
      <c r="Q321" s="850">
        <v>181</v>
      </c>
    </row>
    <row r="322" spans="1:17" ht="14.4" customHeight="1" x14ac:dyDescent="0.3">
      <c r="A322" s="831" t="s">
        <v>5327</v>
      </c>
      <c r="B322" s="832" t="s">
        <v>5162</v>
      </c>
      <c r="C322" s="832" t="s">
        <v>5036</v>
      </c>
      <c r="D322" s="832" t="s">
        <v>5221</v>
      </c>
      <c r="E322" s="832" t="s">
        <v>5222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26</v>
      </c>
      <c r="P322" s="837"/>
      <c r="Q322" s="850">
        <v>26</v>
      </c>
    </row>
    <row r="323" spans="1:17" ht="14.4" customHeight="1" x14ac:dyDescent="0.3">
      <c r="A323" s="831" t="s">
        <v>5327</v>
      </c>
      <c r="B323" s="832" t="s">
        <v>5162</v>
      </c>
      <c r="C323" s="832" t="s">
        <v>5036</v>
      </c>
      <c r="D323" s="832" t="s">
        <v>5223</v>
      </c>
      <c r="E323" s="832" t="s">
        <v>5224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84</v>
      </c>
      <c r="P323" s="837"/>
      <c r="Q323" s="850">
        <v>84</v>
      </c>
    </row>
    <row r="324" spans="1:17" ht="14.4" customHeight="1" x14ac:dyDescent="0.3">
      <c r="A324" s="831" t="s">
        <v>5327</v>
      </c>
      <c r="B324" s="832" t="s">
        <v>5162</v>
      </c>
      <c r="C324" s="832" t="s">
        <v>5036</v>
      </c>
      <c r="D324" s="832" t="s">
        <v>5225</v>
      </c>
      <c r="E324" s="832" t="s">
        <v>5226</v>
      </c>
      <c r="F324" s="849">
        <v>89</v>
      </c>
      <c r="G324" s="849">
        <v>22606</v>
      </c>
      <c r="H324" s="849">
        <v>1</v>
      </c>
      <c r="I324" s="849">
        <v>254</v>
      </c>
      <c r="J324" s="849">
        <v>138</v>
      </c>
      <c r="K324" s="849">
        <v>35052</v>
      </c>
      <c r="L324" s="849">
        <v>1.550561797752809</v>
      </c>
      <c r="M324" s="849">
        <v>254</v>
      </c>
      <c r="N324" s="849">
        <v>151</v>
      </c>
      <c r="O324" s="849">
        <v>38354</v>
      </c>
      <c r="P324" s="837">
        <v>1.696629213483146</v>
      </c>
      <c r="Q324" s="850">
        <v>254</v>
      </c>
    </row>
    <row r="325" spans="1:17" ht="14.4" customHeight="1" x14ac:dyDescent="0.3">
      <c r="A325" s="831" t="s">
        <v>5327</v>
      </c>
      <c r="B325" s="832" t="s">
        <v>5162</v>
      </c>
      <c r="C325" s="832" t="s">
        <v>5036</v>
      </c>
      <c r="D325" s="832" t="s">
        <v>5231</v>
      </c>
      <c r="E325" s="832" t="s">
        <v>5232</v>
      </c>
      <c r="F325" s="849">
        <v>79</v>
      </c>
      <c r="G325" s="849">
        <v>17143</v>
      </c>
      <c r="H325" s="849">
        <v>1</v>
      </c>
      <c r="I325" s="849">
        <v>217</v>
      </c>
      <c r="J325" s="849">
        <v>97</v>
      </c>
      <c r="K325" s="849">
        <v>21049</v>
      </c>
      <c r="L325" s="849">
        <v>1.2278481012658229</v>
      </c>
      <c r="M325" s="849">
        <v>217</v>
      </c>
      <c r="N325" s="849">
        <v>95</v>
      </c>
      <c r="O325" s="849">
        <v>20615</v>
      </c>
      <c r="P325" s="837">
        <v>1.2025316455696202</v>
      </c>
      <c r="Q325" s="850">
        <v>217</v>
      </c>
    </row>
    <row r="326" spans="1:17" ht="14.4" customHeight="1" x14ac:dyDescent="0.3">
      <c r="A326" s="831" t="s">
        <v>5327</v>
      </c>
      <c r="B326" s="832" t="s">
        <v>5162</v>
      </c>
      <c r="C326" s="832" t="s">
        <v>5036</v>
      </c>
      <c r="D326" s="832" t="s">
        <v>5233</v>
      </c>
      <c r="E326" s="832" t="s">
        <v>5234</v>
      </c>
      <c r="F326" s="849">
        <v>31</v>
      </c>
      <c r="G326" s="849">
        <v>1147</v>
      </c>
      <c r="H326" s="849">
        <v>1</v>
      </c>
      <c r="I326" s="849">
        <v>37</v>
      </c>
      <c r="J326" s="849">
        <v>34</v>
      </c>
      <c r="K326" s="849">
        <v>1258</v>
      </c>
      <c r="L326" s="849">
        <v>1.096774193548387</v>
      </c>
      <c r="M326" s="849">
        <v>37</v>
      </c>
      <c r="N326" s="849">
        <v>22</v>
      </c>
      <c r="O326" s="849">
        <v>814</v>
      </c>
      <c r="P326" s="837">
        <v>0.70967741935483875</v>
      </c>
      <c r="Q326" s="850">
        <v>37</v>
      </c>
    </row>
    <row r="327" spans="1:17" ht="14.4" customHeight="1" x14ac:dyDescent="0.3">
      <c r="A327" s="831" t="s">
        <v>5327</v>
      </c>
      <c r="B327" s="832" t="s">
        <v>5162</v>
      </c>
      <c r="C327" s="832" t="s">
        <v>5036</v>
      </c>
      <c r="D327" s="832" t="s">
        <v>5235</v>
      </c>
      <c r="E327" s="832" t="s">
        <v>5236</v>
      </c>
      <c r="F327" s="849"/>
      <c r="G327" s="849"/>
      <c r="H327" s="849"/>
      <c r="I327" s="849"/>
      <c r="J327" s="849">
        <v>1</v>
      </c>
      <c r="K327" s="849">
        <v>592</v>
      </c>
      <c r="L327" s="849"/>
      <c r="M327" s="849">
        <v>592</v>
      </c>
      <c r="N327" s="849">
        <v>1</v>
      </c>
      <c r="O327" s="849">
        <v>594</v>
      </c>
      <c r="P327" s="837"/>
      <c r="Q327" s="850">
        <v>594</v>
      </c>
    </row>
    <row r="328" spans="1:17" ht="14.4" customHeight="1" x14ac:dyDescent="0.3">
      <c r="A328" s="831" t="s">
        <v>5327</v>
      </c>
      <c r="B328" s="832" t="s">
        <v>5162</v>
      </c>
      <c r="C328" s="832" t="s">
        <v>5036</v>
      </c>
      <c r="D328" s="832" t="s">
        <v>5249</v>
      </c>
      <c r="E328" s="832" t="s">
        <v>5250</v>
      </c>
      <c r="F328" s="849"/>
      <c r="G328" s="849"/>
      <c r="H328" s="849"/>
      <c r="I328" s="849"/>
      <c r="J328" s="849">
        <v>1</v>
      </c>
      <c r="K328" s="849">
        <v>753</v>
      </c>
      <c r="L328" s="849"/>
      <c r="M328" s="849">
        <v>753</v>
      </c>
      <c r="N328" s="849">
        <v>1</v>
      </c>
      <c r="O328" s="849">
        <v>754</v>
      </c>
      <c r="P328" s="837"/>
      <c r="Q328" s="850">
        <v>754</v>
      </c>
    </row>
    <row r="329" spans="1:17" ht="14.4" customHeight="1" x14ac:dyDescent="0.3">
      <c r="A329" s="831" t="s">
        <v>5327</v>
      </c>
      <c r="B329" s="832" t="s">
        <v>5162</v>
      </c>
      <c r="C329" s="832" t="s">
        <v>5036</v>
      </c>
      <c r="D329" s="832" t="s">
        <v>5251</v>
      </c>
      <c r="E329" s="832" t="s">
        <v>5252</v>
      </c>
      <c r="F329" s="849"/>
      <c r="G329" s="849"/>
      <c r="H329" s="849"/>
      <c r="I329" s="849"/>
      <c r="J329" s="849">
        <v>2</v>
      </c>
      <c r="K329" s="849">
        <v>464</v>
      </c>
      <c r="L329" s="849"/>
      <c r="M329" s="849">
        <v>232</v>
      </c>
      <c r="N329" s="849">
        <v>1</v>
      </c>
      <c r="O329" s="849">
        <v>232</v>
      </c>
      <c r="P329" s="837"/>
      <c r="Q329" s="850">
        <v>232</v>
      </c>
    </row>
    <row r="330" spans="1:17" ht="14.4" customHeight="1" x14ac:dyDescent="0.3">
      <c r="A330" s="831" t="s">
        <v>5327</v>
      </c>
      <c r="B330" s="832" t="s">
        <v>5162</v>
      </c>
      <c r="C330" s="832" t="s">
        <v>5036</v>
      </c>
      <c r="D330" s="832" t="s">
        <v>5255</v>
      </c>
      <c r="E330" s="832" t="s">
        <v>5256</v>
      </c>
      <c r="F330" s="849"/>
      <c r="G330" s="849"/>
      <c r="H330" s="849"/>
      <c r="I330" s="849"/>
      <c r="J330" s="849">
        <v>1</v>
      </c>
      <c r="K330" s="849">
        <v>410</v>
      </c>
      <c r="L330" s="849"/>
      <c r="M330" s="849">
        <v>410</v>
      </c>
      <c r="N330" s="849">
        <v>1</v>
      </c>
      <c r="O330" s="849">
        <v>411</v>
      </c>
      <c r="P330" s="837"/>
      <c r="Q330" s="850">
        <v>411</v>
      </c>
    </row>
    <row r="331" spans="1:17" ht="14.4" customHeight="1" x14ac:dyDescent="0.3">
      <c r="A331" s="831" t="s">
        <v>5327</v>
      </c>
      <c r="B331" s="832" t="s">
        <v>5162</v>
      </c>
      <c r="C331" s="832" t="s">
        <v>5036</v>
      </c>
      <c r="D331" s="832" t="s">
        <v>5259</v>
      </c>
      <c r="E331" s="832" t="s">
        <v>5260</v>
      </c>
      <c r="F331" s="849"/>
      <c r="G331" s="849"/>
      <c r="H331" s="849"/>
      <c r="I331" s="849"/>
      <c r="J331" s="849">
        <v>1</v>
      </c>
      <c r="K331" s="849">
        <v>590</v>
      </c>
      <c r="L331" s="849"/>
      <c r="M331" s="849">
        <v>590</v>
      </c>
      <c r="N331" s="849">
        <v>1</v>
      </c>
      <c r="O331" s="849">
        <v>591</v>
      </c>
      <c r="P331" s="837"/>
      <c r="Q331" s="850">
        <v>591</v>
      </c>
    </row>
    <row r="332" spans="1:17" ht="14.4" customHeight="1" x14ac:dyDescent="0.3">
      <c r="A332" s="831" t="s">
        <v>5327</v>
      </c>
      <c r="B332" s="832" t="s">
        <v>5162</v>
      </c>
      <c r="C332" s="832" t="s">
        <v>5036</v>
      </c>
      <c r="D332" s="832" t="s">
        <v>5261</v>
      </c>
      <c r="E332" s="832" t="s">
        <v>5262</v>
      </c>
      <c r="F332" s="849"/>
      <c r="G332" s="849"/>
      <c r="H332" s="849"/>
      <c r="I332" s="849"/>
      <c r="J332" s="849">
        <v>1</v>
      </c>
      <c r="K332" s="849">
        <v>387</v>
      </c>
      <c r="L332" s="849"/>
      <c r="M332" s="849">
        <v>387</v>
      </c>
      <c r="N332" s="849"/>
      <c r="O332" s="849"/>
      <c r="P332" s="837"/>
      <c r="Q332" s="850"/>
    </row>
    <row r="333" spans="1:17" ht="14.4" customHeight="1" x14ac:dyDescent="0.3">
      <c r="A333" s="831" t="s">
        <v>5327</v>
      </c>
      <c r="B333" s="832" t="s">
        <v>5162</v>
      </c>
      <c r="C333" s="832" t="s">
        <v>5036</v>
      </c>
      <c r="D333" s="832" t="s">
        <v>5273</v>
      </c>
      <c r="E333" s="832" t="s">
        <v>5274</v>
      </c>
      <c r="F333" s="849"/>
      <c r="G333" s="849"/>
      <c r="H333" s="849"/>
      <c r="I333" s="849"/>
      <c r="J333" s="849">
        <v>1</v>
      </c>
      <c r="K333" s="849">
        <v>919</v>
      </c>
      <c r="L333" s="849"/>
      <c r="M333" s="849">
        <v>919</v>
      </c>
      <c r="N333" s="849"/>
      <c r="O333" s="849"/>
      <c r="P333" s="837"/>
      <c r="Q333" s="850"/>
    </row>
    <row r="334" spans="1:17" ht="14.4" customHeight="1" x14ac:dyDescent="0.3">
      <c r="A334" s="831" t="s">
        <v>5327</v>
      </c>
      <c r="B334" s="832" t="s">
        <v>5162</v>
      </c>
      <c r="C334" s="832" t="s">
        <v>5036</v>
      </c>
      <c r="D334" s="832" t="s">
        <v>5275</v>
      </c>
      <c r="E334" s="832" t="s">
        <v>5276</v>
      </c>
      <c r="F334" s="849"/>
      <c r="G334" s="849"/>
      <c r="H334" s="849"/>
      <c r="I334" s="849"/>
      <c r="J334" s="849">
        <v>1</v>
      </c>
      <c r="K334" s="849">
        <v>896</v>
      </c>
      <c r="L334" s="849"/>
      <c r="M334" s="849">
        <v>896</v>
      </c>
      <c r="N334" s="849"/>
      <c r="O334" s="849"/>
      <c r="P334" s="837"/>
      <c r="Q334" s="850"/>
    </row>
    <row r="335" spans="1:17" ht="14.4" customHeight="1" x14ac:dyDescent="0.3">
      <c r="A335" s="831" t="s">
        <v>5327</v>
      </c>
      <c r="B335" s="832" t="s">
        <v>5162</v>
      </c>
      <c r="C335" s="832" t="s">
        <v>5036</v>
      </c>
      <c r="D335" s="832" t="s">
        <v>5289</v>
      </c>
      <c r="E335" s="832" t="s">
        <v>5290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203</v>
      </c>
      <c r="P335" s="837"/>
      <c r="Q335" s="850">
        <v>203</v>
      </c>
    </row>
    <row r="336" spans="1:17" ht="14.4" customHeight="1" x14ac:dyDescent="0.3">
      <c r="A336" s="831" t="s">
        <v>5107</v>
      </c>
      <c r="B336" s="832" t="s">
        <v>5162</v>
      </c>
      <c r="C336" s="832" t="s">
        <v>5036</v>
      </c>
      <c r="D336" s="832" t="s">
        <v>5171</v>
      </c>
      <c r="E336" s="832" t="s">
        <v>5172</v>
      </c>
      <c r="F336" s="849">
        <v>394</v>
      </c>
      <c r="G336" s="849">
        <v>25610</v>
      </c>
      <c r="H336" s="849">
        <v>1</v>
      </c>
      <c r="I336" s="849">
        <v>65</v>
      </c>
      <c r="J336" s="849">
        <v>325</v>
      </c>
      <c r="K336" s="849">
        <v>21125</v>
      </c>
      <c r="L336" s="849">
        <v>0.82487309644670048</v>
      </c>
      <c r="M336" s="849">
        <v>65</v>
      </c>
      <c r="N336" s="849">
        <v>238</v>
      </c>
      <c r="O336" s="849">
        <v>15470</v>
      </c>
      <c r="P336" s="837">
        <v>0.60406091370558379</v>
      </c>
      <c r="Q336" s="850">
        <v>65</v>
      </c>
    </row>
    <row r="337" spans="1:17" ht="14.4" customHeight="1" x14ac:dyDescent="0.3">
      <c r="A337" s="831" t="s">
        <v>5107</v>
      </c>
      <c r="B337" s="832" t="s">
        <v>5162</v>
      </c>
      <c r="C337" s="832" t="s">
        <v>5036</v>
      </c>
      <c r="D337" s="832" t="s">
        <v>5175</v>
      </c>
      <c r="E337" s="832" t="s">
        <v>5176</v>
      </c>
      <c r="F337" s="849"/>
      <c r="G337" s="849"/>
      <c r="H337" s="849"/>
      <c r="I337" s="849"/>
      <c r="J337" s="849">
        <v>1</v>
      </c>
      <c r="K337" s="849">
        <v>592</v>
      </c>
      <c r="L337" s="849"/>
      <c r="M337" s="849">
        <v>592</v>
      </c>
      <c r="N337" s="849"/>
      <c r="O337" s="849"/>
      <c r="P337" s="837"/>
      <c r="Q337" s="850"/>
    </row>
    <row r="338" spans="1:17" ht="14.4" customHeight="1" x14ac:dyDescent="0.3">
      <c r="A338" s="831" t="s">
        <v>5107</v>
      </c>
      <c r="B338" s="832" t="s">
        <v>5162</v>
      </c>
      <c r="C338" s="832" t="s">
        <v>5036</v>
      </c>
      <c r="D338" s="832" t="s">
        <v>5183</v>
      </c>
      <c r="E338" s="832" t="s">
        <v>5184</v>
      </c>
      <c r="F338" s="849">
        <v>10</v>
      </c>
      <c r="G338" s="849">
        <v>240</v>
      </c>
      <c r="H338" s="849">
        <v>1</v>
      </c>
      <c r="I338" s="849">
        <v>24</v>
      </c>
      <c r="J338" s="849">
        <v>9</v>
      </c>
      <c r="K338" s="849">
        <v>216</v>
      </c>
      <c r="L338" s="849">
        <v>0.9</v>
      </c>
      <c r="M338" s="849">
        <v>24</v>
      </c>
      <c r="N338" s="849">
        <v>6</v>
      </c>
      <c r="O338" s="849">
        <v>156</v>
      </c>
      <c r="P338" s="837">
        <v>0.65</v>
      </c>
      <c r="Q338" s="850">
        <v>26</v>
      </c>
    </row>
    <row r="339" spans="1:17" ht="14.4" customHeight="1" x14ac:dyDescent="0.3">
      <c r="A339" s="831" t="s">
        <v>5107</v>
      </c>
      <c r="B339" s="832" t="s">
        <v>5162</v>
      </c>
      <c r="C339" s="832" t="s">
        <v>5036</v>
      </c>
      <c r="D339" s="832" t="s">
        <v>5187</v>
      </c>
      <c r="E339" s="832" t="s">
        <v>5188</v>
      </c>
      <c r="F339" s="849">
        <v>4</v>
      </c>
      <c r="G339" s="849">
        <v>220</v>
      </c>
      <c r="H339" s="849">
        <v>1</v>
      </c>
      <c r="I339" s="849">
        <v>55</v>
      </c>
      <c r="J339" s="849">
        <v>2</v>
      </c>
      <c r="K339" s="849">
        <v>110</v>
      </c>
      <c r="L339" s="849">
        <v>0.5</v>
      </c>
      <c r="M339" s="849">
        <v>55</v>
      </c>
      <c r="N339" s="849">
        <v>1</v>
      </c>
      <c r="O339" s="849">
        <v>55</v>
      </c>
      <c r="P339" s="837">
        <v>0.25</v>
      </c>
      <c r="Q339" s="850">
        <v>55</v>
      </c>
    </row>
    <row r="340" spans="1:17" ht="14.4" customHeight="1" x14ac:dyDescent="0.3">
      <c r="A340" s="831" t="s">
        <v>5107</v>
      </c>
      <c r="B340" s="832" t="s">
        <v>5162</v>
      </c>
      <c r="C340" s="832" t="s">
        <v>5036</v>
      </c>
      <c r="D340" s="832" t="s">
        <v>5189</v>
      </c>
      <c r="E340" s="832" t="s">
        <v>5190</v>
      </c>
      <c r="F340" s="849">
        <v>25</v>
      </c>
      <c r="G340" s="849">
        <v>1925</v>
      </c>
      <c r="H340" s="849">
        <v>1</v>
      </c>
      <c r="I340" s="849">
        <v>77</v>
      </c>
      <c r="J340" s="849">
        <v>25</v>
      </c>
      <c r="K340" s="849">
        <v>1925</v>
      </c>
      <c r="L340" s="849">
        <v>1</v>
      </c>
      <c r="M340" s="849">
        <v>77</v>
      </c>
      <c r="N340" s="849">
        <v>13</v>
      </c>
      <c r="O340" s="849">
        <v>1014</v>
      </c>
      <c r="P340" s="837">
        <v>0.52675324675324675</v>
      </c>
      <c r="Q340" s="850">
        <v>78</v>
      </c>
    </row>
    <row r="341" spans="1:17" ht="14.4" customHeight="1" x14ac:dyDescent="0.3">
      <c r="A341" s="831" t="s">
        <v>5107</v>
      </c>
      <c r="B341" s="832" t="s">
        <v>5162</v>
      </c>
      <c r="C341" s="832" t="s">
        <v>5036</v>
      </c>
      <c r="D341" s="832" t="s">
        <v>5193</v>
      </c>
      <c r="E341" s="832" t="s">
        <v>5194</v>
      </c>
      <c r="F341" s="849">
        <v>129</v>
      </c>
      <c r="G341" s="849">
        <v>3096</v>
      </c>
      <c r="H341" s="849">
        <v>1</v>
      </c>
      <c r="I341" s="849">
        <v>24</v>
      </c>
      <c r="J341" s="849">
        <v>105</v>
      </c>
      <c r="K341" s="849">
        <v>2520</v>
      </c>
      <c r="L341" s="849">
        <v>0.81395348837209303</v>
      </c>
      <c r="M341" s="849">
        <v>24</v>
      </c>
      <c r="N341" s="849">
        <v>76</v>
      </c>
      <c r="O341" s="849">
        <v>1824</v>
      </c>
      <c r="P341" s="837">
        <v>0.58914728682170547</v>
      </c>
      <c r="Q341" s="850">
        <v>24</v>
      </c>
    </row>
    <row r="342" spans="1:17" ht="14.4" customHeight="1" x14ac:dyDescent="0.3">
      <c r="A342" s="831" t="s">
        <v>5107</v>
      </c>
      <c r="B342" s="832" t="s">
        <v>5162</v>
      </c>
      <c r="C342" s="832" t="s">
        <v>5036</v>
      </c>
      <c r="D342" s="832" t="s">
        <v>5195</v>
      </c>
      <c r="E342" s="832" t="s">
        <v>5196</v>
      </c>
      <c r="F342" s="849">
        <v>2</v>
      </c>
      <c r="G342" s="849">
        <v>200</v>
      </c>
      <c r="H342" s="849">
        <v>1</v>
      </c>
      <c r="I342" s="849">
        <v>100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5107</v>
      </c>
      <c r="B343" s="832" t="s">
        <v>5162</v>
      </c>
      <c r="C343" s="832" t="s">
        <v>5036</v>
      </c>
      <c r="D343" s="832" t="s">
        <v>5205</v>
      </c>
      <c r="E343" s="832" t="s">
        <v>5206</v>
      </c>
      <c r="F343" s="849">
        <v>43</v>
      </c>
      <c r="G343" s="849">
        <v>2838</v>
      </c>
      <c r="H343" s="849">
        <v>1</v>
      </c>
      <c r="I343" s="849">
        <v>66</v>
      </c>
      <c r="J343" s="849">
        <v>45</v>
      </c>
      <c r="K343" s="849">
        <v>2970</v>
      </c>
      <c r="L343" s="849">
        <v>1.0465116279069768</v>
      </c>
      <c r="M343" s="849">
        <v>66</v>
      </c>
      <c r="N343" s="849">
        <v>52</v>
      </c>
      <c r="O343" s="849">
        <v>3432</v>
      </c>
      <c r="P343" s="837">
        <v>1.2093023255813953</v>
      </c>
      <c r="Q343" s="850">
        <v>66</v>
      </c>
    </row>
    <row r="344" spans="1:17" ht="14.4" customHeight="1" x14ac:dyDescent="0.3">
      <c r="A344" s="831" t="s">
        <v>5107</v>
      </c>
      <c r="B344" s="832" t="s">
        <v>5162</v>
      </c>
      <c r="C344" s="832" t="s">
        <v>5036</v>
      </c>
      <c r="D344" s="832" t="s">
        <v>5209</v>
      </c>
      <c r="E344" s="832" t="s">
        <v>5210</v>
      </c>
      <c r="F344" s="849">
        <v>25</v>
      </c>
      <c r="G344" s="849">
        <v>425</v>
      </c>
      <c r="H344" s="849">
        <v>1</v>
      </c>
      <c r="I344" s="849">
        <v>17</v>
      </c>
      <c r="J344" s="849">
        <v>27</v>
      </c>
      <c r="K344" s="849">
        <v>459</v>
      </c>
      <c r="L344" s="849">
        <v>1.08</v>
      </c>
      <c r="M344" s="849">
        <v>17</v>
      </c>
      <c r="N344" s="849">
        <v>13</v>
      </c>
      <c r="O344" s="849">
        <v>221</v>
      </c>
      <c r="P344" s="837">
        <v>0.52</v>
      </c>
      <c r="Q344" s="850">
        <v>17</v>
      </c>
    </row>
    <row r="345" spans="1:17" ht="14.4" customHeight="1" x14ac:dyDescent="0.3">
      <c r="A345" s="831" t="s">
        <v>5107</v>
      </c>
      <c r="B345" s="832" t="s">
        <v>5162</v>
      </c>
      <c r="C345" s="832" t="s">
        <v>5036</v>
      </c>
      <c r="D345" s="832" t="s">
        <v>5213</v>
      </c>
      <c r="E345" s="832" t="s">
        <v>5214</v>
      </c>
      <c r="F345" s="849">
        <v>255</v>
      </c>
      <c r="G345" s="849">
        <v>89250</v>
      </c>
      <c r="H345" s="849">
        <v>1</v>
      </c>
      <c r="I345" s="849">
        <v>350</v>
      </c>
      <c r="J345" s="849">
        <v>85</v>
      </c>
      <c r="K345" s="849">
        <v>29750</v>
      </c>
      <c r="L345" s="849">
        <v>0.33333333333333331</v>
      </c>
      <c r="M345" s="849">
        <v>350</v>
      </c>
      <c r="N345" s="849">
        <v>170</v>
      </c>
      <c r="O345" s="849">
        <v>59670</v>
      </c>
      <c r="P345" s="837">
        <v>0.66857142857142859</v>
      </c>
      <c r="Q345" s="850">
        <v>351</v>
      </c>
    </row>
    <row r="346" spans="1:17" ht="14.4" customHeight="1" x14ac:dyDescent="0.3">
      <c r="A346" s="831" t="s">
        <v>5107</v>
      </c>
      <c r="B346" s="832" t="s">
        <v>5162</v>
      </c>
      <c r="C346" s="832" t="s">
        <v>5036</v>
      </c>
      <c r="D346" s="832" t="s">
        <v>5215</v>
      </c>
      <c r="E346" s="832" t="s">
        <v>5216</v>
      </c>
      <c r="F346" s="849">
        <v>114</v>
      </c>
      <c r="G346" s="849">
        <v>2850</v>
      </c>
      <c r="H346" s="849">
        <v>1</v>
      </c>
      <c r="I346" s="849">
        <v>25</v>
      </c>
      <c r="J346" s="849">
        <v>93</v>
      </c>
      <c r="K346" s="849">
        <v>2325</v>
      </c>
      <c r="L346" s="849">
        <v>0.81578947368421051</v>
      </c>
      <c r="M346" s="849">
        <v>25</v>
      </c>
      <c r="N346" s="849">
        <v>67</v>
      </c>
      <c r="O346" s="849">
        <v>1675</v>
      </c>
      <c r="P346" s="837">
        <v>0.58771929824561409</v>
      </c>
      <c r="Q346" s="850">
        <v>25</v>
      </c>
    </row>
    <row r="347" spans="1:17" ht="14.4" customHeight="1" x14ac:dyDescent="0.3">
      <c r="A347" s="831" t="s">
        <v>5107</v>
      </c>
      <c r="B347" s="832" t="s">
        <v>5162</v>
      </c>
      <c r="C347" s="832" t="s">
        <v>5036</v>
      </c>
      <c r="D347" s="832" t="s">
        <v>5219</v>
      </c>
      <c r="E347" s="832" t="s">
        <v>5220</v>
      </c>
      <c r="F347" s="849">
        <v>5</v>
      </c>
      <c r="G347" s="849">
        <v>905</v>
      </c>
      <c r="H347" s="849">
        <v>1</v>
      </c>
      <c r="I347" s="849">
        <v>181</v>
      </c>
      <c r="J347" s="849">
        <v>5</v>
      </c>
      <c r="K347" s="849">
        <v>905</v>
      </c>
      <c r="L347" s="849">
        <v>1</v>
      </c>
      <c r="M347" s="849">
        <v>181</v>
      </c>
      <c r="N347" s="849">
        <v>4</v>
      </c>
      <c r="O347" s="849">
        <v>724</v>
      </c>
      <c r="P347" s="837">
        <v>0.8</v>
      </c>
      <c r="Q347" s="850">
        <v>181</v>
      </c>
    </row>
    <row r="348" spans="1:17" ht="14.4" customHeight="1" x14ac:dyDescent="0.3">
      <c r="A348" s="831" t="s">
        <v>5107</v>
      </c>
      <c r="B348" s="832" t="s">
        <v>5162</v>
      </c>
      <c r="C348" s="832" t="s">
        <v>5036</v>
      </c>
      <c r="D348" s="832" t="s">
        <v>5221</v>
      </c>
      <c r="E348" s="832" t="s">
        <v>5222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26</v>
      </c>
      <c r="P348" s="837"/>
      <c r="Q348" s="850">
        <v>26</v>
      </c>
    </row>
    <row r="349" spans="1:17" ht="14.4" customHeight="1" x14ac:dyDescent="0.3">
      <c r="A349" s="831" t="s">
        <v>5107</v>
      </c>
      <c r="B349" s="832" t="s">
        <v>5162</v>
      </c>
      <c r="C349" s="832" t="s">
        <v>5036</v>
      </c>
      <c r="D349" s="832" t="s">
        <v>5225</v>
      </c>
      <c r="E349" s="832" t="s">
        <v>5226</v>
      </c>
      <c r="F349" s="849">
        <v>6</v>
      </c>
      <c r="G349" s="849">
        <v>1524</v>
      </c>
      <c r="H349" s="849">
        <v>1</v>
      </c>
      <c r="I349" s="849">
        <v>254</v>
      </c>
      <c r="J349" s="849">
        <v>8</v>
      </c>
      <c r="K349" s="849">
        <v>2032</v>
      </c>
      <c r="L349" s="849">
        <v>1.3333333333333333</v>
      </c>
      <c r="M349" s="849">
        <v>254</v>
      </c>
      <c r="N349" s="849"/>
      <c r="O349" s="849"/>
      <c r="P349" s="837"/>
      <c r="Q349" s="850"/>
    </row>
    <row r="350" spans="1:17" ht="14.4" customHeight="1" x14ac:dyDescent="0.3">
      <c r="A350" s="831" t="s">
        <v>5107</v>
      </c>
      <c r="B350" s="832" t="s">
        <v>5162</v>
      </c>
      <c r="C350" s="832" t="s">
        <v>5036</v>
      </c>
      <c r="D350" s="832" t="s">
        <v>5231</v>
      </c>
      <c r="E350" s="832" t="s">
        <v>5232</v>
      </c>
      <c r="F350" s="849">
        <v>4</v>
      </c>
      <c r="G350" s="849">
        <v>868</v>
      </c>
      <c r="H350" s="849">
        <v>1</v>
      </c>
      <c r="I350" s="849">
        <v>217</v>
      </c>
      <c r="J350" s="849">
        <v>11</v>
      </c>
      <c r="K350" s="849">
        <v>2387</v>
      </c>
      <c r="L350" s="849">
        <v>2.75</v>
      </c>
      <c r="M350" s="849">
        <v>217</v>
      </c>
      <c r="N350" s="849">
        <v>1</v>
      </c>
      <c r="O350" s="849">
        <v>217</v>
      </c>
      <c r="P350" s="837">
        <v>0.25</v>
      </c>
      <c r="Q350" s="850">
        <v>217</v>
      </c>
    </row>
    <row r="351" spans="1:17" ht="14.4" customHeight="1" x14ac:dyDescent="0.3">
      <c r="A351" s="831" t="s">
        <v>5107</v>
      </c>
      <c r="B351" s="832" t="s">
        <v>5162</v>
      </c>
      <c r="C351" s="832" t="s">
        <v>5036</v>
      </c>
      <c r="D351" s="832" t="s">
        <v>5233</v>
      </c>
      <c r="E351" s="832" t="s">
        <v>5234</v>
      </c>
      <c r="F351" s="849"/>
      <c r="G351" s="849"/>
      <c r="H351" s="849"/>
      <c r="I351" s="849"/>
      <c r="J351" s="849"/>
      <c r="K351" s="849"/>
      <c r="L351" s="849"/>
      <c r="M351" s="849"/>
      <c r="N351" s="849">
        <v>2</v>
      </c>
      <c r="O351" s="849">
        <v>74</v>
      </c>
      <c r="P351" s="837"/>
      <c r="Q351" s="850">
        <v>37</v>
      </c>
    </row>
    <row r="352" spans="1:17" ht="14.4" customHeight="1" x14ac:dyDescent="0.3">
      <c r="A352" s="831" t="s">
        <v>5107</v>
      </c>
      <c r="B352" s="832" t="s">
        <v>5162</v>
      </c>
      <c r="C352" s="832" t="s">
        <v>5036</v>
      </c>
      <c r="D352" s="832" t="s">
        <v>5237</v>
      </c>
      <c r="E352" s="832" t="s">
        <v>5238</v>
      </c>
      <c r="F352" s="849">
        <v>61</v>
      </c>
      <c r="G352" s="849">
        <v>3050</v>
      </c>
      <c r="H352" s="849">
        <v>1</v>
      </c>
      <c r="I352" s="849">
        <v>50</v>
      </c>
      <c r="J352" s="849">
        <v>41</v>
      </c>
      <c r="K352" s="849">
        <v>2050</v>
      </c>
      <c r="L352" s="849">
        <v>0.67213114754098358</v>
      </c>
      <c r="M352" s="849">
        <v>50</v>
      </c>
      <c r="N352" s="849">
        <v>27</v>
      </c>
      <c r="O352" s="849">
        <v>1350</v>
      </c>
      <c r="P352" s="837">
        <v>0.44262295081967212</v>
      </c>
      <c r="Q352" s="850">
        <v>50</v>
      </c>
    </row>
    <row r="353" spans="1:17" ht="14.4" customHeight="1" x14ac:dyDescent="0.3">
      <c r="A353" s="831" t="s">
        <v>5107</v>
      </c>
      <c r="B353" s="832" t="s">
        <v>5162</v>
      </c>
      <c r="C353" s="832" t="s">
        <v>5036</v>
      </c>
      <c r="D353" s="832" t="s">
        <v>5255</v>
      </c>
      <c r="E353" s="832" t="s">
        <v>5256</v>
      </c>
      <c r="F353" s="849"/>
      <c r="G353" s="849"/>
      <c r="H353" s="849"/>
      <c r="I353" s="849"/>
      <c r="J353" s="849">
        <v>1</v>
      </c>
      <c r="K353" s="849">
        <v>410</v>
      </c>
      <c r="L353" s="849"/>
      <c r="M353" s="849">
        <v>410</v>
      </c>
      <c r="N353" s="849"/>
      <c r="O353" s="849"/>
      <c r="P353" s="837"/>
      <c r="Q353" s="850"/>
    </row>
    <row r="354" spans="1:17" ht="14.4" customHeight="1" x14ac:dyDescent="0.3">
      <c r="A354" s="831" t="s">
        <v>5107</v>
      </c>
      <c r="B354" s="832" t="s">
        <v>5162</v>
      </c>
      <c r="C354" s="832" t="s">
        <v>5036</v>
      </c>
      <c r="D354" s="832" t="s">
        <v>5259</v>
      </c>
      <c r="E354" s="832" t="s">
        <v>5260</v>
      </c>
      <c r="F354" s="849"/>
      <c r="G354" s="849"/>
      <c r="H354" s="849"/>
      <c r="I354" s="849"/>
      <c r="J354" s="849">
        <v>1</v>
      </c>
      <c r="K354" s="849">
        <v>590</v>
      </c>
      <c r="L354" s="849"/>
      <c r="M354" s="849">
        <v>590</v>
      </c>
      <c r="N354" s="849"/>
      <c r="O354" s="849"/>
      <c r="P354" s="837"/>
      <c r="Q354" s="850"/>
    </row>
    <row r="355" spans="1:17" ht="14.4" customHeight="1" x14ac:dyDescent="0.3">
      <c r="A355" s="831" t="s">
        <v>5328</v>
      </c>
      <c r="B355" s="832" t="s">
        <v>5108</v>
      </c>
      <c r="C355" s="832" t="s">
        <v>5036</v>
      </c>
      <c r="D355" s="832" t="s">
        <v>5113</v>
      </c>
      <c r="E355" s="832" t="s">
        <v>5114</v>
      </c>
      <c r="F355" s="849">
        <v>1</v>
      </c>
      <c r="G355" s="849">
        <v>315</v>
      </c>
      <c r="H355" s="849">
        <v>1</v>
      </c>
      <c r="I355" s="849">
        <v>315</v>
      </c>
      <c r="J355" s="849"/>
      <c r="K355" s="849"/>
      <c r="L355" s="849"/>
      <c r="M355" s="849"/>
      <c r="N355" s="849">
        <v>2</v>
      </c>
      <c r="O355" s="849">
        <v>604</v>
      </c>
      <c r="P355" s="837">
        <v>1.9174603174603175</v>
      </c>
      <c r="Q355" s="850">
        <v>302</v>
      </c>
    </row>
    <row r="356" spans="1:17" ht="14.4" customHeight="1" x14ac:dyDescent="0.3">
      <c r="A356" s="831" t="s">
        <v>5328</v>
      </c>
      <c r="B356" s="832" t="s">
        <v>5108</v>
      </c>
      <c r="C356" s="832" t="s">
        <v>5036</v>
      </c>
      <c r="D356" s="832" t="s">
        <v>5115</v>
      </c>
      <c r="E356" s="832" t="s">
        <v>5116</v>
      </c>
      <c r="F356" s="849">
        <v>11</v>
      </c>
      <c r="G356" s="849">
        <v>253</v>
      </c>
      <c r="H356" s="849">
        <v>1</v>
      </c>
      <c r="I356" s="849">
        <v>23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5328</v>
      </c>
      <c r="B357" s="832" t="s">
        <v>5108</v>
      </c>
      <c r="C357" s="832" t="s">
        <v>5036</v>
      </c>
      <c r="D357" s="832" t="s">
        <v>5119</v>
      </c>
      <c r="E357" s="832"/>
      <c r="F357" s="849">
        <v>10</v>
      </c>
      <c r="G357" s="849">
        <v>12850</v>
      </c>
      <c r="H357" s="849">
        <v>1</v>
      </c>
      <c r="I357" s="849">
        <v>1285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5328</v>
      </c>
      <c r="B358" s="832" t="s">
        <v>5108</v>
      </c>
      <c r="C358" s="832" t="s">
        <v>5036</v>
      </c>
      <c r="D358" s="832" t="s">
        <v>5120</v>
      </c>
      <c r="E358" s="832" t="s">
        <v>5121</v>
      </c>
      <c r="F358" s="849">
        <v>5</v>
      </c>
      <c r="G358" s="849">
        <v>48810</v>
      </c>
      <c r="H358" s="849">
        <v>1</v>
      </c>
      <c r="I358" s="849">
        <v>9762</v>
      </c>
      <c r="J358" s="849">
        <v>23</v>
      </c>
      <c r="K358" s="849">
        <v>240741</v>
      </c>
      <c r="L358" s="849">
        <v>4.9322065150583896</v>
      </c>
      <c r="M358" s="849">
        <v>10467</v>
      </c>
      <c r="N358" s="849">
        <v>28</v>
      </c>
      <c r="O358" s="849">
        <v>294000</v>
      </c>
      <c r="P358" s="837">
        <v>6.0233558696988325</v>
      </c>
      <c r="Q358" s="850">
        <v>10500</v>
      </c>
    </row>
    <row r="359" spans="1:17" ht="14.4" customHeight="1" x14ac:dyDescent="0.3">
      <c r="A359" s="831" t="s">
        <v>5328</v>
      </c>
      <c r="B359" s="832" t="s">
        <v>5108</v>
      </c>
      <c r="C359" s="832" t="s">
        <v>5036</v>
      </c>
      <c r="D359" s="832" t="s">
        <v>5122</v>
      </c>
      <c r="E359" s="832" t="s">
        <v>5123</v>
      </c>
      <c r="F359" s="849">
        <v>3</v>
      </c>
      <c r="G359" s="849">
        <v>31143</v>
      </c>
      <c r="H359" s="849">
        <v>1</v>
      </c>
      <c r="I359" s="849">
        <v>10381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5328</v>
      </c>
      <c r="B360" s="832" t="s">
        <v>5108</v>
      </c>
      <c r="C360" s="832" t="s">
        <v>5036</v>
      </c>
      <c r="D360" s="832" t="s">
        <v>5124</v>
      </c>
      <c r="E360" s="832" t="s">
        <v>5125</v>
      </c>
      <c r="F360" s="849">
        <v>2</v>
      </c>
      <c r="G360" s="849">
        <v>870</v>
      </c>
      <c r="H360" s="849">
        <v>1</v>
      </c>
      <c r="I360" s="849">
        <v>435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5328</v>
      </c>
      <c r="B361" s="832" t="s">
        <v>5108</v>
      </c>
      <c r="C361" s="832" t="s">
        <v>5036</v>
      </c>
      <c r="D361" s="832" t="s">
        <v>5128</v>
      </c>
      <c r="E361" s="832"/>
      <c r="F361" s="849">
        <v>8</v>
      </c>
      <c r="G361" s="849">
        <v>8096</v>
      </c>
      <c r="H361" s="849">
        <v>1</v>
      </c>
      <c r="I361" s="849">
        <v>1012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5328</v>
      </c>
      <c r="B362" s="832" t="s">
        <v>5108</v>
      </c>
      <c r="C362" s="832" t="s">
        <v>5036</v>
      </c>
      <c r="D362" s="832" t="s">
        <v>5129</v>
      </c>
      <c r="E362" s="832"/>
      <c r="F362" s="849">
        <v>3</v>
      </c>
      <c r="G362" s="849">
        <v>6891</v>
      </c>
      <c r="H362" s="849">
        <v>1</v>
      </c>
      <c r="I362" s="849">
        <v>2297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5328</v>
      </c>
      <c r="B363" s="832" t="s">
        <v>5108</v>
      </c>
      <c r="C363" s="832" t="s">
        <v>5036</v>
      </c>
      <c r="D363" s="832" t="s">
        <v>5134</v>
      </c>
      <c r="E363" s="832" t="s">
        <v>5135</v>
      </c>
      <c r="F363" s="849"/>
      <c r="G363" s="849"/>
      <c r="H363" s="849"/>
      <c r="I363" s="849"/>
      <c r="J363" s="849">
        <v>2</v>
      </c>
      <c r="K363" s="849">
        <v>24874</v>
      </c>
      <c r="L363" s="849"/>
      <c r="M363" s="849">
        <v>12437</v>
      </c>
      <c r="N363" s="849">
        <v>3</v>
      </c>
      <c r="O363" s="849">
        <v>37551</v>
      </c>
      <c r="P363" s="837"/>
      <c r="Q363" s="850">
        <v>12517</v>
      </c>
    </row>
    <row r="364" spans="1:17" ht="14.4" customHeight="1" x14ac:dyDescent="0.3">
      <c r="A364" s="831" t="s">
        <v>5328</v>
      </c>
      <c r="B364" s="832" t="s">
        <v>5108</v>
      </c>
      <c r="C364" s="832" t="s">
        <v>5036</v>
      </c>
      <c r="D364" s="832" t="s">
        <v>5140</v>
      </c>
      <c r="E364" s="832" t="s">
        <v>5141</v>
      </c>
      <c r="F364" s="849"/>
      <c r="G364" s="849"/>
      <c r="H364" s="849"/>
      <c r="I364" s="849"/>
      <c r="J364" s="849">
        <v>4</v>
      </c>
      <c r="K364" s="849">
        <v>4428</v>
      </c>
      <c r="L364" s="849"/>
      <c r="M364" s="849">
        <v>1107</v>
      </c>
      <c r="N364" s="849"/>
      <c r="O364" s="849"/>
      <c r="P364" s="837"/>
      <c r="Q364" s="850"/>
    </row>
    <row r="365" spans="1:17" ht="14.4" customHeight="1" x14ac:dyDescent="0.3">
      <c r="A365" s="831" t="s">
        <v>5328</v>
      </c>
      <c r="B365" s="832" t="s">
        <v>5108</v>
      </c>
      <c r="C365" s="832" t="s">
        <v>5036</v>
      </c>
      <c r="D365" s="832" t="s">
        <v>5148</v>
      </c>
      <c r="E365" s="832" t="s">
        <v>5149</v>
      </c>
      <c r="F365" s="849"/>
      <c r="G365" s="849"/>
      <c r="H365" s="849"/>
      <c r="I365" s="849"/>
      <c r="J365" s="849">
        <v>1</v>
      </c>
      <c r="K365" s="849">
        <v>1610</v>
      </c>
      <c r="L365" s="849"/>
      <c r="M365" s="849">
        <v>1610</v>
      </c>
      <c r="N365" s="849"/>
      <c r="O365" s="849"/>
      <c r="P365" s="837"/>
      <c r="Q365" s="850"/>
    </row>
    <row r="366" spans="1:17" ht="14.4" customHeight="1" x14ac:dyDescent="0.3">
      <c r="A366" s="831" t="s">
        <v>5328</v>
      </c>
      <c r="B366" s="832" t="s">
        <v>5108</v>
      </c>
      <c r="C366" s="832" t="s">
        <v>5036</v>
      </c>
      <c r="D366" s="832" t="s">
        <v>5154</v>
      </c>
      <c r="E366" s="832" t="s">
        <v>5155</v>
      </c>
      <c r="F366" s="849"/>
      <c r="G366" s="849"/>
      <c r="H366" s="849"/>
      <c r="I366" s="849"/>
      <c r="J366" s="849">
        <v>1</v>
      </c>
      <c r="K366" s="849">
        <v>1610</v>
      </c>
      <c r="L366" s="849"/>
      <c r="M366" s="849">
        <v>1610</v>
      </c>
      <c r="N366" s="849"/>
      <c r="O366" s="849"/>
      <c r="P366" s="837"/>
      <c r="Q366" s="850"/>
    </row>
    <row r="367" spans="1:17" ht="14.4" customHeight="1" x14ac:dyDescent="0.3">
      <c r="A367" s="831" t="s">
        <v>5328</v>
      </c>
      <c r="B367" s="832" t="s">
        <v>5108</v>
      </c>
      <c r="C367" s="832" t="s">
        <v>5036</v>
      </c>
      <c r="D367" s="832" t="s">
        <v>5156</v>
      </c>
      <c r="E367" s="832" t="s">
        <v>5157</v>
      </c>
      <c r="F367" s="849"/>
      <c r="G367" s="849"/>
      <c r="H367" s="849"/>
      <c r="I367" s="849"/>
      <c r="J367" s="849">
        <v>1</v>
      </c>
      <c r="K367" s="849">
        <v>39726</v>
      </c>
      <c r="L367" s="849"/>
      <c r="M367" s="849">
        <v>39726</v>
      </c>
      <c r="N367" s="849"/>
      <c r="O367" s="849"/>
      <c r="P367" s="837"/>
      <c r="Q367" s="850"/>
    </row>
    <row r="368" spans="1:17" ht="14.4" customHeight="1" x14ac:dyDescent="0.3">
      <c r="A368" s="831" t="s">
        <v>5328</v>
      </c>
      <c r="B368" s="832" t="s">
        <v>5108</v>
      </c>
      <c r="C368" s="832" t="s">
        <v>5036</v>
      </c>
      <c r="D368" s="832" t="s">
        <v>5160</v>
      </c>
      <c r="E368" s="832" t="s">
        <v>5161</v>
      </c>
      <c r="F368" s="849"/>
      <c r="G368" s="849"/>
      <c r="H368" s="849"/>
      <c r="I368" s="849"/>
      <c r="J368" s="849">
        <v>1</v>
      </c>
      <c r="K368" s="849">
        <v>1084.44</v>
      </c>
      <c r="L368" s="849"/>
      <c r="M368" s="849">
        <v>1084.44</v>
      </c>
      <c r="N368" s="849"/>
      <c r="O368" s="849"/>
      <c r="P368" s="837"/>
      <c r="Q368" s="850"/>
    </row>
    <row r="369" spans="1:17" ht="14.4" customHeight="1" x14ac:dyDescent="0.3">
      <c r="A369" s="831" t="s">
        <v>5328</v>
      </c>
      <c r="B369" s="832" t="s">
        <v>5162</v>
      </c>
      <c r="C369" s="832" t="s">
        <v>5036</v>
      </c>
      <c r="D369" s="832" t="s">
        <v>5163</v>
      </c>
      <c r="E369" s="832" t="s">
        <v>5164</v>
      </c>
      <c r="F369" s="849">
        <v>2</v>
      </c>
      <c r="G369" s="849">
        <v>442</v>
      </c>
      <c r="H369" s="849">
        <v>1</v>
      </c>
      <c r="I369" s="849">
        <v>221</v>
      </c>
      <c r="J369" s="849">
        <v>3</v>
      </c>
      <c r="K369" s="849">
        <v>666</v>
      </c>
      <c r="L369" s="849">
        <v>1.5067873303167421</v>
      </c>
      <c r="M369" s="849">
        <v>222</v>
      </c>
      <c r="N369" s="849">
        <v>4</v>
      </c>
      <c r="O369" s="849">
        <v>892</v>
      </c>
      <c r="P369" s="837">
        <v>2.0180995475113122</v>
      </c>
      <c r="Q369" s="850">
        <v>223</v>
      </c>
    </row>
    <row r="370" spans="1:17" ht="14.4" customHeight="1" x14ac:dyDescent="0.3">
      <c r="A370" s="831" t="s">
        <v>5328</v>
      </c>
      <c r="B370" s="832" t="s">
        <v>5162</v>
      </c>
      <c r="C370" s="832" t="s">
        <v>5036</v>
      </c>
      <c r="D370" s="832" t="s">
        <v>5165</v>
      </c>
      <c r="E370" s="832" t="s">
        <v>5166</v>
      </c>
      <c r="F370" s="849">
        <v>2</v>
      </c>
      <c r="G370" s="849">
        <v>1016</v>
      </c>
      <c r="H370" s="849">
        <v>1</v>
      </c>
      <c r="I370" s="849">
        <v>508</v>
      </c>
      <c r="J370" s="849">
        <v>3</v>
      </c>
      <c r="K370" s="849">
        <v>1527</v>
      </c>
      <c r="L370" s="849">
        <v>1.5029527559055118</v>
      </c>
      <c r="M370" s="849">
        <v>509</v>
      </c>
      <c r="N370" s="849">
        <v>4</v>
      </c>
      <c r="O370" s="849">
        <v>2052</v>
      </c>
      <c r="P370" s="837">
        <v>2.0196850393700787</v>
      </c>
      <c r="Q370" s="850">
        <v>513</v>
      </c>
    </row>
    <row r="371" spans="1:17" ht="14.4" customHeight="1" x14ac:dyDescent="0.3">
      <c r="A371" s="831" t="s">
        <v>5328</v>
      </c>
      <c r="B371" s="832" t="s">
        <v>5162</v>
      </c>
      <c r="C371" s="832" t="s">
        <v>5036</v>
      </c>
      <c r="D371" s="832" t="s">
        <v>5167</v>
      </c>
      <c r="E371" s="832" t="s">
        <v>5168</v>
      </c>
      <c r="F371" s="849">
        <v>7</v>
      </c>
      <c r="G371" s="849">
        <v>2478</v>
      </c>
      <c r="H371" s="849">
        <v>1</v>
      </c>
      <c r="I371" s="849">
        <v>354</v>
      </c>
      <c r="J371" s="849">
        <v>2</v>
      </c>
      <c r="K371" s="849">
        <v>708</v>
      </c>
      <c r="L371" s="849">
        <v>0.2857142857142857</v>
      </c>
      <c r="M371" s="849">
        <v>354</v>
      </c>
      <c r="N371" s="849">
        <v>20</v>
      </c>
      <c r="O371" s="849">
        <v>7100</v>
      </c>
      <c r="P371" s="837">
        <v>2.8652138821630349</v>
      </c>
      <c r="Q371" s="850">
        <v>355</v>
      </c>
    </row>
    <row r="372" spans="1:17" ht="14.4" customHeight="1" x14ac:dyDescent="0.3">
      <c r="A372" s="831" t="s">
        <v>5328</v>
      </c>
      <c r="B372" s="832" t="s">
        <v>5162</v>
      </c>
      <c r="C372" s="832" t="s">
        <v>5036</v>
      </c>
      <c r="D372" s="832" t="s">
        <v>5171</v>
      </c>
      <c r="E372" s="832" t="s">
        <v>5172</v>
      </c>
      <c r="F372" s="849">
        <v>947</v>
      </c>
      <c r="G372" s="849">
        <v>61555</v>
      </c>
      <c r="H372" s="849">
        <v>1</v>
      </c>
      <c r="I372" s="849">
        <v>65</v>
      </c>
      <c r="J372" s="849">
        <v>816</v>
      </c>
      <c r="K372" s="849">
        <v>53040</v>
      </c>
      <c r="L372" s="849">
        <v>0.86166842661034848</v>
      </c>
      <c r="M372" s="849">
        <v>65</v>
      </c>
      <c r="N372" s="849">
        <v>841</v>
      </c>
      <c r="O372" s="849">
        <v>54665</v>
      </c>
      <c r="P372" s="837">
        <v>0.88806758183738121</v>
      </c>
      <c r="Q372" s="850">
        <v>65</v>
      </c>
    </row>
    <row r="373" spans="1:17" ht="14.4" customHeight="1" x14ac:dyDescent="0.3">
      <c r="A373" s="831" t="s">
        <v>5328</v>
      </c>
      <c r="B373" s="832" t="s">
        <v>5162</v>
      </c>
      <c r="C373" s="832" t="s">
        <v>5036</v>
      </c>
      <c r="D373" s="832" t="s">
        <v>5173</v>
      </c>
      <c r="E373" s="832" t="s">
        <v>5174</v>
      </c>
      <c r="F373" s="849">
        <v>7</v>
      </c>
      <c r="G373" s="849">
        <v>3815</v>
      </c>
      <c r="H373" s="849">
        <v>1</v>
      </c>
      <c r="I373" s="849">
        <v>545</v>
      </c>
      <c r="J373" s="849">
        <v>2</v>
      </c>
      <c r="K373" s="849">
        <v>1090</v>
      </c>
      <c r="L373" s="849">
        <v>0.2857142857142857</v>
      </c>
      <c r="M373" s="849">
        <v>545</v>
      </c>
      <c r="N373" s="849">
        <v>1</v>
      </c>
      <c r="O373" s="849">
        <v>546</v>
      </c>
      <c r="P373" s="837">
        <v>0.14311926605504588</v>
      </c>
      <c r="Q373" s="850">
        <v>546</v>
      </c>
    </row>
    <row r="374" spans="1:17" ht="14.4" customHeight="1" x14ac:dyDescent="0.3">
      <c r="A374" s="831" t="s">
        <v>5328</v>
      </c>
      <c r="B374" s="832" t="s">
        <v>5162</v>
      </c>
      <c r="C374" s="832" t="s">
        <v>5036</v>
      </c>
      <c r="D374" s="832" t="s">
        <v>5175</v>
      </c>
      <c r="E374" s="832" t="s">
        <v>5176</v>
      </c>
      <c r="F374" s="849">
        <v>13</v>
      </c>
      <c r="G374" s="849">
        <v>7696</v>
      </c>
      <c r="H374" s="849">
        <v>1</v>
      </c>
      <c r="I374" s="849">
        <v>592</v>
      </c>
      <c r="J374" s="849">
        <v>7</v>
      </c>
      <c r="K374" s="849">
        <v>4144</v>
      </c>
      <c r="L374" s="849">
        <v>0.53846153846153844</v>
      </c>
      <c r="M374" s="849">
        <v>592</v>
      </c>
      <c r="N374" s="849">
        <v>8</v>
      </c>
      <c r="O374" s="849">
        <v>4752</v>
      </c>
      <c r="P374" s="837">
        <v>0.61746361746361744</v>
      </c>
      <c r="Q374" s="850">
        <v>594</v>
      </c>
    </row>
    <row r="375" spans="1:17" ht="14.4" customHeight="1" x14ac:dyDescent="0.3">
      <c r="A375" s="831" t="s">
        <v>5328</v>
      </c>
      <c r="B375" s="832" t="s">
        <v>5162</v>
      </c>
      <c r="C375" s="832" t="s">
        <v>5036</v>
      </c>
      <c r="D375" s="832" t="s">
        <v>5177</v>
      </c>
      <c r="E375" s="832" t="s">
        <v>5178</v>
      </c>
      <c r="F375" s="849">
        <v>11</v>
      </c>
      <c r="G375" s="849">
        <v>6787</v>
      </c>
      <c r="H375" s="849">
        <v>1</v>
      </c>
      <c r="I375" s="849">
        <v>617</v>
      </c>
      <c r="J375" s="849">
        <v>8</v>
      </c>
      <c r="K375" s="849">
        <v>4936</v>
      </c>
      <c r="L375" s="849">
        <v>0.72727272727272729</v>
      </c>
      <c r="M375" s="849">
        <v>617</v>
      </c>
      <c r="N375" s="849">
        <v>8</v>
      </c>
      <c r="O375" s="849">
        <v>4944</v>
      </c>
      <c r="P375" s="837">
        <v>0.72845145130396349</v>
      </c>
      <c r="Q375" s="850">
        <v>618</v>
      </c>
    </row>
    <row r="376" spans="1:17" ht="14.4" customHeight="1" x14ac:dyDescent="0.3">
      <c r="A376" s="831" t="s">
        <v>5328</v>
      </c>
      <c r="B376" s="832" t="s">
        <v>5162</v>
      </c>
      <c r="C376" s="832" t="s">
        <v>5036</v>
      </c>
      <c r="D376" s="832" t="s">
        <v>5179</v>
      </c>
      <c r="E376" s="832" t="s">
        <v>5180</v>
      </c>
      <c r="F376" s="849">
        <v>1</v>
      </c>
      <c r="G376" s="849">
        <v>153</v>
      </c>
      <c r="H376" s="849">
        <v>1</v>
      </c>
      <c r="I376" s="849">
        <v>153</v>
      </c>
      <c r="J376" s="849">
        <v>2</v>
      </c>
      <c r="K376" s="849">
        <v>306</v>
      </c>
      <c r="L376" s="849">
        <v>2</v>
      </c>
      <c r="M376" s="849">
        <v>153</v>
      </c>
      <c r="N376" s="849">
        <v>2</v>
      </c>
      <c r="O376" s="849">
        <v>308</v>
      </c>
      <c r="P376" s="837">
        <v>2.0130718954248366</v>
      </c>
      <c r="Q376" s="850">
        <v>154</v>
      </c>
    </row>
    <row r="377" spans="1:17" ht="14.4" customHeight="1" x14ac:dyDescent="0.3">
      <c r="A377" s="831" t="s">
        <v>5328</v>
      </c>
      <c r="B377" s="832" t="s">
        <v>5162</v>
      </c>
      <c r="C377" s="832" t="s">
        <v>5036</v>
      </c>
      <c r="D377" s="832" t="s">
        <v>5183</v>
      </c>
      <c r="E377" s="832" t="s">
        <v>5184</v>
      </c>
      <c r="F377" s="849">
        <v>13</v>
      </c>
      <c r="G377" s="849">
        <v>312</v>
      </c>
      <c r="H377" s="849">
        <v>1</v>
      </c>
      <c r="I377" s="849">
        <v>24</v>
      </c>
      <c r="J377" s="849">
        <v>8</v>
      </c>
      <c r="K377" s="849">
        <v>192</v>
      </c>
      <c r="L377" s="849">
        <v>0.61538461538461542</v>
      </c>
      <c r="M377" s="849">
        <v>24</v>
      </c>
      <c r="N377" s="849">
        <v>12</v>
      </c>
      <c r="O377" s="849">
        <v>312</v>
      </c>
      <c r="P377" s="837">
        <v>1</v>
      </c>
      <c r="Q377" s="850">
        <v>26</v>
      </c>
    </row>
    <row r="378" spans="1:17" ht="14.4" customHeight="1" x14ac:dyDescent="0.3">
      <c r="A378" s="831" t="s">
        <v>5328</v>
      </c>
      <c r="B378" s="832" t="s">
        <v>5162</v>
      </c>
      <c r="C378" s="832" t="s">
        <v>5036</v>
      </c>
      <c r="D378" s="832" t="s">
        <v>5185</v>
      </c>
      <c r="E378" s="832" t="s">
        <v>5186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336</v>
      </c>
      <c r="P378" s="837"/>
      <c r="Q378" s="850">
        <v>168</v>
      </c>
    </row>
    <row r="379" spans="1:17" ht="14.4" customHeight="1" x14ac:dyDescent="0.3">
      <c r="A379" s="831" t="s">
        <v>5328</v>
      </c>
      <c r="B379" s="832" t="s">
        <v>5162</v>
      </c>
      <c r="C379" s="832" t="s">
        <v>5036</v>
      </c>
      <c r="D379" s="832" t="s">
        <v>5187</v>
      </c>
      <c r="E379" s="832" t="s">
        <v>5188</v>
      </c>
      <c r="F379" s="849">
        <v>4</v>
      </c>
      <c r="G379" s="849">
        <v>220</v>
      </c>
      <c r="H379" s="849">
        <v>1</v>
      </c>
      <c r="I379" s="849">
        <v>55</v>
      </c>
      <c r="J379" s="849">
        <v>5</v>
      </c>
      <c r="K379" s="849">
        <v>275</v>
      </c>
      <c r="L379" s="849">
        <v>1.25</v>
      </c>
      <c r="M379" s="849">
        <v>55</v>
      </c>
      <c r="N379" s="849">
        <v>11</v>
      </c>
      <c r="O379" s="849">
        <v>605</v>
      </c>
      <c r="P379" s="837">
        <v>2.75</v>
      </c>
      <c r="Q379" s="850">
        <v>55</v>
      </c>
    </row>
    <row r="380" spans="1:17" ht="14.4" customHeight="1" x14ac:dyDescent="0.3">
      <c r="A380" s="831" t="s">
        <v>5328</v>
      </c>
      <c r="B380" s="832" t="s">
        <v>5162</v>
      </c>
      <c r="C380" s="832" t="s">
        <v>5036</v>
      </c>
      <c r="D380" s="832" t="s">
        <v>5189</v>
      </c>
      <c r="E380" s="832" t="s">
        <v>5190</v>
      </c>
      <c r="F380" s="849">
        <v>245</v>
      </c>
      <c r="G380" s="849">
        <v>18865</v>
      </c>
      <c r="H380" s="849">
        <v>1</v>
      </c>
      <c r="I380" s="849">
        <v>77</v>
      </c>
      <c r="J380" s="849">
        <v>245</v>
      </c>
      <c r="K380" s="849">
        <v>18865</v>
      </c>
      <c r="L380" s="849">
        <v>1</v>
      </c>
      <c r="M380" s="849">
        <v>77</v>
      </c>
      <c r="N380" s="849">
        <v>241</v>
      </c>
      <c r="O380" s="849">
        <v>18798</v>
      </c>
      <c r="P380" s="837">
        <v>0.99644844950967404</v>
      </c>
      <c r="Q380" s="850">
        <v>78</v>
      </c>
    </row>
    <row r="381" spans="1:17" ht="14.4" customHeight="1" x14ac:dyDescent="0.3">
      <c r="A381" s="831" t="s">
        <v>5328</v>
      </c>
      <c r="B381" s="832" t="s">
        <v>5162</v>
      </c>
      <c r="C381" s="832" t="s">
        <v>5036</v>
      </c>
      <c r="D381" s="832" t="s">
        <v>5193</v>
      </c>
      <c r="E381" s="832" t="s">
        <v>5194</v>
      </c>
      <c r="F381" s="849">
        <v>302</v>
      </c>
      <c r="G381" s="849">
        <v>7248</v>
      </c>
      <c r="H381" s="849">
        <v>1</v>
      </c>
      <c r="I381" s="849">
        <v>24</v>
      </c>
      <c r="J381" s="849">
        <v>281</v>
      </c>
      <c r="K381" s="849">
        <v>6744</v>
      </c>
      <c r="L381" s="849">
        <v>0.93046357615894038</v>
      </c>
      <c r="M381" s="849">
        <v>24</v>
      </c>
      <c r="N381" s="849">
        <v>350</v>
      </c>
      <c r="O381" s="849">
        <v>8400</v>
      </c>
      <c r="P381" s="837">
        <v>1.1589403973509933</v>
      </c>
      <c r="Q381" s="850">
        <v>24</v>
      </c>
    </row>
    <row r="382" spans="1:17" ht="14.4" customHeight="1" x14ac:dyDescent="0.3">
      <c r="A382" s="831" t="s">
        <v>5328</v>
      </c>
      <c r="B382" s="832" t="s">
        <v>5162</v>
      </c>
      <c r="C382" s="832" t="s">
        <v>5036</v>
      </c>
      <c r="D382" s="832" t="s">
        <v>5195</v>
      </c>
      <c r="E382" s="832" t="s">
        <v>5196</v>
      </c>
      <c r="F382" s="849">
        <v>2</v>
      </c>
      <c r="G382" s="849">
        <v>200</v>
      </c>
      <c r="H382" s="849">
        <v>1</v>
      </c>
      <c r="I382" s="849">
        <v>100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" customHeight="1" x14ac:dyDescent="0.3">
      <c r="A383" s="831" t="s">
        <v>5328</v>
      </c>
      <c r="B383" s="832" t="s">
        <v>5162</v>
      </c>
      <c r="C383" s="832" t="s">
        <v>5036</v>
      </c>
      <c r="D383" s="832" t="s">
        <v>5201</v>
      </c>
      <c r="E383" s="832" t="s">
        <v>5202</v>
      </c>
      <c r="F383" s="849">
        <v>1</v>
      </c>
      <c r="G383" s="849">
        <v>631</v>
      </c>
      <c r="H383" s="849">
        <v>1</v>
      </c>
      <c r="I383" s="849">
        <v>631</v>
      </c>
      <c r="J383" s="849">
        <v>1</v>
      </c>
      <c r="K383" s="849">
        <v>631</v>
      </c>
      <c r="L383" s="849">
        <v>1</v>
      </c>
      <c r="M383" s="849">
        <v>631</v>
      </c>
      <c r="N383" s="849"/>
      <c r="O383" s="849"/>
      <c r="P383" s="837"/>
      <c r="Q383" s="850"/>
    </row>
    <row r="384" spans="1:17" ht="14.4" customHeight="1" x14ac:dyDescent="0.3">
      <c r="A384" s="831" t="s">
        <v>5328</v>
      </c>
      <c r="B384" s="832" t="s">
        <v>5162</v>
      </c>
      <c r="C384" s="832" t="s">
        <v>5036</v>
      </c>
      <c r="D384" s="832" t="s">
        <v>5205</v>
      </c>
      <c r="E384" s="832" t="s">
        <v>5206</v>
      </c>
      <c r="F384" s="849">
        <v>94</v>
      </c>
      <c r="G384" s="849">
        <v>6204</v>
      </c>
      <c r="H384" s="849">
        <v>1</v>
      </c>
      <c r="I384" s="849">
        <v>66</v>
      </c>
      <c r="J384" s="849">
        <v>53</v>
      </c>
      <c r="K384" s="849">
        <v>3498</v>
      </c>
      <c r="L384" s="849">
        <v>0.56382978723404253</v>
      </c>
      <c r="M384" s="849">
        <v>66</v>
      </c>
      <c r="N384" s="849">
        <v>60</v>
      </c>
      <c r="O384" s="849">
        <v>3960</v>
      </c>
      <c r="P384" s="837">
        <v>0.63829787234042556</v>
      </c>
      <c r="Q384" s="850">
        <v>66</v>
      </c>
    </row>
    <row r="385" spans="1:17" ht="14.4" customHeight="1" x14ac:dyDescent="0.3">
      <c r="A385" s="831" t="s">
        <v>5328</v>
      </c>
      <c r="B385" s="832" t="s">
        <v>5162</v>
      </c>
      <c r="C385" s="832" t="s">
        <v>5036</v>
      </c>
      <c r="D385" s="832" t="s">
        <v>5209</v>
      </c>
      <c r="E385" s="832" t="s">
        <v>5210</v>
      </c>
      <c r="F385" s="849">
        <v>325</v>
      </c>
      <c r="G385" s="849">
        <v>5525</v>
      </c>
      <c r="H385" s="849">
        <v>1</v>
      </c>
      <c r="I385" s="849">
        <v>17</v>
      </c>
      <c r="J385" s="849">
        <v>293</v>
      </c>
      <c r="K385" s="849">
        <v>4981</v>
      </c>
      <c r="L385" s="849">
        <v>0.90153846153846151</v>
      </c>
      <c r="M385" s="849">
        <v>17</v>
      </c>
      <c r="N385" s="849">
        <v>293</v>
      </c>
      <c r="O385" s="849">
        <v>4981</v>
      </c>
      <c r="P385" s="837">
        <v>0.90153846153846151</v>
      </c>
      <c r="Q385" s="850">
        <v>17</v>
      </c>
    </row>
    <row r="386" spans="1:17" ht="14.4" customHeight="1" x14ac:dyDescent="0.3">
      <c r="A386" s="831" t="s">
        <v>5328</v>
      </c>
      <c r="B386" s="832" t="s">
        <v>5162</v>
      </c>
      <c r="C386" s="832" t="s">
        <v>5036</v>
      </c>
      <c r="D386" s="832" t="s">
        <v>5213</v>
      </c>
      <c r="E386" s="832" t="s">
        <v>5214</v>
      </c>
      <c r="F386" s="849">
        <v>91</v>
      </c>
      <c r="G386" s="849">
        <v>31850</v>
      </c>
      <c r="H386" s="849">
        <v>1</v>
      </c>
      <c r="I386" s="849">
        <v>350</v>
      </c>
      <c r="J386" s="849">
        <v>148</v>
      </c>
      <c r="K386" s="849">
        <v>51800</v>
      </c>
      <c r="L386" s="849">
        <v>1.6263736263736264</v>
      </c>
      <c r="M386" s="849">
        <v>350</v>
      </c>
      <c r="N386" s="849">
        <v>178</v>
      </c>
      <c r="O386" s="849">
        <v>62478</v>
      </c>
      <c r="P386" s="837">
        <v>1.9616326530612245</v>
      </c>
      <c r="Q386" s="850">
        <v>351</v>
      </c>
    </row>
    <row r="387" spans="1:17" ht="14.4" customHeight="1" x14ac:dyDescent="0.3">
      <c r="A387" s="831" t="s">
        <v>5328</v>
      </c>
      <c r="B387" s="832" t="s">
        <v>5162</v>
      </c>
      <c r="C387" s="832" t="s">
        <v>5036</v>
      </c>
      <c r="D387" s="832" t="s">
        <v>5215</v>
      </c>
      <c r="E387" s="832" t="s">
        <v>5216</v>
      </c>
      <c r="F387" s="849">
        <v>268</v>
      </c>
      <c r="G387" s="849">
        <v>6700</v>
      </c>
      <c r="H387" s="849">
        <v>1</v>
      </c>
      <c r="I387" s="849">
        <v>25</v>
      </c>
      <c r="J387" s="849">
        <v>250</v>
      </c>
      <c r="K387" s="849">
        <v>6250</v>
      </c>
      <c r="L387" s="849">
        <v>0.93283582089552242</v>
      </c>
      <c r="M387" s="849">
        <v>25</v>
      </c>
      <c r="N387" s="849">
        <v>320</v>
      </c>
      <c r="O387" s="849">
        <v>8000</v>
      </c>
      <c r="P387" s="837">
        <v>1.1940298507462686</v>
      </c>
      <c r="Q387" s="850">
        <v>25</v>
      </c>
    </row>
    <row r="388" spans="1:17" ht="14.4" customHeight="1" x14ac:dyDescent="0.3">
      <c r="A388" s="831" t="s">
        <v>5328</v>
      </c>
      <c r="B388" s="832" t="s">
        <v>5162</v>
      </c>
      <c r="C388" s="832" t="s">
        <v>5036</v>
      </c>
      <c r="D388" s="832" t="s">
        <v>5217</v>
      </c>
      <c r="E388" s="832" t="s">
        <v>5218</v>
      </c>
      <c r="F388" s="849">
        <v>5</v>
      </c>
      <c r="G388" s="849">
        <v>3710</v>
      </c>
      <c r="H388" s="849">
        <v>1</v>
      </c>
      <c r="I388" s="849">
        <v>742</v>
      </c>
      <c r="J388" s="849">
        <v>3</v>
      </c>
      <c r="K388" s="849">
        <v>2226</v>
      </c>
      <c r="L388" s="849">
        <v>0.6</v>
      </c>
      <c r="M388" s="849">
        <v>742</v>
      </c>
      <c r="N388" s="849">
        <v>6</v>
      </c>
      <c r="O388" s="849">
        <v>4452</v>
      </c>
      <c r="P388" s="837">
        <v>1.2</v>
      </c>
      <c r="Q388" s="850">
        <v>742</v>
      </c>
    </row>
    <row r="389" spans="1:17" ht="14.4" customHeight="1" x14ac:dyDescent="0.3">
      <c r="A389" s="831" t="s">
        <v>5328</v>
      </c>
      <c r="B389" s="832" t="s">
        <v>5162</v>
      </c>
      <c r="C389" s="832" t="s">
        <v>5036</v>
      </c>
      <c r="D389" s="832" t="s">
        <v>5219</v>
      </c>
      <c r="E389" s="832" t="s">
        <v>5220</v>
      </c>
      <c r="F389" s="849">
        <v>69</v>
      </c>
      <c r="G389" s="849">
        <v>12489</v>
      </c>
      <c r="H389" s="849">
        <v>1</v>
      </c>
      <c r="I389" s="849">
        <v>181</v>
      </c>
      <c r="J389" s="849">
        <v>73</v>
      </c>
      <c r="K389" s="849">
        <v>13213</v>
      </c>
      <c r="L389" s="849">
        <v>1.0579710144927537</v>
      </c>
      <c r="M389" s="849">
        <v>181</v>
      </c>
      <c r="N389" s="849">
        <v>85</v>
      </c>
      <c r="O389" s="849">
        <v>15385</v>
      </c>
      <c r="P389" s="837">
        <v>1.2318840579710144</v>
      </c>
      <c r="Q389" s="850">
        <v>181</v>
      </c>
    </row>
    <row r="390" spans="1:17" ht="14.4" customHeight="1" x14ac:dyDescent="0.3">
      <c r="A390" s="831" t="s">
        <v>5328</v>
      </c>
      <c r="B390" s="832" t="s">
        <v>5162</v>
      </c>
      <c r="C390" s="832" t="s">
        <v>5036</v>
      </c>
      <c r="D390" s="832" t="s">
        <v>5225</v>
      </c>
      <c r="E390" s="832" t="s">
        <v>5226</v>
      </c>
      <c r="F390" s="849">
        <v>42</v>
      </c>
      <c r="G390" s="849">
        <v>10668</v>
      </c>
      <c r="H390" s="849">
        <v>1</v>
      </c>
      <c r="I390" s="849">
        <v>254</v>
      </c>
      <c r="J390" s="849">
        <v>50</v>
      </c>
      <c r="K390" s="849">
        <v>12700</v>
      </c>
      <c r="L390" s="849">
        <v>1.1904761904761905</v>
      </c>
      <c r="M390" s="849">
        <v>254</v>
      </c>
      <c r="N390" s="849">
        <v>56</v>
      </c>
      <c r="O390" s="849">
        <v>14224</v>
      </c>
      <c r="P390" s="837">
        <v>1.3333333333333333</v>
      </c>
      <c r="Q390" s="850">
        <v>254</v>
      </c>
    </row>
    <row r="391" spans="1:17" ht="14.4" customHeight="1" x14ac:dyDescent="0.3">
      <c r="A391" s="831" t="s">
        <v>5328</v>
      </c>
      <c r="B391" s="832" t="s">
        <v>5162</v>
      </c>
      <c r="C391" s="832" t="s">
        <v>5036</v>
      </c>
      <c r="D391" s="832" t="s">
        <v>5227</v>
      </c>
      <c r="E391" s="832" t="s">
        <v>5228</v>
      </c>
      <c r="F391" s="849">
        <v>6</v>
      </c>
      <c r="G391" s="849">
        <v>1608</v>
      </c>
      <c r="H391" s="849">
        <v>1</v>
      </c>
      <c r="I391" s="849">
        <v>268</v>
      </c>
      <c r="J391" s="849">
        <v>3</v>
      </c>
      <c r="K391" s="849">
        <v>804</v>
      </c>
      <c r="L391" s="849">
        <v>0.5</v>
      </c>
      <c r="M391" s="849">
        <v>268</v>
      </c>
      <c r="N391" s="849">
        <v>6</v>
      </c>
      <c r="O391" s="849">
        <v>1614</v>
      </c>
      <c r="P391" s="837">
        <v>1.0037313432835822</v>
      </c>
      <c r="Q391" s="850">
        <v>269</v>
      </c>
    </row>
    <row r="392" spans="1:17" ht="14.4" customHeight="1" x14ac:dyDescent="0.3">
      <c r="A392" s="831" t="s">
        <v>5328</v>
      </c>
      <c r="B392" s="832" t="s">
        <v>5162</v>
      </c>
      <c r="C392" s="832" t="s">
        <v>5036</v>
      </c>
      <c r="D392" s="832" t="s">
        <v>5231</v>
      </c>
      <c r="E392" s="832" t="s">
        <v>5232</v>
      </c>
      <c r="F392" s="849">
        <v>72</v>
      </c>
      <c r="G392" s="849">
        <v>15624</v>
      </c>
      <c r="H392" s="849">
        <v>1</v>
      </c>
      <c r="I392" s="849">
        <v>217</v>
      </c>
      <c r="J392" s="849">
        <v>91</v>
      </c>
      <c r="K392" s="849">
        <v>19747</v>
      </c>
      <c r="L392" s="849">
        <v>1.2638888888888888</v>
      </c>
      <c r="M392" s="849">
        <v>217</v>
      </c>
      <c r="N392" s="849">
        <v>78</v>
      </c>
      <c r="O392" s="849">
        <v>16926</v>
      </c>
      <c r="P392" s="837">
        <v>1.0833333333333333</v>
      </c>
      <c r="Q392" s="850">
        <v>217</v>
      </c>
    </row>
    <row r="393" spans="1:17" ht="14.4" customHeight="1" x14ac:dyDescent="0.3">
      <c r="A393" s="831" t="s">
        <v>5328</v>
      </c>
      <c r="B393" s="832" t="s">
        <v>5162</v>
      </c>
      <c r="C393" s="832" t="s">
        <v>5036</v>
      </c>
      <c r="D393" s="832" t="s">
        <v>5233</v>
      </c>
      <c r="E393" s="832" t="s">
        <v>5234</v>
      </c>
      <c r="F393" s="849">
        <v>7</v>
      </c>
      <c r="G393" s="849">
        <v>259</v>
      </c>
      <c r="H393" s="849">
        <v>1</v>
      </c>
      <c r="I393" s="849">
        <v>37</v>
      </c>
      <c r="J393" s="849">
        <v>8</v>
      </c>
      <c r="K393" s="849">
        <v>296</v>
      </c>
      <c r="L393" s="849">
        <v>1.1428571428571428</v>
      </c>
      <c r="M393" s="849">
        <v>37</v>
      </c>
      <c r="N393" s="849">
        <v>6</v>
      </c>
      <c r="O393" s="849">
        <v>222</v>
      </c>
      <c r="P393" s="837">
        <v>0.8571428571428571</v>
      </c>
      <c r="Q393" s="850">
        <v>37</v>
      </c>
    </row>
    <row r="394" spans="1:17" ht="14.4" customHeight="1" x14ac:dyDescent="0.3">
      <c r="A394" s="831" t="s">
        <v>5328</v>
      </c>
      <c r="B394" s="832" t="s">
        <v>5162</v>
      </c>
      <c r="C394" s="832" t="s">
        <v>5036</v>
      </c>
      <c r="D394" s="832" t="s">
        <v>5235</v>
      </c>
      <c r="E394" s="832" t="s">
        <v>5236</v>
      </c>
      <c r="F394" s="849">
        <v>11</v>
      </c>
      <c r="G394" s="849">
        <v>6512</v>
      </c>
      <c r="H394" s="849">
        <v>1</v>
      </c>
      <c r="I394" s="849">
        <v>592</v>
      </c>
      <c r="J394" s="849">
        <v>8</v>
      </c>
      <c r="K394" s="849">
        <v>4736</v>
      </c>
      <c r="L394" s="849">
        <v>0.72727272727272729</v>
      </c>
      <c r="M394" s="849">
        <v>592</v>
      </c>
      <c r="N394" s="849">
        <v>8</v>
      </c>
      <c r="O394" s="849">
        <v>4752</v>
      </c>
      <c r="P394" s="837">
        <v>0.72972972972972971</v>
      </c>
      <c r="Q394" s="850">
        <v>594</v>
      </c>
    </row>
    <row r="395" spans="1:17" ht="14.4" customHeight="1" x14ac:dyDescent="0.3">
      <c r="A395" s="831" t="s">
        <v>5328</v>
      </c>
      <c r="B395" s="832" t="s">
        <v>5162</v>
      </c>
      <c r="C395" s="832" t="s">
        <v>5036</v>
      </c>
      <c r="D395" s="832" t="s">
        <v>5237</v>
      </c>
      <c r="E395" s="832" t="s">
        <v>5238</v>
      </c>
      <c r="F395" s="849"/>
      <c r="G395" s="849"/>
      <c r="H395" s="849"/>
      <c r="I395" s="849"/>
      <c r="J395" s="849">
        <v>2</v>
      </c>
      <c r="K395" s="849">
        <v>100</v>
      </c>
      <c r="L395" s="849"/>
      <c r="M395" s="849">
        <v>50</v>
      </c>
      <c r="N395" s="849">
        <v>10</v>
      </c>
      <c r="O395" s="849">
        <v>500</v>
      </c>
      <c r="P395" s="837"/>
      <c r="Q395" s="850">
        <v>50</v>
      </c>
    </row>
    <row r="396" spans="1:17" ht="14.4" customHeight="1" x14ac:dyDescent="0.3">
      <c r="A396" s="831" t="s">
        <v>5328</v>
      </c>
      <c r="B396" s="832" t="s">
        <v>5162</v>
      </c>
      <c r="C396" s="832" t="s">
        <v>5036</v>
      </c>
      <c r="D396" s="832" t="s">
        <v>5239</v>
      </c>
      <c r="E396" s="832" t="s">
        <v>5240</v>
      </c>
      <c r="F396" s="849">
        <v>11</v>
      </c>
      <c r="G396" s="849">
        <v>6017</v>
      </c>
      <c r="H396" s="849">
        <v>1</v>
      </c>
      <c r="I396" s="849">
        <v>547</v>
      </c>
      <c r="J396" s="849">
        <v>5</v>
      </c>
      <c r="K396" s="849">
        <v>2735</v>
      </c>
      <c r="L396" s="849">
        <v>0.45454545454545453</v>
      </c>
      <c r="M396" s="849">
        <v>547</v>
      </c>
      <c r="N396" s="849">
        <v>7</v>
      </c>
      <c r="O396" s="849">
        <v>3836</v>
      </c>
      <c r="P396" s="837">
        <v>0.63752700681402696</v>
      </c>
      <c r="Q396" s="850">
        <v>548</v>
      </c>
    </row>
    <row r="397" spans="1:17" ht="14.4" customHeight="1" x14ac:dyDescent="0.3">
      <c r="A397" s="831" t="s">
        <v>5328</v>
      </c>
      <c r="B397" s="832" t="s">
        <v>5162</v>
      </c>
      <c r="C397" s="832" t="s">
        <v>5036</v>
      </c>
      <c r="D397" s="832" t="s">
        <v>5241</v>
      </c>
      <c r="E397" s="832" t="s">
        <v>5242</v>
      </c>
      <c r="F397" s="849">
        <v>5</v>
      </c>
      <c r="G397" s="849">
        <v>2585</v>
      </c>
      <c r="H397" s="849">
        <v>1</v>
      </c>
      <c r="I397" s="849">
        <v>517</v>
      </c>
      <c r="J397" s="849">
        <v>4</v>
      </c>
      <c r="K397" s="849">
        <v>2072</v>
      </c>
      <c r="L397" s="849">
        <v>0.80154738878143128</v>
      </c>
      <c r="M397" s="849">
        <v>518</v>
      </c>
      <c r="N397" s="849">
        <v>5</v>
      </c>
      <c r="O397" s="849">
        <v>2605</v>
      </c>
      <c r="P397" s="837">
        <v>1.0077369439071566</v>
      </c>
      <c r="Q397" s="850">
        <v>521</v>
      </c>
    </row>
    <row r="398" spans="1:17" ht="14.4" customHeight="1" x14ac:dyDescent="0.3">
      <c r="A398" s="831" t="s">
        <v>5328</v>
      </c>
      <c r="B398" s="832" t="s">
        <v>5162</v>
      </c>
      <c r="C398" s="832" t="s">
        <v>5036</v>
      </c>
      <c r="D398" s="832" t="s">
        <v>5243</v>
      </c>
      <c r="E398" s="832" t="s">
        <v>5244</v>
      </c>
      <c r="F398" s="849">
        <v>5</v>
      </c>
      <c r="G398" s="849">
        <v>3680</v>
      </c>
      <c r="H398" s="849">
        <v>1</v>
      </c>
      <c r="I398" s="849">
        <v>736</v>
      </c>
      <c r="J398" s="849">
        <v>4</v>
      </c>
      <c r="K398" s="849">
        <v>2944</v>
      </c>
      <c r="L398" s="849">
        <v>0.8</v>
      </c>
      <c r="M398" s="849">
        <v>736</v>
      </c>
      <c r="N398" s="849">
        <v>6</v>
      </c>
      <c r="O398" s="849">
        <v>4422</v>
      </c>
      <c r="P398" s="837">
        <v>1.2016304347826088</v>
      </c>
      <c r="Q398" s="850">
        <v>737</v>
      </c>
    </row>
    <row r="399" spans="1:17" ht="14.4" customHeight="1" x14ac:dyDescent="0.3">
      <c r="A399" s="831" t="s">
        <v>5328</v>
      </c>
      <c r="B399" s="832" t="s">
        <v>5162</v>
      </c>
      <c r="C399" s="832" t="s">
        <v>5036</v>
      </c>
      <c r="D399" s="832" t="s">
        <v>5245</v>
      </c>
      <c r="E399" s="832" t="s">
        <v>5246</v>
      </c>
      <c r="F399" s="849">
        <v>3</v>
      </c>
      <c r="G399" s="849">
        <v>987</v>
      </c>
      <c r="H399" s="849">
        <v>1</v>
      </c>
      <c r="I399" s="849">
        <v>329</v>
      </c>
      <c r="J399" s="849">
        <v>2</v>
      </c>
      <c r="K399" s="849">
        <v>658</v>
      </c>
      <c r="L399" s="849">
        <v>0.66666666666666663</v>
      </c>
      <c r="M399" s="849">
        <v>329</v>
      </c>
      <c r="N399" s="849">
        <v>6</v>
      </c>
      <c r="O399" s="849">
        <v>1980</v>
      </c>
      <c r="P399" s="837">
        <v>2.0060790273556233</v>
      </c>
      <c r="Q399" s="850">
        <v>330</v>
      </c>
    </row>
    <row r="400" spans="1:17" ht="14.4" customHeight="1" x14ac:dyDescent="0.3">
      <c r="A400" s="831" t="s">
        <v>5328</v>
      </c>
      <c r="B400" s="832" t="s">
        <v>5162</v>
      </c>
      <c r="C400" s="832" t="s">
        <v>5036</v>
      </c>
      <c r="D400" s="832" t="s">
        <v>5247</v>
      </c>
      <c r="E400" s="832" t="s">
        <v>5248</v>
      </c>
      <c r="F400" s="849">
        <v>6</v>
      </c>
      <c r="G400" s="849">
        <v>2076</v>
      </c>
      <c r="H400" s="849">
        <v>1</v>
      </c>
      <c r="I400" s="849">
        <v>346</v>
      </c>
      <c r="J400" s="849">
        <v>3</v>
      </c>
      <c r="K400" s="849">
        <v>1038</v>
      </c>
      <c r="L400" s="849">
        <v>0.5</v>
      </c>
      <c r="M400" s="849">
        <v>346</v>
      </c>
      <c r="N400" s="849">
        <v>6</v>
      </c>
      <c r="O400" s="849">
        <v>2082</v>
      </c>
      <c r="P400" s="837">
        <v>1.0028901734104045</v>
      </c>
      <c r="Q400" s="850">
        <v>347</v>
      </c>
    </row>
    <row r="401" spans="1:17" ht="14.4" customHeight="1" x14ac:dyDescent="0.3">
      <c r="A401" s="831" t="s">
        <v>5328</v>
      </c>
      <c r="B401" s="832" t="s">
        <v>5162</v>
      </c>
      <c r="C401" s="832" t="s">
        <v>5036</v>
      </c>
      <c r="D401" s="832" t="s">
        <v>5249</v>
      </c>
      <c r="E401" s="832" t="s">
        <v>5250</v>
      </c>
      <c r="F401" s="849">
        <v>5</v>
      </c>
      <c r="G401" s="849">
        <v>3765</v>
      </c>
      <c r="H401" s="849">
        <v>1</v>
      </c>
      <c r="I401" s="849">
        <v>753</v>
      </c>
      <c r="J401" s="849">
        <v>4</v>
      </c>
      <c r="K401" s="849">
        <v>3012</v>
      </c>
      <c r="L401" s="849">
        <v>0.8</v>
      </c>
      <c r="M401" s="849">
        <v>753</v>
      </c>
      <c r="N401" s="849">
        <v>2</v>
      </c>
      <c r="O401" s="849">
        <v>1508</v>
      </c>
      <c r="P401" s="837">
        <v>0.40053120849933599</v>
      </c>
      <c r="Q401" s="850">
        <v>754</v>
      </c>
    </row>
    <row r="402" spans="1:17" ht="14.4" customHeight="1" x14ac:dyDescent="0.3">
      <c r="A402" s="831" t="s">
        <v>5328</v>
      </c>
      <c r="B402" s="832" t="s">
        <v>5162</v>
      </c>
      <c r="C402" s="832" t="s">
        <v>5036</v>
      </c>
      <c r="D402" s="832" t="s">
        <v>5251</v>
      </c>
      <c r="E402" s="832" t="s">
        <v>5252</v>
      </c>
      <c r="F402" s="849">
        <v>8</v>
      </c>
      <c r="G402" s="849">
        <v>1856</v>
      </c>
      <c r="H402" s="849">
        <v>1</v>
      </c>
      <c r="I402" s="849">
        <v>232</v>
      </c>
      <c r="J402" s="849">
        <v>12</v>
      </c>
      <c r="K402" s="849">
        <v>2784</v>
      </c>
      <c r="L402" s="849">
        <v>1.5</v>
      </c>
      <c r="M402" s="849">
        <v>232</v>
      </c>
      <c r="N402" s="849">
        <v>17</v>
      </c>
      <c r="O402" s="849">
        <v>3944</v>
      </c>
      <c r="P402" s="837">
        <v>2.125</v>
      </c>
      <c r="Q402" s="850">
        <v>232</v>
      </c>
    </row>
    <row r="403" spans="1:17" ht="14.4" customHeight="1" x14ac:dyDescent="0.3">
      <c r="A403" s="831" t="s">
        <v>5328</v>
      </c>
      <c r="B403" s="832" t="s">
        <v>5162</v>
      </c>
      <c r="C403" s="832" t="s">
        <v>5036</v>
      </c>
      <c r="D403" s="832" t="s">
        <v>5253</v>
      </c>
      <c r="E403" s="832" t="s">
        <v>5254</v>
      </c>
      <c r="F403" s="849">
        <v>1</v>
      </c>
      <c r="G403" s="849">
        <v>233</v>
      </c>
      <c r="H403" s="849">
        <v>1</v>
      </c>
      <c r="I403" s="849">
        <v>233</v>
      </c>
      <c r="J403" s="849">
        <v>1</v>
      </c>
      <c r="K403" s="849">
        <v>233</v>
      </c>
      <c r="L403" s="849">
        <v>1</v>
      </c>
      <c r="M403" s="849">
        <v>233</v>
      </c>
      <c r="N403" s="849">
        <v>1</v>
      </c>
      <c r="O403" s="849">
        <v>234</v>
      </c>
      <c r="P403" s="837">
        <v>1.0042918454935623</v>
      </c>
      <c r="Q403" s="850">
        <v>234</v>
      </c>
    </row>
    <row r="404" spans="1:17" ht="14.4" customHeight="1" x14ac:dyDescent="0.3">
      <c r="A404" s="831" t="s">
        <v>5328</v>
      </c>
      <c r="B404" s="832" t="s">
        <v>5162</v>
      </c>
      <c r="C404" s="832" t="s">
        <v>5036</v>
      </c>
      <c r="D404" s="832" t="s">
        <v>5255</v>
      </c>
      <c r="E404" s="832" t="s">
        <v>5256</v>
      </c>
      <c r="F404" s="849">
        <v>3</v>
      </c>
      <c r="G404" s="849">
        <v>1230</v>
      </c>
      <c r="H404" s="849">
        <v>1</v>
      </c>
      <c r="I404" s="849">
        <v>410</v>
      </c>
      <c r="J404" s="849">
        <v>2</v>
      </c>
      <c r="K404" s="849">
        <v>820</v>
      </c>
      <c r="L404" s="849">
        <v>0.66666666666666663</v>
      </c>
      <c r="M404" s="849">
        <v>410</v>
      </c>
      <c r="N404" s="849">
        <v>1</v>
      </c>
      <c r="O404" s="849">
        <v>411</v>
      </c>
      <c r="P404" s="837">
        <v>0.33414634146341465</v>
      </c>
      <c r="Q404" s="850">
        <v>411</v>
      </c>
    </row>
    <row r="405" spans="1:17" ht="14.4" customHeight="1" x14ac:dyDescent="0.3">
      <c r="A405" s="831" t="s">
        <v>5328</v>
      </c>
      <c r="B405" s="832" t="s">
        <v>5162</v>
      </c>
      <c r="C405" s="832" t="s">
        <v>5036</v>
      </c>
      <c r="D405" s="832" t="s">
        <v>5257</v>
      </c>
      <c r="E405" s="832" t="s">
        <v>5258</v>
      </c>
      <c r="F405" s="849">
        <v>8</v>
      </c>
      <c r="G405" s="849">
        <v>5216</v>
      </c>
      <c r="H405" s="849">
        <v>1</v>
      </c>
      <c r="I405" s="849">
        <v>652</v>
      </c>
      <c r="J405" s="849">
        <v>3</v>
      </c>
      <c r="K405" s="849">
        <v>1956</v>
      </c>
      <c r="L405" s="849">
        <v>0.375</v>
      </c>
      <c r="M405" s="849">
        <v>652</v>
      </c>
      <c r="N405" s="849">
        <v>1</v>
      </c>
      <c r="O405" s="849">
        <v>653</v>
      </c>
      <c r="P405" s="837">
        <v>0.12519171779141106</v>
      </c>
      <c r="Q405" s="850">
        <v>653</v>
      </c>
    </row>
    <row r="406" spans="1:17" ht="14.4" customHeight="1" x14ac:dyDescent="0.3">
      <c r="A406" s="831" t="s">
        <v>5328</v>
      </c>
      <c r="B406" s="832" t="s">
        <v>5162</v>
      </c>
      <c r="C406" s="832" t="s">
        <v>5036</v>
      </c>
      <c r="D406" s="832" t="s">
        <v>5259</v>
      </c>
      <c r="E406" s="832" t="s">
        <v>5260</v>
      </c>
      <c r="F406" s="849">
        <v>3</v>
      </c>
      <c r="G406" s="849">
        <v>1770</v>
      </c>
      <c r="H406" s="849">
        <v>1</v>
      </c>
      <c r="I406" s="849">
        <v>590</v>
      </c>
      <c r="J406" s="849">
        <v>2</v>
      </c>
      <c r="K406" s="849">
        <v>1180</v>
      </c>
      <c r="L406" s="849">
        <v>0.66666666666666663</v>
      </c>
      <c r="M406" s="849">
        <v>590</v>
      </c>
      <c r="N406" s="849">
        <v>1</v>
      </c>
      <c r="O406" s="849">
        <v>591</v>
      </c>
      <c r="P406" s="837">
        <v>0.33389830508474577</v>
      </c>
      <c r="Q406" s="850">
        <v>591</v>
      </c>
    </row>
    <row r="407" spans="1:17" ht="14.4" customHeight="1" x14ac:dyDescent="0.3">
      <c r="A407" s="831" t="s">
        <v>5328</v>
      </c>
      <c r="B407" s="832" t="s">
        <v>5162</v>
      </c>
      <c r="C407" s="832" t="s">
        <v>5036</v>
      </c>
      <c r="D407" s="832" t="s">
        <v>5263</v>
      </c>
      <c r="E407" s="832" t="s">
        <v>5264</v>
      </c>
      <c r="F407" s="849">
        <v>1</v>
      </c>
      <c r="G407" s="849">
        <v>420</v>
      </c>
      <c r="H407" s="849">
        <v>1</v>
      </c>
      <c r="I407" s="849">
        <v>420</v>
      </c>
      <c r="J407" s="849">
        <v>2</v>
      </c>
      <c r="K407" s="849">
        <v>840</v>
      </c>
      <c r="L407" s="849">
        <v>2</v>
      </c>
      <c r="M407" s="849">
        <v>420</v>
      </c>
      <c r="N407" s="849">
        <v>2</v>
      </c>
      <c r="O407" s="849">
        <v>842</v>
      </c>
      <c r="P407" s="837">
        <v>2.0047619047619047</v>
      </c>
      <c r="Q407" s="850">
        <v>421</v>
      </c>
    </row>
    <row r="408" spans="1:17" ht="14.4" customHeight="1" x14ac:dyDescent="0.3">
      <c r="A408" s="831" t="s">
        <v>5328</v>
      </c>
      <c r="B408" s="832" t="s">
        <v>5162</v>
      </c>
      <c r="C408" s="832" t="s">
        <v>5036</v>
      </c>
      <c r="D408" s="832" t="s">
        <v>5265</v>
      </c>
      <c r="E408" s="832" t="s">
        <v>5266</v>
      </c>
      <c r="F408" s="849">
        <v>2</v>
      </c>
      <c r="G408" s="849">
        <v>340</v>
      </c>
      <c r="H408" s="849">
        <v>1</v>
      </c>
      <c r="I408" s="849">
        <v>170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5328</v>
      </c>
      <c r="B409" s="832" t="s">
        <v>5162</v>
      </c>
      <c r="C409" s="832" t="s">
        <v>5036</v>
      </c>
      <c r="D409" s="832" t="s">
        <v>5267</v>
      </c>
      <c r="E409" s="832" t="s">
        <v>5268</v>
      </c>
      <c r="F409" s="849">
        <v>12</v>
      </c>
      <c r="G409" s="849">
        <v>9468</v>
      </c>
      <c r="H409" s="849">
        <v>1</v>
      </c>
      <c r="I409" s="849">
        <v>789</v>
      </c>
      <c r="J409" s="849">
        <v>11</v>
      </c>
      <c r="K409" s="849">
        <v>8679</v>
      </c>
      <c r="L409" s="849">
        <v>0.91666666666666663</v>
      </c>
      <c r="M409" s="849">
        <v>789</v>
      </c>
      <c r="N409" s="849">
        <v>39</v>
      </c>
      <c r="O409" s="849">
        <v>30810</v>
      </c>
      <c r="P409" s="837">
        <v>3.2541191381495564</v>
      </c>
      <c r="Q409" s="850">
        <v>790</v>
      </c>
    </row>
    <row r="410" spans="1:17" ht="14.4" customHeight="1" x14ac:dyDescent="0.3">
      <c r="A410" s="831" t="s">
        <v>5328</v>
      </c>
      <c r="B410" s="832" t="s">
        <v>5162</v>
      </c>
      <c r="C410" s="832" t="s">
        <v>5036</v>
      </c>
      <c r="D410" s="832" t="s">
        <v>5269</v>
      </c>
      <c r="E410" s="832" t="s">
        <v>5270</v>
      </c>
      <c r="F410" s="849">
        <v>3</v>
      </c>
      <c r="G410" s="849">
        <v>672</v>
      </c>
      <c r="H410" s="849">
        <v>1</v>
      </c>
      <c r="I410" s="849">
        <v>224</v>
      </c>
      <c r="J410" s="849">
        <v>2</v>
      </c>
      <c r="K410" s="849">
        <v>448</v>
      </c>
      <c r="L410" s="849">
        <v>0.66666666666666663</v>
      </c>
      <c r="M410" s="849">
        <v>224</v>
      </c>
      <c r="N410" s="849">
        <v>6</v>
      </c>
      <c r="O410" s="849">
        <v>1350</v>
      </c>
      <c r="P410" s="837">
        <v>2.0089285714285716</v>
      </c>
      <c r="Q410" s="850">
        <v>225</v>
      </c>
    </row>
    <row r="411" spans="1:17" ht="14.4" customHeight="1" x14ac:dyDescent="0.3">
      <c r="A411" s="831" t="s">
        <v>5328</v>
      </c>
      <c r="B411" s="832" t="s">
        <v>5162</v>
      </c>
      <c r="C411" s="832" t="s">
        <v>5036</v>
      </c>
      <c r="D411" s="832" t="s">
        <v>5271</v>
      </c>
      <c r="E411" s="832" t="s">
        <v>5272</v>
      </c>
      <c r="F411" s="849">
        <v>7</v>
      </c>
      <c r="G411" s="849">
        <v>3962</v>
      </c>
      <c r="H411" s="849">
        <v>1</v>
      </c>
      <c r="I411" s="849">
        <v>566</v>
      </c>
      <c r="J411" s="849">
        <v>2</v>
      </c>
      <c r="K411" s="849">
        <v>1132</v>
      </c>
      <c r="L411" s="849">
        <v>0.2857142857142857</v>
      </c>
      <c r="M411" s="849">
        <v>566</v>
      </c>
      <c r="N411" s="849">
        <v>1</v>
      </c>
      <c r="O411" s="849">
        <v>567</v>
      </c>
      <c r="P411" s="837">
        <v>0.14310954063604239</v>
      </c>
      <c r="Q411" s="850">
        <v>567</v>
      </c>
    </row>
    <row r="412" spans="1:17" ht="14.4" customHeight="1" x14ac:dyDescent="0.3">
      <c r="A412" s="831" t="s">
        <v>5328</v>
      </c>
      <c r="B412" s="832" t="s">
        <v>5162</v>
      </c>
      <c r="C412" s="832" t="s">
        <v>5036</v>
      </c>
      <c r="D412" s="832" t="s">
        <v>5273</v>
      </c>
      <c r="E412" s="832" t="s">
        <v>5274</v>
      </c>
      <c r="F412" s="849">
        <v>2</v>
      </c>
      <c r="G412" s="849">
        <v>1838</v>
      </c>
      <c r="H412" s="849">
        <v>1</v>
      </c>
      <c r="I412" s="849">
        <v>919</v>
      </c>
      <c r="J412" s="849">
        <v>2</v>
      </c>
      <c r="K412" s="849">
        <v>1838</v>
      </c>
      <c r="L412" s="849">
        <v>1</v>
      </c>
      <c r="M412" s="849">
        <v>919</v>
      </c>
      <c r="N412" s="849"/>
      <c r="O412" s="849"/>
      <c r="P412" s="837"/>
      <c r="Q412" s="850"/>
    </row>
    <row r="413" spans="1:17" ht="14.4" customHeight="1" x14ac:dyDescent="0.3">
      <c r="A413" s="831" t="s">
        <v>5328</v>
      </c>
      <c r="B413" s="832" t="s">
        <v>5162</v>
      </c>
      <c r="C413" s="832" t="s">
        <v>5036</v>
      </c>
      <c r="D413" s="832" t="s">
        <v>5275</v>
      </c>
      <c r="E413" s="832" t="s">
        <v>5276</v>
      </c>
      <c r="F413" s="849">
        <v>2</v>
      </c>
      <c r="G413" s="849">
        <v>1792</v>
      </c>
      <c r="H413" s="849">
        <v>1</v>
      </c>
      <c r="I413" s="849">
        <v>896</v>
      </c>
      <c r="J413" s="849">
        <v>2</v>
      </c>
      <c r="K413" s="849">
        <v>1792</v>
      </c>
      <c r="L413" s="849">
        <v>1</v>
      </c>
      <c r="M413" s="849">
        <v>896</v>
      </c>
      <c r="N413" s="849"/>
      <c r="O413" s="849"/>
      <c r="P413" s="837"/>
      <c r="Q413" s="850"/>
    </row>
    <row r="414" spans="1:17" ht="14.4" customHeight="1" x14ac:dyDescent="0.3">
      <c r="A414" s="831" t="s">
        <v>5328</v>
      </c>
      <c r="B414" s="832" t="s">
        <v>5162</v>
      </c>
      <c r="C414" s="832" t="s">
        <v>5036</v>
      </c>
      <c r="D414" s="832" t="s">
        <v>5289</v>
      </c>
      <c r="E414" s="832" t="s">
        <v>5290</v>
      </c>
      <c r="F414" s="849"/>
      <c r="G414" s="849"/>
      <c r="H414" s="849"/>
      <c r="I414" s="849"/>
      <c r="J414" s="849"/>
      <c r="K414" s="849"/>
      <c r="L414" s="849"/>
      <c r="M414" s="849"/>
      <c r="N414" s="849">
        <v>17</v>
      </c>
      <c r="O414" s="849">
        <v>3451</v>
      </c>
      <c r="P414" s="837"/>
      <c r="Q414" s="850">
        <v>203</v>
      </c>
    </row>
    <row r="415" spans="1:17" ht="14.4" customHeight="1" x14ac:dyDescent="0.3">
      <c r="A415" s="831" t="s">
        <v>5329</v>
      </c>
      <c r="B415" s="832" t="s">
        <v>4827</v>
      </c>
      <c r="C415" s="832" t="s">
        <v>5031</v>
      </c>
      <c r="D415" s="832" t="s">
        <v>5032</v>
      </c>
      <c r="E415" s="832" t="s">
        <v>5033</v>
      </c>
      <c r="F415" s="849">
        <v>1</v>
      </c>
      <c r="G415" s="849">
        <v>565.1</v>
      </c>
      <c r="H415" s="849">
        <v>1</v>
      </c>
      <c r="I415" s="849">
        <v>565.1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5329</v>
      </c>
      <c r="B416" s="832" t="s">
        <v>4827</v>
      </c>
      <c r="C416" s="832" t="s">
        <v>5031</v>
      </c>
      <c r="D416" s="832" t="s">
        <v>5034</v>
      </c>
      <c r="E416" s="832" t="s">
        <v>5035</v>
      </c>
      <c r="F416" s="849">
        <v>1</v>
      </c>
      <c r="G416" s="849">
        <v>1049</v>
      </c>
      <c r="H416" s="849">
        <v>1</v>
      </c>
      <c r="I416" s="849">
        <v>1049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5329</v>
      </c>
      <c r="B417" s="832" t="s">
        <v>4827</v>
      </c>
      <c r="C417" s="832" t="s">
        <v>5036</v>
      </c>
      <c r="D417" s="832" t="s">
        <v>5041</v>
      </c>
      <c r="E417" s="832" t="s">
        <v>5042</v>
      </c>
      <c r="F417" s="849">
        <v>1</v>
      </c>
      <c r="G417" s="849">
        <v>37</v>
      </c>
      <c r="H417" s="849">
        <v>1</v>
      </c>
      <c r="I417" s="849">
        <v>37</v>
      </c>
      <c r="J417" s="849"/>
      <c r="K417" s="849"/>
      <c r="L417" s="849"/>
      <c r="M417" s="849"/>
      <c r="N417" s="849">
        <v>1</v>
      </c>
      <c r="O417" s="849">
        <v>38</v>
      </c>
      <c r="P417" s="837">
        <v>1.027027027027027</v>
      </c>
      <c r="Q417" s="850">
        <v>38</v>
      </c>
    </row>
    <row r="418" spans="1:17" ht="14.4" customHeight="1" x14ac:dyDescent="0.3">
      <c r="A418" s="831" t="s">
        <v>5329</v>
      </c>
      <c r="B418" s="832" t="s">
        <v>4827</v>
      </c>
      <c r="C418" s="832" t="s">
        <v>5036</v>
      </c>
      <c r="D418" s="832" t="s">
        <v>5047</v>
      </c>
      <c r="E418" s="832" t="s">
        <v>5048</v>
      </c>
      <c r="F418" s="849">
        <v>1</v>
      </c>
      <c r="G418" s="849">
        <v>177</v>
      </c>
      <c r="H418" s="849">
        <v>1</v>
      </c>
      <c r="I418" s="849">
        <v>177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5329</v>
      </c>
      <c r="B419" s="832" t="s">
        <v>4827</v>
      </c>
      <c r="C419" s="832" t="s">
        <v>5036</v>
      </c>
      <c r="D419" s="832" t="s">
        <v>5049</v>
      </c>
      <c r="E419" s="832" t="s">
        <v>5050</v>
      </c>
      <c r="F419" s="849">
        <v>1</v>
      </c>
      <c r="G419" s="849">
        <v>49</v>
      </c>
      <c r="H419" s="849">
        <v>1</v>
      </c>
      <c r="I419" s="849">
        <v>49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5329</v>
      </c>
      <c r="B420" s="832" t="s">
        <v>4827</v>
      </c>
      <c r="C420" s="832" t="s">
        <v>5036</v>
      </c>
      <c r="D420" s="832" t="s">
        <v>5061</v>
      </c>
      <c r="E420" s="832" t="s">
        <v>5062</v>
      </c>
      <c r="F420" s="849">
        <v>1</v>
      </c>
      <c r="G420" s="849">
        <v>86</v>
      </c>
      <c r="H420" s="849">
        <v>1</v>
      </c>
      <c r="I420" s="849">
        <v>86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5329</v>
      </c>
      <c r="B421" s="832" t="s">
        <v>4827</v>
      </c>
      <c r="C421" s="832" t="s">
        <v>5036</v>
      </c>
      <c r="D421" s="832" t="s">
        <v>5073</v>
      </c>
      <c r="E421" s="832" t="s">
        <v>5074</v>
      </c>
      <c r="F421" s="849">
        <v>1</v>
      </c>
      <c r="G421" s="849">
        <v>475</v>
      </c>
      <c r="H421" s="849">
        <v>1</v>
      </c>
      <c r="I421" s="849">
        <v>475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5329</v>
      </c>
      <c r="B422" s="832" t="s">
        <v>4827</v>
      </c>
      <c r="C422" s="832" t="s">
        <v>5036</v>
      </c>
      <c r="D422" s="832" t="s">
        <v>5081</v>
      </c>
      <c r="E422" s="832" t="s">
        <v>5082</v>
      </c>
      <c r="F422" s="849">
        <v>2</v>
      </c>
      <c r="G422" s="849">
        <v>354</v>
      </c>
      <c r="H422" s="849">
        <v>1</v>
      </c>
      <c r="I422" s="849">
        <v>177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5329</v>
      </c>
      <c r="B423" s="832" t="s">
        <v>4827</v>
      </c>
      <c r="C423" s="832" t="s">
        <v>5036</v>
      </c>
      <c r="D423" s="832" t="s">
        <v>5085</v>
      </c>
      <c r="E423" s="832" t="s">
        <v>5086</v>
      </c>
      <c r="F423" s="849">
        <v>1</v>
      </c>
      <c r="G423" s="849">
        <v>701</v>
      </c>
      <c r="H423" s="849">
        <v>1</v>
      </c>
      <c r="I423" s="849">
        <v>701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5329</v>
      </c>
      <c r="B424" s="832" t="s">
        <v>5108</v>
      </c>
      <c r="C424" s="832" t="s">
        <v>5036</v>
      </c>
      <c r="D424" s="832" t="s">
        <v>5113</v>
      </c>
      <c r="E424" s="832" t="s">
        <v>5114</v>
      </c>
      <c r="F424" s="849">
        <v>1</v>
      </c>
      <c r="G424" s="849">
        <v>315</v>
      </c>
      <c r="H424" s="849">
        <v>1</v>
      </c>
      <c r="I424" s="849">
        <v>315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5329</v>
      </c>
      <c r="B425" s="832" t="s">
        <v>5108</v>
      </c>
      <c r="C425" s="832" t="s">
        <v>5036</v>
      </c>
      <c r="D425" s="832" t="s">
        <v>5120</v>
      </c>
      <c r="E425" s="832" t="s">
        <v>5121</v>
      </c>
      <c r="F425" s="849"/>
      <c r="G425" s="849"/>
      <c r="H425" s="849"/>
      <c r="I425" s="849"/>
      <c r="J425" s="849"/>
      <c r="K425" s="849"/>
      <c r="L425" s="849"/>
      <c r="M425" s="849"/>
      <c r="N425" s="849">
        <v>5</v>
      </c>
      <c r="O425" s="849">
        <v>52500</v>
      </c>
      <c r="P425" s="837"/>
      <c r="Q425" s="850">
        <v>10500</v>
      </c>
    </row>
    <row r="426" spans="1:17" ht="14.4" customHeight="1" x14ac:dyDescent="0.3">
      <c r="A426" s="831" t="s">
        <v>5329</v>
      </c>
      <c r="B426" s="832" t="s">
        <v>5108</v>
      </c>
      <c r="C426" s="832" t="s">
        <v>5036</v>
      </c>
      <c r="D426" s="832" t="s">
        <v>5122</v>
      </c>
      <c r="E426" s="832" t="s">
        <v>5123</v>
      </c>
      <c r="F426" s="849">
        <v>1</v>
      </c>
      <c r="G426" s="849">
        <v>10381</v>
      </c>
      <c r="H426" s="849">
        <v>1</v>
      </c>
      <c r="I426" s="849">
        <v>10381</v>
      </c>
      <c r="J426" s="849"/>
      <c r="K426" s="849"/>
      <c r="L426" s="849"/>
      <c r="M426" s="849"/>
      <c r="N426" s="849">
        <v>1</v>
      </c>
      <c r="O426" s="849">
        <v>11468</v>
      </c>
      <c r="P426" s="837">
        <v>1.104710528850785</v>
      </c>
      <c r="Q426" s="850">
        <v>11468</v>
      </c>
    </row>
    <row r="427" spans="1:17" ht="14.4" customHeight="1" x14ac:dyDescent="0.3">
      <c r="A427" s="831" t="s">
        <v>5329</v>
      </c>
      <c r="B427" s="832" t="s">
        <v>5108</v>
      </c>
      <c r="C427" s="832" t="s">
        <v>5036</v>
      </c>
      <c r="D427" s="832" t="s">
        <v>5140</v>
      </c>
      <c r="E427" s="832" t="s">
        <v>5141</v>
      </c>
      <c r="F427" s="849"/>
      <c r="G427" s="849"/>
      <c r="H427" s="849"/>
      <c r="I427" s="849"/>
      <c r="J427" s="849"/>
      <c r="K427" s="849"/>
      <c r="L427" s="849"/>
      <c r="M427" s="849"/>
      <c r="N427" s="849">
        <v>2</v>
      </c>
      <c r="O427" s="849">
        <v>2220</v>
      </c>
      <c r="P427" s="837"/>
      <c r="Q427" s="850">
        <v>1110</v>
      </c>
    </row>
    <row r="428" spans="1:17" ht="14.4" customHeight="1" x14ac:dyDescent="0.3">
      <c r="A428" s="831" t="s">
        <v>5329</v>
      </c>
      <c r="B428" s="832" t="s">
        <v>5162</v>
      </c>
      <c r="C428" s="832" t="s">
        <v>5036</v>
      </c>
      <c r="D428" s="832" t="s">
        <v>5167</v>
      </c>
      <c r="E428" s="832" t="s">
        <v>5168</v>
      </c>
      <c r="F428" s="849">
        <v>1</v>
      </c>
      <c r="G428" s="849">
        <v>354</v>
      </c>
      <c r="H428" s="849">
        <v>1</v>
      </c>
      <c r="I428" s="849">
        <v>354</v>
      </c>
      <c r="J428" s="849">
        <v>6</v>
      </c>
      <c r="K428" s="849">
        <v>2124</v>
      </c>
      <c r="L428" s="849">
        <v>6</v>
      </c>
      <c r="M428" s="849">
        <v>354</v>
      </c>
      <c r="N428" s="849">
        <v>8</v>
      </c>
      <c r="O428" s="849">
        <v>2840</v>
      </c>
      <c r="P428" s="837">
        <v>8.0225988700564965</v>
      </c>
      <c r="Q428" s="850">
        <v>355</v>
      </c>
    </row>
    <row r="429" spans="1:17" ht="14.4" customHeight="1" x14ac:dyDescent="0.3">
      <c r="A429" s="831" t="s">
        <v>5329</v>
      </c>
      <c r="B429" s="832" t="s">
        <v>5162</v>
      </c>
      <c r="C429" s="832" t="s">
        <v>5036</v>
      </c>
      <c r="D429" s="832" t="s">
        <v>5171</v>
      </c>
      <c r="E429" s="832" t="s">
        <v>5172</v>
      </c>
      <c r="F429" s="849">
        <v>36</v>
      </c>
      <c r="G429" s="849">
        <v>2340</v>
      </c>
      <c r="H429" s="849">
        <v>1</v>
      </c>
      <c r="I429" s="849">
        <v>65</v>
      </c>
      <c r="J429" s="849">
        <v>35</v>
      </c>
      <c r="K429" s="849">
        <v>2275</v>
      </c>
      <c r="L429" s="849">
        <v>0.97222222222222221</v>
      </c>
      <c r="M429" s="849">
        <v>65</v>
      </c>
      <c r="N429" s="849">
        <v>28</v>
      </c>
      <c r="O429" s="849">
        <v>1820</v>
      </c>
      <c r="P429" s="837">
        <v>0.77777777777777779</v>
      </c>
      <c r="Q429" s="850">
        <v>65</v>
      </c>
    </row>
    <row r="430" spans="1:17" ht="14.4" customHeight="1" x14ac:dyDescent="0.3">
      <c r="A430" s="831" t="s">
        <v>5329</v>
      </c>
      <c r="B430" s="832" t="s">
        <v>5162</v>
      </c>
      <c r="C430" s="832" t="s">
        <v>5036</v>
      </c>
      <c r="D430" s="832" t="s">
        <v>5173</v>
      </c>
      <c r="E430" s="832" t="s">
        <v>5174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546</v>
      </c>
      <c r="P430" s="837"/>
      <c r="Q430" s="850">
        <v>546</v>
      </c>
    </row>
    <row r="431" spans="1:17" ht="14.4" customHeight="1" x14ac:dyDescent="0.3">
      <c r="A431" s="831" t="s">
        <v>5329</v>
      </c>
      <c r="B431" s="832" t="s">
        <v>5162</v>
      </c>
      <c r="C431" s="832" t="s">
        <v>5036</v>
      </c>
      <c r="D431" s="832" t="s">
        <v>5177</v>
      </c>
      <c r="E431" s="832" t="s">
        <v>5178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618</v>
      </c>
      <c r="P431" s="837"/>
      <c r="Q431" s="850">
        <v>618</v>
      </c>
    </row>
    <row r="432" spans="1:17" ht="14.4" customHeight="1" x14ac:dyDescent="0.3">
      <c r="A432" s="831" t="s">
        <v>5329</v>
      </c>
      <c r="B432" s="832" t="s">
        <v>5162</v>
      </c>
      <c r="C432" s="832" t="s">
        <v>5036</v>
      </c>
      <c r="D432" s="832" t="s">
        <v>5179</v>
      </c>
      <c r="E432" s="832" t="s">
        <v>5180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154</v>
      </c>
      <c r="P432" s="837"/>
      <c r="Q432" s="850">
        <v>154</v>
      </c>
    </row>
    <row r="433" spans="1:17" ht="14.4" customHeight="1" x14ac:dyDescent="0.3">
      <c r="A433" s="831" t="s">
        <v>5329</v>
      </c>
      <c r="B433" s="832" t="s">
        <v>5162</v>
      </c>
      <c r="C433" s="832" t="s">
        <v>5036</v>
      </c>
      <c r="D433" s="832" t="s">
        <v>5183</v>
      </c>
      <c r="E433" s="832" t="s">
        <v>5184</v>
      </c>
      <c r="F433" s="849">
        <v>1</v>
      </c>
      <c r="G433" s="849">
        <v>24</v>
      </c>
      <c r="H433" s="849">
        <v>1</v>
      </c>
      <c r="I433" s="849">
        <v>24</v>
      </c>
      <c r="J433" s="849">
        <v>1</v>
      </c>
      <c r="K433" s="849">
        <v>24</v>
      </c>
      <c r="L433" s="849">
        <v>1</v>
      </c>
      <c r="M433" s="849">
        <v>24</v>
      </c>
      <c r="N433" s="849">
        <v>1</v>
      </c>
      <c r="O433" s="849">
        <v>26</v>
      </c>
      <c r="P433" s="837">
        <v>1.0833333333333333</v>
      </c>
      <c r="Q433" s="850">
        <v>26</v>
      </c>
    </row>
    <row r="434" spans="1:17" ht="14.4" customHeight="1" x14ac:dyDescent="0.3">
      <c r="A434" s="831" t="s">
        <v>5329</v>
      </c>
      <c r="B434" s="832" t="s">
        <v>5162</v>
      </c>
      <c r="C434" s="832" t="s">
        <v>5036</v>
      </c>
      <c r="D434" s="832" t="s">
        <v>5187</v>
      </c>
      <c r="E434" s="832" t="s">
        <v>5188</v>
      </c>
      <c r="F434" s="849">
        <v>4</v>
      </c>
      <c r="G434" s="849">
        <v>220</v>
      </c>
      <c r="H434" s="849">
        <v>1</v>
      </c>
      <c r="I434" s="849">
        <v>55</v>
      </c>
      <c r="J434" s="849">
        <v>2</v>
      </c>
      <c r="K434" s="849">
        <v>110</v>
      </c>
      <c r="L434" s="849">
        <v>0.5</v>
      </c>
      <c r="M434" s="849">
        <v>55</v>
      </c>
      <c r="N434" s="849">
        <v>3</v>
      </c>
      <c r="O434" s="849">
        <v>165</v>
      </c>
      <c r="P434" s="837">
        <v>0.75</v>
      </c>
      <c r="Q434" s="850">
        <v>55</v>
      </c>
    </row>
    <row r="435" spans="1:17" ht="14.4" customHeight="1" x14ac:dyDescent="0.3">
      <c r="A435" s="831" t="s">
        <v>5329</v>
      </c>
      <c r="B435" s="832" t="s">
        <v>5162</v>
      </c>
      <c r="C435" s="832" t="s">
        <v>5036</v>
      </c>
      <c r="D435" s="832" t="s">
        <v>5189</v>
      </c>
      <c r="E435" s="832" t="s">
        <v>5190</v>
      </c>
      <c r="F435" s="849">
        <v>123</v>
      </c>
      <c r="G435" s="849">
        <v>9471</v>
      </c>
      <c r="H435" s="849">
        <v>1</v>
      </c>
      <c r="I435" s="849">
        <v>77</v>
      </c>
      <c r="J435" s="849">
        <v>128</v>
      </c>
      <c r="K435" s="849">
        <v>9856</v>
      </c>
      <c r="L435" s="849">
        <v>1.0406504065040652</v>
      </c>
      <c r="M435" s="849">
        <v>77</v>
      </c>
      <c r="N435" s="849">
        <v>130</v>
      </c>
      <c r="O435" s="849">
        <v>10140</v>
      </c>
      <c r="P435" s="837">
        <v>1.070636680392778</v>
      </c>
      <c r="Q435" s="850">
        <v>78</v>
      </c>
    </row>
    <row r="436" spans="1:17" ht="14.4" customHeight="1" x14ac:dyDescent="0.3">
      <c r="A436" s="831" t="s">
        <v>5329</v>
      </c>
      <c r="B436" s="832" t="s">
        <v>5162</v>
      </c>
      <c r="C436" s="832" t="s">
        <v>5036</v>
      </c>
      <c r="D436" s="832" t="s">
        <v>5193</v>
      </c>
      <c r="E436" s="832" t="s">
        <v>5194</v>
      </c>
      <c r="F436" s="849">
        <v>6</v>
      </c>
      <c r="G436" s="849">
        <v>144</v>
      </c>
      <c r="H436" s="849">
        <v>1</v>
      </c>
      <c r="I436" s="849">
        <v>24</v>
      </c>
      <c r="J436" s="849">
        <v>4</v>
      </c>
      <c r="K436" s="849">
        <v>96</v>
      </c>
      <c r="L436" s="849">
        <v>0.66666666666666663</v>
      </c>
      <c r="M436" s="849">
        <v>24</v>
      </c>
      <c r="N436" s="849">
        <v>4</v>
      </c>
      <c r="O436" s="849">
        <v>96</v>
      </c>
      <c r="P436" s="837">
        <v>0.66666666666666663</v>
      </c>
      <c r="Q436" s="850">
        <v>24</v>
      </c>
    </row>
    <row r="437" spans="1:17" ht="14.4" customHeight="1" x14ac:dyDescent="0.3">
      <c r="A437" s="831" t="s">
        <v>5329</v>
      </c>
      <c r="B437" s="832" t="s">
        <v>5162</v>
      </c>
      <c r="C437" s="832" t="s">
        <v>5036</v>
      </c>
      <c r="D437" s="832" t="s">
        <v>5205</v>
      </c>
      <c r="E437" s="832" t="s">
        <v>5206</v>
      </c>
      <c r="F437" s="849">
        <v>3</v>
      </c>
      <c r="G437" s="849">
        <v>198</v>
      </c>
      <c r="H437" s="849">
        <v>1</v>
      </c>
      <c r="I437" s="849">
        <v>66</v>
      </c>
      <c r="J437" s="849">
        <v>1</v>
      </c>
      <c r="K437" s="849">
        <v>66</v>
      </c>
      <c r="L437" s="849">
        <v>0.33333333333333331</v>
      </c>
      <c r="M437" s="849">
        <v>66</v>
      </c>
      <c r="N437" s="849">
        <v>1</v>
      </c>
      <c r="O437" s="849">
        <v>66</v>
      </c>
      <c r="P437" s="837">
        <v>0.33333333333333331</v>
      </c>
      <c r="Q437" s="850">
        <v>66</v>
      </c>
    </row>
    <row r="438" spans="1:17" ht="14.4" customHeight="1" x14ac:dyDescent="0.3">
      <c r="A438" s="831" t="s">
        <v>5329</v>
      </c>
      <c r="B438" s="832" t="s">
        <v>5162</v>
      </c>
      <c r="C438" s="832" t="s">
        <v>5036</v>
      </c>
      <c r="D438" s="832" t="s">
        <v>5209</v>
      </c>
      <c r="E438" s="832" t="s">
        <v>5210</v>
      </c>
      <c r="F438" s="849">
        <v>125</v>
      </c>
      <c r="G438" s="849">
        <v>2125</v>
      </c>
      <c r="H438" s="849">
        <v>1</v>
      </c>
      <c r="I438" s="849">
        <v>17</v>
      </c>
      <c r="J438" s="849">
        <v>134</v>
      </c>
      <c r="K438" s="849">
        <v>2278</v>
      </c>
      <c r="L438" s="849">
        <v>1.0720000000000001</v>
      </c>
      <c r="M438" s="849">
        <v>17</v>
      </c>
      <c r="N438" s="849">
        <v>146</v>
      </c>
      <c r="O438" s="849">
        <v>2482</v>
      </c>
      <c r="P438" s="837">
        <v>1.1679999999999999</v>
      </c>
      <c r="Q438" s="850">
        <v>17</v>
      </c>
    </row>
    <row r="439" spans="1:17" ht="14.4" customHeight="1" x14ac:dyDescent="0.3">
      <c r="A439" s="831" t="s">
        <v>5329</v>
      </c>
      <c r="B439" s="832" t="s">
        <v>5162</v>
      </c>
      <c r="C439" s="832" t="s">
        <v>5036</v>
      </c>
      <c r="D439" s="832" t="s">
        <v>5213</v>
      </c>
      <c r="E439" s="832" t="s">
        <v>5214</v>
      </c>
      <c r="F439" s="849">
        <v>10</v>
      </c>
      <c r="G439" s="849">
        <v>3500</v>
      </c>
      <c r="H439" s="849">
        <v>1</v>
      </c>
      <c r="I439" s="849">
        <v>350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5329</v>
      </c>
      <c r="B440" s="832" t="s">
        <v>5162</v>
      </c>
      <c r="C440" s="832" t="s">
        <v>5036</v>
      </c>
      <c r="D440" s="832" t="s">
        <v>5215</v>
      </c>
      <c r="E440" s="832" t="s">
        <v>5216</v>
      </c>
      <c r="F440" s="849">
        <v>5</v>
      </c>
      <c r="G440" s="849">
        <v>125</v>
      </c>
      <c r="H440" s="849">
        <v>1</v>
      </c>
      <c r="I440" s="849">
        <v>25</v>
      </c>
      <c r="J440" s="849">
        <v>3</v>
      </c>
      <c r="K440" s="849">
        <v>75</v>
      </c>
      <c r="L440" s="849">
        <v>0.6</v>
      </c>
      <c r="M440" s="849">
        <v>25</v>
      </c>
      <c r="N440" s="849">
        <v>3</v>
      </c>
      <c r="O440" s="849">
        <v>75</v>
      </c>
      <c r="P440" s="837">
        <v>0.6</v>
      </c>
      <c r="Q440" s="850">
        <v>25</v>
      </c>
    </row>
    <row r="441" spans="1:17" ht="14.4" customHeight="1" x14ac:dyDescent="0.3">
      <c r="A441" s="831" t="s">
        <v>5329</v>
      </c>
      <c r="B441" s="832" t="s">
        <v>5162</v>
      </c>
      <c r="C441" s="832" t="s">
        <v>5036</v>
      </c>
      <c r="D441" s="832" t="s">
        <v>5219</v>
      </c>
      <c r="E441" s="832" t="s">
        <v>5220</v>
      </c>
      <c r="F441" s="849">
        <v>9</v>
      </c>
      <c r="G441" s="849">
        <v>1629</v>
      </c>
      <c r="H441" s="849">
        <v>1</v>
      </c>
      <c r="I441" s="849">
        <v>181</v>
      </c>
      <c r="J441" s="849">
        <v>2</v>
      </c>
      <c r="K441" s="849">
        <v>362</v>
      </c>
      <c r="L441" s="849">
        <v>0.22222222222222221</v>
      </c>
      <c r="M441" s="849">
        <v>181</v>
      </c>
      <c r="N441" s="849">
        <v>3</v>
      </c>
      <c r="O441" s="849">
        <v>543</v>
      </c>
      <c r="P441" s="837">
        <v>0.33333333333333331</v>
      </c>
      <c r="Q441" s="850">
        <v>181</v>
      </c>
    </row>
    <row r="442" spans="1:17" ht="14.4" customHeight="1" x14ac:dyDescent="0.3">
      <c r="A442" s="831" t="s">
        <v>5329</v>
      </c>
      <c r="B442" s="832" t="s">
        <v>5162</v>
      </c>
      <c r="C442" s="832" t="s">
        <v>5036</v>
      </c>
      <c r="D442" s="832" t="s">
        <v>5225</v>
      </c>
      <c r="E442" s="832" t="s">
        <v>5226</v>
      </c>
      <c r="F442" s="849">
        <v>7</v>
      </c>
      <c r="G442" s="849">
        <v>1778</v>
      </c>
      <c r="H442" s="849">
        <v>1</v>
      </c>
      <c r="I442" s="849">
        <v>254</v>
      </c>
      <c r="J442" s="849">
        <v>3</v>
      </c>
      <c r="K442" s="849">
        <v>762</v>
      </c>
      <c r="L442" s="849">
        <v>0.42857142857142855</v>
      </c>
      <c r="M442" s="849">
        <v>254</v>
      </c>
      <c r="N442" s="849">
        <v>9</v>
      </c>
      <c r="O442" s="849">
        <v>2286</v>
      </c>
      <c r="P442" s="837">
        <v>1.2857142857142858</v>
      </c>
      <c r="Q442" s="850">
        <v>254</v>
      </c>
    </row>
    <row r="443" spans="1:17" ht="14.4" customHeight="1" x14ac:dyDescent="0.3">
      <c r="A443" s="831" t="s">
        <v>5329</v>
      </c>
      <c r="B443" s="832" t="s">
        <v>5162</v>
      </c>
      <c r="C443" s="832" t="s">
        <v>5036</v>
      </c>
      <c r="D443" s="832" t="s">
        <v>5231</v>
      </c>
      <c r="E443" s="832" t="s">
        <v>5232</v>
      </c>
      <c r="F443" s="849">
        <v>5</v>
      </c>
      <c r="G443" s="849">
        <v>1085</v>
      </c>
      <c r="H443" s="849">
        <v>1</v>
      </c>
      <c r="I443" s="849">
        <v>217</v>
      </c>
      <c r="J443" s="849">
        <v>2</v>
      </c>
      <c r="K443" s="849">
        <v>434</v>
      </c>
      <c r="L443" s="849">
        <v>0.4</v>
      </c>
      <c r="M443" s="849">
        <v>217</v>
      </c>
      <c r="N443" s="849">
        <v>3</v>
      </c>
      <c r="O443" s="849">
        <v>651</v>
      </c>
      <c r="P443" s="837">
        <v>0.6</v>
      </c>
      <c r="Q443" s="850">
        <v>217</v>
      </c>
    </row>
    <row r="444" spans="1:17" ht="14.4" customHeight="1" x14ac:dyDescent="0.3">
      <c r="A444" s="831" t="s">
        <v>5329</v>
      </c>
      <c r="B444" s="832" t="s">
        <v>5162</v>
      </c>
      <c r="C444" s="832" t="s">
        <v>5036</v>
      </c>
      <c r="D444" s="832" t="s">
        <v>5235</v>
      </c>
      <c r="E444" s="832" t="s">
        <v>5236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594</v>
      </c>
      <c r="P444" s="837"/>
      <c r="Q444" s="850">
        <v>594</v>
      </c>
    </row>
    <row r="445" spans="1:17" ht="14.4" customHeight="1" x14ac:dyDescent="0.3">
      <c r="A445" s="831" t="s">
        <v>5329</v>
      </c>
      <c r="B445" s="832" t="s">
        <v>5162</v>
      </c>
      <c r="C445" s="832" t="s">
        <v>5036</v>
      </c>
      <c r="D445" s="832" t="s">
        <v>5239</v>
      </c>
      <c r="E445" s="832" t="s">
        <v>5240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548</v>
      </c>
      <c r="P445" s="837"/>
      <c r="Q445" s="850">
        <v>548</v>
      </c>
    </row>
    <row r="446" spans="1:17" ht="14.4" customHeight="1" x14ac:dyDescent="0.3">
      <c r="A446" s="831" t="s">
        <v>5329</v>
      </c>
      <c r="B446" s="832" t="s">
        <v>5162</v>
      </c>
      <c r="C446" s="832" t="s">
        <v>5036</v>
      </c>
      <c r="D446" s="832" t="s">
        <v>5241</v>
      </c>
      <c r="E446" s="832" t="s">
        <v>5242</v>
      </c>
      <c r="F446" s="849">
        <v>1</v>
      </c>
      <c r="G446" s="849">
        <v>517</v>
      </c>
      <c r="H446" s="849">
        <v>1</v>
      </c>
      <c r="I446" s="849">
        <v>517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5329</v>
      </c>
      <c r="B447" s="832" t="s">
        <v>5162</v>
      </c>
      <c r="C447" s="832" t="s">
        <v>5036</v>
      </c>
      <c r="D447" s="832" t="s">
        <v>5249</v>
      </c>
      <c r="E447" s="832" t="s">
        <v>5250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754</v>
      </c>
      <c r="P447" s="837"/>
      <c r="Q447" s="850">
        <v>754</v>
      </c>
    </row>
    <row r="448" spans="1:17" ht="14.4" customHeight="1" x14ac:dyDescent="0.3">
      <c r="A448" s="831" t="s">
        <v>5329</v>
      </c>
      <c r="B448" s="832" t="s">
        <v>5162</v>
      </c>
      <c r="C448" s="832" t="s">
        <v>5036</v>
      </c>
      <c r="D448" s="832" t="s">
        <v>5251</v>
      </c>
      <c r="E448" s="832" t="s">
        <v>5252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232</v>
      </c>
      <c r="P448" s="837"/>
      <c r="Q448" s="850">
        <v>232</v>
      </c>
    </row>
    <row r="449" spans="1:17" ht="14.4" customHeight="1" x14ac:dyDescent="0.3">
      <c r="A449" s="831" t="s">
        <v>5329</v>
      </c>
      <c r="B449" s="832" t="s">
        <v>5162</v>
      </c>
      <c r="C449" s="832" t="s">
        <v>5036</v>
      </c>
      <c r="D449" s="832" t="s">
        <v>5255</v>
      </c>
      <c r="E449" s="832" t="s">
        <v>5256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411</v>
      </c>
      <c r="P449" s="837"/>
      <c r="Q449" s="850">
        <v>411</v>
      </c>
    </row>
    <row r="450" spans="1:17" ht="14.4" customHeight="1" x14ac:dyDescent="0.3">
      <c r="A450" s="831" t="s">
        <v>5329</v>
      </c>
      <c r="B450" s="832" t="s">
        <v>5162</v>
      </c>
      <c r="C450" s="832" t="s">
        <v>5036</v>
      </c>
      <c r="D450" s="832" t="s">
        <v>5257</v>
      </c>
      <c r="E450" s="832" t="s">
        <v>5258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653</v>
      </c>
      <c r="P450" s="837"/>
      <c r="Q450" s="850">
        <v>653</v>
      </c>
    </row>
    <row r="451" spans="1:17" ht="14.4" customHeight="1" x14ac:dyDescent="0.3">
      <c r="A451" s="831" t="s">
        <v>5329</v>
      </c>
      <c r="B451" s="832" t="s">
        <v>5162</v>
      </c>
      <c r="C451" s="832" t="s">
        <v>5036</v>
      </c>
      <c r="D451" s="832" t="s">
        <v>5259</v>
      </c>
      <c r="E451" s="832" t="s">
        <v>5260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591</v>
      </c>
      <c r="P451" s="837"/>
      <c r="Q451" s="850">
        <v>591</v>
      </c>
    </row>
    <row r="452" spans="1:17" ht="14.4" customHeight="1" x14ac:dyDescent="0.3">
      <c r="A452" s="831" t="s">
        <v>5329</v>
      </c>
      <c r="B452" s="832" t="s">
        <v>5162</v>
      </c>
      <c r="C452" s="832" t="s">
        <v>5036</v>
      </c>
      <c r="D452" s="832" t="s">
        <v>5271</v>
      </c>
      <c r="E452" s="832" t="s">
        <v>5272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567</v>
      </c>
      <c r="P452" s="837"/>
      <c r="Q452" s="850">
        <v>567</v>
      </c>
    </row>
    <row r="453" spans="1:17" ht="14.4" customHeight="1" x14ac:dyDescent="0.3">
      <c r="A453" s="831" t="s">
        <v>5329</v>
      </c>
      <c r="B453" s="832" t="s">
        <v>5162</v>
      </c>
      <c r="C453" s="832" t="s">
        <v>5036</v>
      </c>
      <c r="D453" s="832" t="s">
        <v>5289</v>
      </c>
      <c r="E453" s="832" t="s">
        <v>5290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203</v>
      </c>
      <c r="P453" s="837"/>
      <c r="Q453" s="850">
        <v>203</v>
      </c>
    </row>
    <row r="454" spans="1:17" ht="14.4" customHeight="1" x14ac:dyDescent="0.3">
      <c r="A454" s="831" t="s">
        <v>5330</v>
      </c>
      <c r="B454" s="832" t="s">
        <v>4827</v>
      </c>
      <c r="C454" s="832" t="s">
        <v>5036</v>
      </c>
      <c r="D454" s="832" t="s">
        <v>5075</v>
      </c>
      <c r="E454" s="832" t="s">
        <v>5076</v>
      </c>
      <c r="F454" s="849">
        <v>2</v>
      </c>
      <c r="G454" s="849">
        <v>346</v>
      </c>
      <c r="H454" s="849">
        <v>1</v>
      </c>
      <c r="I454" s="849">
        <v>173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5330</v>
      </c>
      <c r="B455" s="832" t="s">
        <v>5162</v>
      </c>
      <c r="C455" s="832" t="s">
        <v>5036</v>
      </c>
      <c r="D455" s="832" t="s">
        <v>5167</v>
      </c>
      <c r="E455" s="832" t="s">
        <v>5168</v>
      </c>
      <c r="F455" s="849">
        <v>1</v>
      </c>
      <c r="G455" s="849">
        <v>354</v>
      </c>
      <c r="H455" s="849">
        <v>1</v>
      </c>
      <c r="I455" s="849">
        <v>354</v>
      </c>
      <c r="J455" s="849">
        <v>1</v>
      </c>
      <c r="K455" s="849">
        <v>354</v>
      </c>
      <c r="L455" s="849">
        <v>1</v>
      </c>
      <c r="M455" s="849">
        <v>354</v>
      </c>
      <c r="N455" s="849">
        <v>5</v>
      </c>
      <c r="O455" s="849">
        <v>1775</v>
      </c>
      <c r="P455" s="837">
        <v>5.0141242937853105</v>
      </c>
      <c r="Q455" s="850">
        <v>355</v>
      </c>
    </row>
    <row r="456" spans="1:17" ht="14.4" customHeight="1" x14ac:dyDescent="0.3">
      <c r="A456" s="831" t="s">
        <v>5330</v>
      </c>
      <c r="B456" s="832" t="s">
        <v>5162</v>
      </c>
      <c r="C456" s="832" t="s">
        <v>5036</v>
      </c>
      <c r="D456" s="832" t="s">
        <v>5171</v>
      </c>
      <c r="E456" s="832" t="s">
        <v>5172</v>
      </c>
      <c r="F456" s="849">
        <v>61</v>
      </c>
      <c r="G456" s="849">
        <v>3965</v>
      </c>
      <c r="H456" s="849">
        <v>1</v>
      </c>
      <c r="I456" s="849">
        <v>65</v>
      </c>
      <c r="J456" s="849">
        <v>41</v>
      </c>
      <c r="K456" s="849">
        <v>2665</v>
      </c>
      <c r="L456" s="849">
        <v>0.67213114754098358</v>
      </c>
      <c r="M456" s="849">
        <v>65</v>
      </c>
      <c r="N456" s="849">
        <v>50</v>
      </c>
      <c r="O456" s="849">
        <v>3250</v>
      </c>
      <c r="P456" s="837">
        <v>0.81967213114754101</v>
      </c>
      <c r="Q456" s="850">
        <v>65</v>
      </c>
    </row>
    <row r="457" spans="1:17" ht="14.4" customHeight="1" x14ac:dyDescent="0.3">
      <c r="A457" s="831" t="s">
        <v>5330</v>
      </c>
      <c r="B457" s="832" t="s">
        <v>5162</v>
      </c>
      <c r="C457" s="832" t="s">
        <v>5036</v>
      </c>
      <c r="D457" s="832" t="s">
        <v>5175</v>
      </c>
      <c r="E457" s="832" t="s">
        <v>5176</v>
      </c>
      <c r="F457" s="849">
        <v>3</v>
      </c>
      <c r="G457" s="849">
        <v>1776</v>
      </c>
      <c r="H457" s="849">
        <v>1</v>
      </c>
      <c r="I457" s="849">
        <v>592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5330</v>
      </c>
      <c r="B458" s="832" t="s">
        <v>5162</v>
      </c>
      <c r="C458" s="832" t="s">
        <v>5036</v>
      </c>
      <c r="D458" s="832" t="s">
        <v>5183</v>
      </c>
      <c r="E458" s="832" t="s">
        <v>5184</v>
      </c>
      <c r="F458" s="849">
        <v>4</v>
      </c>
      <c r="G458" s="849">
        <v>96</v>
      </c>
      <c r="H458" s="849">
        <v>1</v>
      </c>
      <c r="I458" s="849">
        <v>24</v>
      </c>
      <c r="J458" s="849"/>
      <c r="K458" s="849"/>
      <c r="L458" s="849"/>
      <c r="M458" s="849"/>
      <c r="N458" s="849">
        <v>3</v>
      </c>
      <c r="O458" s="849">
        <v>78</v>
      </c>
      <c r="P458" s="837">
        <v>0.8125</v>
      </c>
      <c r="Q458" s="850">
        <v>26</v>
      </c>
    </row>
    <row r="459" spans="1:17" ht="14.4" customHeight="1" x14ac:dyDescent="0.3">
      <c r="A459" s="831" t="s">
        <v>5330</v>
      </c>
      <c r="B459" s="832" t="s">
        <v>5162</v>
      </c>
      <c r="C459" s="832" t="s">
        <v>5036</v>
      </c>
      <c r="D459" s="832" t="s">
        <v>5187</v>
      </c>
      <c r="E459" s="832" t="s">
        <v>5188</v>
      </c>
      <c r="F459" s="849">
        <v>1</v>
      </c>
      <c r="G459" s="849">
        <v>55</v>
      </c>
      <c r="H459" s="849">
        <v>1</v>
      </c>
      <c r="I459" s="849">
        <v>55</v>
      </c>
      <c r="J459" s="849"/>
      <c r="K459" s="849"/>
      <c r="L459" s="849"/>
      <c r="M459" s="849"/>
      <c r="N459" s="849">
        <v>2</v>
      </c>
      <c r="O459" s="849">
        <v>110</v>
      </c>
      <c r="P459" s="837">
        <v>2</v>
      </c>
      <c r="Q459" s="850">
        <v>55</v>
      </c>
    </row>
    <row r="460" spans="1:17" ht="14.4" customHeight="1" x14ac:dyDescent="0.3">
      <c r="A460" s="831" t="s">
        <v>5330</v>
      </c>
      <c r="B460" s="832" t="s">
        <v>5162</v>
      </c>
      <c r="C460" s="832" t="s">
        <v>5036</v>
      </c>
      <c r="D460" s="832" t="s">
        <v>5189</v>
      </c>
      <c r="E460" s="832" t="s">
        <v>5190</v>
      </c>
      <c r="F460" s="849">
        <v>120</v>
      </c>
      <c r="G460" s="849">
        <v>9240</v>
      </c>
      <c r="H460" s="849">
        <v>1</v>
      </c>
      <c r="I460" s="849">
        <v>77</v>
      </c>
      <c r="J460" s="849">
        <v>102</v>
      </c>
      <c r="K460" s="849">
        <v>7854</v>
      </c>
      <c r="L460" s="849">
        <v>0.85</v>
      </c>
      <c r="M460" s="849">
        <v>77</v>
      </c>
      <c r="N460" s="849">
        <v>127</v>
      </c>
      <c r="O460" s="849">
        <v>9906</v>
      </c>
      <c r="P460" s="837">
        <v>1.0720779220779222</v>
      </c>
      <c r="Q460" s="850">
        <v>78</v>
      </c>
    </row>
    <row r="461" spans="1:17" ht="14.4" customHeight="1" x14ac:dyDescent="0.3">
      <c r="A461" s="831" t="s">
        <v>5330</v>
      </c>
      <c r="B461" s="832" t="s">
        <v>5162</v>
      </c>
      <c r="C461" s="832" t="s">
        <v>5036</v>
      </c>
      <c r="D461" s="832" t="s">
        <v>5193</v>
      </c>
      <c r="E461" s="832" t="s">
        <v>5194</v>
      </c>
      <c r="F461" s="849">
        <v>8</v>
      </c>
      <c r="G461" s="849">
        <v>192</v>
      </c>
      <c r="H461" s="849">
        <v>1</v>
      </c>
      <c r="I461" s="849">
        <v>24</v>
      </c>
      <c r="J461" s="849">
        <v>4</v>
      </c>
      <c r="K461" s="849">
        <v>96</v>
      </c>
      <c r="L461" s="849">
        <v>0.5</v>
      </c>
      <c r="M461" s="849">
        <v>24</v>
      </c>
      <c r="N461" s="849">
        <v>6</v>
      </c>
      <c r="O461" s="849">
        <v>144</v>
      </c>
      <c r="P461" s="837">
        <v>0.75</v>
      </c>
      <c r="Q461" s="850">
        <v>24</v>
      </c>
    </row>
    <row r="462" spans="1:17" ht="14.4" customHeight="1" x14ac:dyDescent="0.3">
      <c r="A462" s="831" t="s">
        <v>5330</v>
      </c>
      <c r="B462" s="832" t="s">
        <v>5162</v>
      </c>
      <c r="C462" s="832" t="s">
        <v>5036</v>
      </c>
      <c r="D462" s="832" t="s">
        <v>5205</v>
      </c>
      <c r="E462" s="832" t="s">
        <v>5206</v>
      </c>
      <c r="F462" s="849"/>
      <c r="G462" s="849"/>
      <c r="H462" s="849"/>
      <c r="I462" s="849"/>
      <c r="J462" s="849">
        <v>1</v>
      </c>
      <c r="K462" s="849">
        <v>66</v>
      </c>
      <c r="L462" s="849"/>
      <c r="M462" s="849">
        <v>66</v>
      </c>
      <c r="N462" s="849">
        <v>15</v>
      </c>
      <c r="O462" s="849">
        <v>990</v>
      </c>
      <c r="P462" s="837"/>
      <c r="Q462" s="850">
        <v>66</v>
      </c>
    </row>
    <row r="463" spans="1:17" ht="14.4" customHeight="1" x14ac:dyDescent="0.3">
      <c r="A463" s="831" t="s">
        <v>5330</v>
      </c>
      <c r="B463" s="832" t="s">
        <v>5162</v>
      </c>
      <c r="C463" s="832" t="s">
        <v>5036</v>
      </c>
      <c r="D463" s="832" t="s">
        <v>5209</v>
      </c>
      <c r="E463" s="832" t="s">
        <v>5210</v>
      </c>
      <c r="F463" s="849">
        <v>122</v>
      </c>
      <c r="G463" s="849">
        <v>2074</v>
      </c>
      <c r="H463" s="849">
        <v>1</v>
      </c>
      <c r="I463" s="849">
        <v>17</v>
      </c>
      <c r="J463" s="849">
        <v>106</v>
      </c>
      <c r="K463" s="849">
        <v>1802</v>
      </c>
      <c r="L463" s="849">
        <v>0.86885245901639341</v>
      </c>
      <c r="M463" s="849">
        <v>17</v>
      </c>
      <c r="N463" s="849">
        <v>125</v>
      </c>
      <c r="O463" s="849">
        <v>2125</v>
      </c>
      <c r="P463" s="837">
        <v>1.0245901639344261</v>
      </c>
      <c r="Q463" s="850">
        <v>17</v>
      </c>
    </row>
    <row r="464" spans="1:17" ht="14.4" customHeight="1" x14ac:dyDescent="0.3">
      <c r="A464" s="831" t="s">
        <v>5330</v>
      </c>
      <c r="B464" s="832" t="s">
        <v>5162</v>
      </c>
      <c r="C464" s="832" t="s">
        <v>5036</v>
      </c>
      <c r="D464" s="832" t="s">
        <v>5215</v>
      </c>
      <c r="E464" s="832" t="s">
        <v>5216</v>
      </c>
      <c r="F464" s="849">
        <v>3</v>
      </c>
      <c r="G464" s="849">
        <v>75</v>
      </c>
      <c r="H464" s="849">
        <v>1</v>
      </c>
      <c r="I464" s="849">
        <v>25</v>
      </c>
      <c r="J464" s="849">
        <v>4</v>
      </c>
      <c r="K464" s="849">
        <v>100</v>
      </c>
      <c r="L464" s="849">
        <v>1.3333333333333333</v>
      </c>
      <c r="M464" s="849">
        <v>25</v>
      </c>
      <c r="N464" s="849">
        <v>3</v>
      </c>
      <c r="O464" s="849">
        <v>75</v>
      </c>
      <c r="P464" s="837">
        <v>1</v>
      </c>
      <c r="Q464" s="850">
        <v>25</v>
      </c>
    </row>
    <row r="465" spans="1:17" ht="14.4" customHeight="1" x14ac:dyDescent="0.3">
      <c r="A465" s="831" t="s">
        <v>5330</v>
      </c>
      <c r="B465" s="832" t="s">
        <v>5162</v>
      </c>
      <c r="C465" s="832" t="s">
        <v>5036</v>
      </c>
      <c r="D465" s="832" t="s">
        <v>5219</v>
      </c>
      <c r="E465" s="832" t="s">
        <v>5220</v>
      </c>
      <c r="F465" s="849">
        <v>2</v>
      </c>
      <c r="G465" s="849">
        <v>362</v>
      </c>
      <c r="H465" s="849">
        <v>1</v>
      </c>
      <c r="I465" s="849">
        <v>181</v>
      </c>
      <c r="J465" s="849"/>
      <c r="K465" s="849"/>
      <c r="L465" s="849"/>
      <c r="M465" s="849"/>
      <c r="N465" s="849">
        <v>3</v>
      </c>
      <c r="O465" s="849">
        <v>543</v>
      </c>
      <c r="P465" s="837">
        <v>1.5</v>
      </c>
      <c r="Q465" s="850">
        <v>181</v>
      </c>
    </row>
    <row r="466" spans="1:17" ht="14.4" customHeight="1" x14ac:dyDescent="0.3">
      <c r="A466" s="831" t="s">
        <v>5330</v>
      </c>
      <c r="B466" s="832" t="s">
        <v>5162</v>
      </c>
      <c r="C466" s="832" t="s">
        <v>5036</v>
      </c>
      <c r="D466" s="832" t="s">
        <v>5225</v>
      </c>
      <c r="E466" s="832" t="s">
        <v>5226</v>
      </c>
      <c r="F466" s="849">
        <v>2</v>
      </c>
      <c r="G466" s="849">
        <v>508</v>
      </c>
      <c r="H466" s="849">
        <v>1</v>
      </c>
      <c r="I466" s="849">
        <v>254</v>
      </c>
      <c r="J466" s="849">
        <v>3</v>
      </c>
      <c r="K466" s="849">
        <v>762</v>
      </c>
      <c r="L466" s="849">
        <v>1.5</v>
      </c>
      <c r="M466" s="849">
        <v>254</v>
      </c>
      <c r="N466" s="849">
        <v>14</v>
      </c>
      <c r="O466" s="849">
        <v>3556</v>
      </c>
      <c r="P466" s="837">
        <v>7</v>
      </c>
      <c r="Q466" s="850">
        <v>254</v>
      </c>
    </row>
    <row r="467" spans="1:17" ht="14.4" customHeight="1" x14ac:dyDescent="0.3">
      <c r="A467" s="831" t="s">
        <v>5330</v>
      </c>
      <c r="B467" s="832" t="s">
        <v>5162</v>
      </c>
      <c r="C467" s="832" t="s">
        <v>5036</v>
      </c>
      <c r="D467" s="832" t="s">
        <v>5231</v>
      </c>
      <c r="E467" s="832" t="s">
        <v>5232</v>
      </c>
      <c r="F467" s="849">
        <v>5</v>
      </c>
      <c r="G467" s="849">
        <v>1085</v>
      </c>
      <c r="H467" s="849">
        <v>1</v>
      </c>
      <c r="I467" s="849">
        <v>217</v>
      </c>
      <c r="J467" s="849">
        <v>3</v>
      </c>
      <c r="K467" s="849">
        <v>651</v>
      </c>
      <c r="L467" s="849">
        <v>0.6</v>
      </c>
      <c r="M467" s="849">
        <v>217</v>
      </c>
      <c r="N467" s="849">
        <v>4</v>
      </c>
      <c r="O467" s="849">
        <v>868</v>
      </c>
      <c r="P467" s="837">
        <v>0.8</v>
      </c>
      <c r="Q467" s="850">
        <v>217</v>
      </c>
    </row>
    <row r="468" spans="1:17" ht="14.4" customHeight="1" x14ac:dyDescent="0.3">
      <c r="A468" s="831" t="s">
        <v>5330</v>
      </c>
      <c r="B468" s="832" t="s">
        <v>5162</v>
      </c>
      <c r="C468" s="832" t="s">
        <v>5036</v>
      </c>
      <c r="D468" s="832" t="s">
        <v>5237</v>
      </c>
      <c r="E468" s="832" t="s">
        <v>5238</v>
      </c>
      <c r="F468" s="849"/>
      <c r="G468" s="849"/>
      <c r="H468" s="849"/>
      <c r="I468" s="849"/>
      <c r="J468" s="849">
        <v>1</v>
      </c>
      <c r="K468" s="849">
        <v>50</v>
      </c>
      <c r="L468" s="849"/>
      <c r="M468" s="849">
        <v>50</v>
      </c>
      <c r="N468" s="849"/>
      <c r="O468" s="849"/>
      <c r="P468" s="837"/>
      <c r="Q468" s="850"/>
    </row>
    <row r="469" spans="1:17" ht="14.4" customHeight="1" x14ac:dyDescent="0.3">
      <c r="A469" s="831" t="s">
        <v>5330</v>
      </c>
      <c r="B469" s="832" t="s">
        <v>5162</v>
      </c>
      <c r="C469" s="832" t="s">
        <v>5036</v>
      </c>
      <c r="D469" s="832" t="s">
        <v>5261</v>
      </c>
      <c r="E469" s="832" t="s">
        <v>5262</v>
      </c>
      <c r="F469" s="849">
        <v>1</v>
      </c>
      <c r="G469" s="849">
        <v>387</v>
      </c>
      <c r="H469" s="849">
        <v>1</v>
      </c>
      <c r="I469" s="849">
        <v>387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5331</v>
      </c>
      <c r="B470" s="832" t="s">
        <v>4827</v>
      </c>
      <c r="C470" s="832" t="s">
        <v>5036</v>
      </c>
      <c r="D470" s="832" t="s">
        <v>5041</v>
      </c>
      <c r="E470" s="832" t="s">
        <v>5042</v>
      </c>
      <c r="F470" s="849"/>
      <c r="G470" s="849"/>
      <c r="H470" s="849"/>
      <c r="I470" s="849"/>
      <c r="J470" s="849">
        <v>1</v>
      </c>
      <c r="K470" s="849">
        <v>37</v>
      </c>
      <c r="L470" s="849"/>
      <c r="M470" s="849">
        <v>37</v>
      </c>
      <c r="N470" s="849"/>
      <c r="O470" s="849"/>
      <c r="P470" s="837"/>
      <c r="Q470" s="850"/>
    </row>
    <row r="471" spans="1:17" ht="14.4" customHeight="1" x14ac:dyDescent="0.3">
      <c r="A471" s="831" t="s">
        <v>5331</v>
      </c>
      <c r="B471" s="832" t="s">
        <v>4827</v>
      </c>
      <c r="C471" s="832" t="s">
        <v>5036</v>
      </c>
      <c r="D471" s="832" t="s">
        <v>5081</v>
      </c>
      <c r="E471" s="832" t="s">
        <v>5082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179</v>
      </c>
      <c r="P471" s="837"/>
      <c r="Q471" s="850">
        <v>179</v>
      </c>
    </row>
    <row r="472" spans="1:17" ht="14.4" customHeight="1" x14ac:dyDescent="0.3">
      <c r="A472" s="831" t="s">
        <v>5331</v>
      </c>
      <c r="B472" s="832" t="s">
        <v>5108</v>
      </c>
      <c r="C472" s="832" t="s">
        <v>5036</v>
      </c>
      <c r="D472" s="832" t="s">
        <v>5117</v>
      </c>
      <c r="E472" s="832" t="s">
        <v>5118</v>
      </c>
      <c r="F472" s="849">
        <v>4</v>
      </c>
      <c r="G472" s="849">
        <v>51176</v>
      </c>
      <c r="H472" s="849">
        <v>1</v>
      </c>
      <c r="I472" s="849">
        <v>12794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5331</v>
      </c>
      <c r="B473" s="832" t="s">
        <v>5162</v>
      </c>
      <c r="C473" s="832" t="s">
        <v>5036</v>
      </c>
      <c r="D473" s="832" t="s">
        <v>5163</v>
      </c>
      <c r="E473" s="832" t="s">
        <v>5164</v>
      </c>
      <c r="F473" s="849">
        <v>2</v>
      </c>
      <c r="G473" s="849">
        <v>442</v>
      </c>
      <c r="H473" s="849">
        <v>1</v>
      </c>
      <c r="I473" s="849">
        <v>221</v>
      </c>
      <c r="J473" s="849">
        <v>1</v>
      </c>
      <c r="K473" s="849">
        <v>222</v>
      </c>
      <c r="L473" s="849">
        <v>0.50226244343891402</v>
      </c>
      <c r="M473" s="849">
        <v>222</v>
      </c>
      <c r="N473" s="849">
        <v>2</v>
      </c>
      <c r="O473" s="849">
        <v>446</v>
      </c>
      <c r="P473" s="837">
        <v>1.0090497737556561</v>
      </c>
      <c r="Q473" s="850">
        <v>223</v>
      </c>
    </row>
    <row r="474" spans="1:17" ht="14.4" customHeight="1" x14ac:dyDescent="0.3">
      <c r="A474" s="831" t="s">
        <v>5331</v>
      </c>
      <c r="B474" s="832" t="s">
        <v>5162</v>
      </c>
      <c r="C474" s="832" t="s">
        <v>5036</v>
      </c>
      <c r="D474" s="832" t="s">
        <v>5165</v>
      </c>
      <c r="E474" s="832" t="s">
        <v>5166</v>
      </c>
      <c r="F474" s="849">
        <v>3</v>
      </c>
      <c r="G474" s="849">
        <v>1524</v>
      </c>
      <c r="H474" s="849">
        <v>1</v>
      </c>
      <c r="I474" s="849">
        <v>508</v>
      </c>
      <c r="J474" s="849">
        <v>1</v>
      </c>
      <c r="K474" s="849">
        <v>509</v>
      </c>
      <c r="L474" s="849">
        <v>0.33398950131233596</v>
      </c>
      <c r="M474" s="849">
        <v>509</v>
      </c>
      <c r="N474" s="849">
        <v>2</v>
      </c>
      <c r="O474" s="849">
        <v>1026</v>
      </c>
      <c r="P474" s="837">
        <v>0.67322834645669294</v>
      </c>
      <c r="Q474" s="850">
        <v>513</v>
      </c>
    </row>
    <row r="475" spans="1:17" ht="14.4" customHeight="1" x14ac:dyDescent="0.3">
      <c r="A475" s="831" t="s">
        <v>5331</v>
      </c>
      <c r="B475" s="832" t="s">
        <v>5162</v>
      </c>
      <c r="C475" s="832" t="s">
        <v>5036</v>
      </c>
      <c r="D475" s="832" t="s">
        <v>5167</v>
      </c>
      <c r="E475" s="832" t="s">
        <v>5168</v>
      </c>
      <c r="F475" s="849">
        <v>2</v>
      </c>
      <c r="G475" s="849">
        <v>708</v>
      </c>
      <c r="H475" s="849">
        <v>1</v>
      </c>
      <c r="I475" s="849">
        <v>354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5331</v>
      </c>
      <c r="B476" s="832" t="s">
        <v>5162</v>
      </c>
      <c r="C476" s="832" t="s">
        <v>5036</v>
      </c>
      <c r="D476" s="832" t="s">
        <v>5171</v>
      </c>
      <c r="E476" s="832" t="s">
        <v>5172</v>
      </c>
      <c r="F476" s="849">
        <v>108</v>
      </c>
      <c r="G476" s="849">
        <v>7020</v>
      </c>
      <c r="H476" s="849">
        <v>1</v>
      </c>
      <c r="I476" s="849">
        <v>65</v>
      </c>
      <c r="J476" s="849">
        <v>66</v>
      </c>
      <c r="K476" s="849">
        <v>4290</v>
      </c>
      <c r="L476" s="849">
        <v>0.61111111111111116</v>
      </c>
      <c r="M476" s="849">
        <v>65</v>
      </c>
      <c r="N476" s="849">
        <v>72</v>
      </c>
      <c r="O476" s="849">
        <v>4680</v>
      </c>
      <c r="P476" s="837">
        <v>0.66666666666666663</v>
      </c>
      <c r="Q476" s="850">
        <v>65</v>
      </c>
    </row>
    <row r="477" spans="1:17" ht="14.4" customHeight="1" x14ac:dyDescent="0.3">
      <c r="A477" s="831" t="s">
        <v>5331</v>
      </c>
      <c r="B477" s="832" t="s">
        <v>5162</v>
      </c>
      <c r="C477" s="832" t="s">
        <v>5036</v>
      </c>
      <c r="D477" s="832" t="s">
        <v>5183</v>
      </c>
      <c r="E477" s="832" t="s">
        <v>5184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26</v>
      </c>
      <c r="P477" s="837"/>
      <c r="Q477" s="850">
        <v>26</v>
      </c>
    </row>
    <row r="478" spans="1:17" ht="14.4" customHeight="1" x14ac:dyDescent="0.3">
      <c r="A478" s="831" t="s">
        <v>5331</v>
      </c>
      <c r="B478" s="832" t="s">
        <v>5162</v>
      </c>
      <c r="C478" s="832" t="s">
        <v>5036</v>
      </c>
      <c r="D478" s="832" t="s">
        <v>5189</v>
      </c>
      <c r="E478" s="832" t="s">
        <v>5190</v>
      </c>
      <c r="F478" s="849">
        <v>74</v>
      </c>
      <c r="G478" s="849">
        <v>5698</v>
      </c>
      <c r="H478" s="849">
        <v>1</v>
      </c>
      <c r="I478" s="849">
        <v>77</v>
      </c>
      <c r="J478" s="849">
        <v>50</v>
      </c>
      <c r="K478" s="849">
        <v>3850</v>
      </c>
      <c r="L478" s="849">
        <v>0.67567567567567566</v>
      </c>
      <c r="M478" s="849">
        <v>77</v>
      </c>
      <c r="N478" s="849">
        <v>76</v>
      </c>
      <c r="O478" s="849">
        <v>5928</v>
      </c>
      <c r="P478" s="837">
        <v>1.0403650403650404</v>
      </c>
      <c r="Q478" s="850">
        <v>78</v>
      </c>
    </row>
    <row r="479" spans="1:17" ht="14.4" customHeight="1" x14ac:dyDescent="0.3">
      <c r="A479" s="831" t="s">
        <v>5331</v>
      </c>
      <c r="B479" s="832" t="s">
        <v>5162</v>
      </c>
      <c r="C479" s="832" t="s">
        <v>5036</v>
      </c>
      <c r="D479" s="832" t="s">
        <v>5193</v>
      </c>
      <c r="E479" s="832" t="s">
        <v>5194</v>
      </c>
      <c r="F479" s="849">
        <v>13</v>
      </c>
      <c r="G479" s="849">
        <v>312</v>
      </c>
      <c r="H479" s="849">
        <v>1</v>
      </c>
      <c r="I479" s="849">
        <v>24</v>
      </c>
      <c r="J479" s="849">
        <v>7</v>
      </c>
      <c r="K479" s="849">
        <v>168</v>
      </c>
      <c r="L479" s="849">
        <v>0.53846153846153844</v>
      </c>
      <c r="M479" s="849">
        <v>24</v>
      </c>
      <c r="N479" s="849">
        <v>9</v>
      </c>
      <c r="O479" s="849">
        <v>216</v>
      </c>
      <c r="P479" s="837">
        <v>0.69230769230769229</v>
      </c>
      <c r="Q479" s="850">
        <v>24</v>
      </c>
    </row>
    <row r="480" spans="1:17" ht="14.4" customHeight="1" x14ac:dyDescent="0.3">
      <c r="A480" s="831" t="s">
        <v>5331</v>
      </c>
      <c r="B480" s="832" t="s">
        <v>5162</v>
      </c>
      <c r="C480" s="832" t="s">
        <v>5036</v>
      </c>
      <c r="D480" s="832" t="s">
        <v>5205</v>
      </c>
      <c r="E480" s="832" t="s">
        <v>5206</v>
      </c>
      <c r="F480" s="849">
        <v>4</v>
      </c>
      <c r="G480" s="849">
        <v>264</v>
      </c>
      <c r="H480" s="849">
        <v>1</v>
      </c>
      <c r="I480" s="849">
        <v>66</v>
      </c>
      <c r="J480" s="849"/>
      <c r="K480" s="849"/>
      <c r="L480" s="849"/>
      <c r="M480" s="849"/>
      <c r="N480" s="849">
        <v>4</v>
      </c>
      <c r="O480" s="849">
        <v>264</v>
      </c>
      <c r="P480" s="837">
        <v>1</v>
      </c>
      <c r="Q480" s="850">
        <v>66</v>
      </c>
    </row>
    <row r="481" spans="1:17" ht="14.4" customHeight="1" x14ac:dyDescent="0.3">
      <c r="A481" s="831" t="s">
        <v>5331</v>
      </c>
      <c r="B481" s="832" t="s">
        <v>5162</v>
      </c>
      <c r="C481" s="832" t="s">
        <v>5036</v>
      </c>
      <c r="D481" s="832" t="s">
        <v>5209</v>
      </c>
      <c r="E481" s="832" t="s">
        <v>5210</v>
      </c>
      <c r="F481" s="849">
        <v>76</v>
      </c>
      <c r="G481" s="849">
        <v>1292</v>
      </c>
      <c r="H481" s="849">
        <v>1</v>
      </c>
      <c r="I481" s="849">
        <v>17</v>
      </c>
      <c r="J481" s="849">
        <v>50</v>
      </c>
      <c r="K481" s="849">
        <v>850</v>
      </c>
      <c r="L481" s="849">
        <v>0.65789473684210531</v>
      </c>
      <c r="M481" s="849">
        <v>17</v>
      </c>
      <c r="N481" s="849">
        <v>74</v>
      </c>
      <c r="O481" s="849">
        <v>1258</v>
      </c>
      <c r="P481" s="837">
        <v>0.97368421052631582</v>
      </c>
      <c r="Q481" s="850">
        <v>17</v>
      </c>
    </row>
    <row r="482" spans="1:17" ht="14.4" customHeight="1" x14ac:dyDescent="0.3">
      <c r="A482" s="831" t="s">
        <v>5331</v>
      </c>
      <c r="B482" s="832" t="s">
        <v>5162</v>
      </c>
      <c r="C482" s="832" t="s">
        <v>5036</v>
      </c>
      <c r="D482" s="832" t="s">
        <v>5213</v>
      </c>
      <c r="E482" s="832" t="s">
        <v>5214</v>
      </c>
      <c r="F482" s="849">
        <v>32</v>
      </c>
      <c r="G482" s="849">
        <v>11200</v>
      </c>
      <c r="H482" s="849">
        <v>1</v>
      </c>
      <c r="I482" s="849">
        <v>350</v>
      </c>
      <c r="J482" s="849">
        <v>13</v>
      </c>
      <c r="K482" s="849">
        <v>4550</v>
      </c>
      <c r="L482" s="849">
        <v>0.40625</v>
      </c>
      <c r="M482" s="849">
        <v>350</v>
      </c>
      <c r="N482" s="849">
        <v>26</v>
      </c>
      <c r="O482" s="849">
        <v>9126</v>
      </c>
      <c r="P482" s="837">
        <v>0.81482142857142859</v>
      </c>
      <c r="Q482" s="850">
        <v>351</v>
      </c>
    </row>
    <row r="483" spans="1:17" ht="14.4" customHeight="1" x14ac:dyDescent="0.3">
      <c r="A483" s="831" t="s">
        <v>5331</v>
      </c>
      <c r="B483" s="832" t="s">
        <v>5162</v>
      </c>
      <c r="C483" s="832" t="s">
        <v>5036</v>
      </c>
      <c r="D483" s="832" t="s">
        <v>5215</v>
      </c>
      <c r="E483" s="832" t="s">
        <v>5216</v>
      </c>
      <c r="F483" s="849">
        <v>12</v>
      </c>
      <c r="G483" s="849">
        <v>300</v>
      </c>
      <c r="H483" s="849">
        <v>1</v>
      </c>
      <c r="I483" s="849">
        <v>25</v>
      </c>
      <c r="J483" s="849">
        <v>7</v>
      </c>
      <c r="K483" s="849">
        <v>175</v>
      </c>
      <c r="L483" s="849">
        <v>0.58333333333333337</v>
      </c>
      <c r="M483" s="849">
        <v>25</v>
      </c>
      <c r="N483" s="849">
        <v>8</v>
      </c>
      <c r="O483" s="849">
        <v>200</v>
      </c>
      <c r="P483" s="837">
        <v>0.66666666666666663</v>
      </c>
      <c r="Q483" s="850">
        <v>25</v>
      </c>
    </row>
    <row r="484" spans="1:17" ht="14.4" customHeight="1" x14ac:dyDescent="0.3">
      <c r="A484" s="831" t="s">
        <v>5331</v>
      </c>
      <c r="B484" s="832" t="s">
        <v>5162</v>
      </c>
      <c r="C484" s="832" t="s">
        <v>5036</v>
      </c>
      <c r="D484" s="832" t="s">
        <v>5225</v>
      </c>
      <c r="E484" s="832" t="s">
        <v>5226</v>
      </c>
      <c r="F484" s="849">
        <v>2</v>
      </c>
      <c r="G484" s="849">
        <v>508</v>
      </c>
      <c r="H484" s="849">
        <v>1</v>
      </c>
      <c r="I484" s="849">
        <v>254</v>
      </c>
      <c r="J484" s="849">
        <v>1</v>
      </c>
      <c r="K484" s="849">
        <v>254</v>
      </c>
      <c r="L484" s="849">
        <v>0.5</v>
      </c>
      <c r="M484" s="849">
        <v>254</v>
      </c>
      <c r="N484" s="849">
        <v>2</v>
      </c>
      <c r="O484" s="849">
        <v>508</v>
      </c>
      <c r="P484" s="837">
        <v>1</v>
      </c>
      <c r="Q484" s="850">
        <v>254</v>
      </c>
    </row>
    <row r="485" spans="1:17" ht="14.4" customHeight="1" x14ac:dyDescent="0.3">
      <c r="A485" s="831" t="s">
        <v>5332</v>
      </c>
      <c r="B485" s="832" t="s">
        <v>5162</v>
      </c>
      <c r="C485" s="832" t="s">
        <v>5036</v>
      </c>
      <c r="D485" s="832" t="s">
        <v>5171</v>
      </c>
      <c r="E485" s="832" t="s">
        <v>5172</v>
      </c>
      <c r="F485" s="849">
        <v>30</v>
      </c>
      <c r="G485" s="849">
        <v>1950</v>
      </c>
      <c r="H485" s="849">
        <v>1</v>
      </c>
      <c r="I485" s="849">
        <v>65</v>
      </c>
      <c r="J485" s="849">
        <v>27</v>
      </c>
      <c r="K485" s="849">
        <v>1755</v>
      </c>
      <c r="L485" s="849">
        <v>0.9</v>
      </c>
      <c r="M485" s="849">
        <v>65</v>
      </c>
      <c r="N485" s="849">
        <v>34</v>
      </c>
      <c r="O485" s="849">
        <v>2210</v>
      </c>
      <c r="P485" s="837">
        <v>1.1333333333333333</v>
      </c>
      <c r="Q485" s="850">
        <v>65</v>
      </c>
    </row>
    <row r="486" spans="1:17" ht="14.4" customHeight="1" x14ac:dyDescent="0.3">
      <c r="A486" s="831" t="s">
        <v>5332</v>
      </c>
      <c r="B486" s="832" t="s">
        <v>5162</v>
      </c>
      <c r="C486" s="832" t="s">
        <v>5036</v>
      </c>
      <c r="D486" s="832" t="s">
        <v>5183</v>
      </c>
      <c r="E486" s="832" t="s">
        <v>5184</v>
      </c>
      <c r="F486" s="849"/>
      <c r="G486" s="849"/>
      <c r="H486" s="849"/>
      <c r="I486" s="849"/>
      <c r="J486" s="849">
        <v>1</v>
      </c>
      <c r="K486" s="849">
        <v>24</v>
      </c>
      <c r="L486" s="849"/>
      <c r="M486" s="849">
        <v>24</v>
      </c>
      <c r="N486" s="849"/>
      <c r="O486" s="849"/>
      <c r="P486" s="837"/>
      <c r="Q486" s="850"/>
    </row>
    <row r="487" spans="1:17" ht="14.4" customHeight="1" x14ac:dyDescent="0.3">
      <c r="A487" s="831" t="s">
        <v>5332</v>
      </c>
      <c r="B487" s="832" t="s">
        <v>5162</v>
      </c>
      <c r="C487" s="832" t="s">
        <v>5036</v>
      </c>
      <c r="D487" s="832" t="s">
        <v>5187</v>
      </c>
      <c r="E487" s="832" t="s">
        <v>5188</v>
      </c>
      <c r="F487" s="849">
        <v>8</v>
      </c>
      <c r="G487" s="849">
        <v>440</v>
      </c>
      <c r="H487" s="849">
        <v>1</v>
      </c>
      <c r="I487" s="849">
        <v>55</v>
      </c>
      <c r="J487" s="849">
        <v>3</v>
      </c>
      <c r="K487" s="849">
        <v>165</v>
      </c>
      <c r="L487" s="849">
        <v>0.375</v>
      </c>
      <c r="M487" s="849">
        <v>55</v>
      </c>
      <c r="N487" s="849">
        <v>7</v>
      </c>
      <c r="O487" s="849">
        <v>385</v>
      </c>
      <c r="P487" s="837">
        <v>0.875</v>
      </c>
      <c r="Q487" s="850">
        <v>55</v>
      </c>
    </row>
    <row r="488" spans="1:17" ht="14.4" customHeight="1" x14ac:dyDescent="0.3">
      <c r="A488" s="831" t="s">
        <v>5332</v>
      </c>
      <c r="B488" s="832" t="s">
        <v>5162</v>
      </c>
      <c r="C488" s="832" t="s">
        <v>5036</v>
      </c>
      <c r="D488" s="832" t="s">
        <v>5189</v>
      </c>
      <c r="E488" s="832" t="s">
        <v>5190</v>
      </c>
      <c r="F488" s="849">
        <v>27</v>
      </c>
      <c r="G488" s="849">
        <v>2079</v>
      </c>
      <c r="H488" s="849">
        <v>1</v>
      </c>
      <c r="I488" s="849">
        <v>77</v>
      </c>
      <c r="J488" s="849">
        <v>37</v>
      </c>
      <c r="K488" s="849">
        <v>2849</v>
      </c>
      <c r="L488" s="849">
        <v>1.3703703703703705</v>
      </c>
      <c r="M488" s="849">
        <v>77</v>
      </c>
      <c r="N488" s="849">
        <v>38</v>
      </c>
      <c r="O488" s="849">
        <v>2964</v>
      </c>
      <c r="P488" s="837">
        <v>1.4256854256854257</v>
      </c>
      <c r="Q488" s="850">
        <v>78</v>
      </c>
    </row>
    <row r="489" spans="1:17" ht="14.4" customHeight="1" x14ac:dyDescent="0.3">
      <c r="A489" s="831" t="s">
        <v>5332</v>
      </c>
      <c r="B489" s="832" t="s">
        <v>5162</v>
      </c>
      <c r="C489" s="832" t="s">
        <v>5036</v>
      </c>
      <c r="D489" s="832" t="s">
        <v>5193</v>
      </c>
      <c r="E489" s="832" t="s">
        <v>5194</v>
      </c>
      <c r="F489" s="849"/>
      <c r="G489" s="849"/>
      <c r="H489" s="849"/>
      <c r="I489" s="849"/>
      <c r="J489" s="849">
        <v>3</v>
      </c>
      <c r="K489" s="849">
        <v>72</v>
      </c>
      <c r="L489" s="849"/>
      <c r="M489" s="849">
        <v>24</v>
      </c>
      <c r="N489" s="849">
        <v>2</v>
      </c>
      <c r="O489" s="849">
        <v>48</v>
      </c>
      <c r="P489" s="837"/>
      <c r="Q489" s="850">
        <v>24</v>
      </c>
    </row>
    <row r="490" spans="1:17" ht="14.4" customHeight="1" x14ac:dyDescent="0.3">
      <c r="A490" s="831" t="s">
        <v>5332</v>
      </c>
      <c r="B490" s="832" t="s">
        <v>5162</v>
      </c>
      <c r="C490" s="832" t="s">
        <v>5036</v>
      </c>
      <c r="D490" s="832" t="s">
        <v>5205</v>
      </c>
      <c r="E490" s="832" t="s">
        <v>5206</v>
      </c>
      <c r="F490" s="849"/>
      <c r="G490" s="849"/>
      <c r="H490" s="849"/>
      <c r="I490" s="849"/>
      <c r="J490" s="849">
        <v>3</v>
      </c>
      <c r="K490" s="849">
        <v>198</v>
      </c>
      <c r="L490" s="849"/>
      <c r="M490" s="849">
        <v>66</v>
      </c>
      <c r="N490" s="849"/>
      <c r="O490" s="849"/>
      <c r="P490" s="837"/>
      <c r="Q490" s="850"/>
    </row>
    <row r="491" spans="1:17" ht="14.4" customHeight="1" x14ac:dyDescent="0.3">
      <c r="A491" s="831" t="s">
        <v>5332</v>
      </c>
      <c r="B491" s="832" t="s">
        <v>5162</v>
      </c>
      <c r="C491" s="832" t="s">
        <v>5036</v>
      </c>
      <c r="D491" s="832" t="s">
        <v>5209</v>
      </c>
      <c r="E491" s="832" t="s">
        <v>5210</v>
      </c>
      <c r="F491" s="849">
        <v>29</v>
      </c>
      <c r="G491" s="849">
        <v>493</v>
      </c>
      <c r="H491" s="849">
        <v>1</v>
      </c>
      <c r="I491" s="849">
        <v>17</v>
      </c>
      <c r="J491" s="849">
        <v>31</v>
      </c>
      <c r="K491" s="849">
        <v>527</v>
      </c>
      <c r="L491" s="849">
        <v>1.0689655172413792</v>
      </c>
      <c r="M491" s="849">
        <v>17</v>
      </c>
      <c r="N491" s="849">
        <v>38</v>
      </c>
      <c r="O491" s="849">
        <v>646</v>
      </c>
      <c r="P491" s="837">
        <v>1.3103448275862069</v>
      </c>
      <c r="Q491" s="850">
        <v>17</v>
      </c>
    </row>
    <row r="492" spans="1:17" ht="14.4" customHeight="1" x14ac:dyDescent="0.3">
      <c r="A492" s="831" t="s">
        <v>5332</v>
      </c>
      <c r="B492" s="832" t="s">
        <v>5162</v>
      </c>
      <c r="C492" s="832" t="s">
        <v>5036</v>
      </c>
      <c r="D492" s="832" t="s">
        <v>5215</v>
      </c>
      <c r="E492" s="832" t="s">
        <v>5216</v>
      </c>
      <c r="F492" s="849"/>
      <c r="G492" s="849"/>
      <c r="H492" s="849"/>
      <c r="I492" s="849"/>
      <c r="J492" s="849">
        <v>1</v>
      </c>
      <c r="K492" s="849">
        <v>25</v>
      </c>
      <c r="L492" s="849"/>
      <c r="M492" s="849">
        <v>25</v>
      </c>
      <c r="N492" s="849">
        <v>2</v>
      </c>
      <c r="O492" s="849">
        <v>50</v>
      </c>
      <c r="P492" s="837"/>
      <c r="Q492" s="850">
        <v>25</v>
      </c>
    </row>
    <row r="493" spans="1:17" ht="14.4" customHeight="1" x14ac:dyDescent="0.3">
      <c r="A493" s="831" t="s">
        <v>5332</v>
      </c>
      <c r="B493" s="832" t="s">
        <v>5162</v>
      </c>
      <c r="C493" s="832" t="s">
        <v>5036</v>
      </c>
      <c r="D493" s="832" t="s">
        <v>5231</v>
      </c>
      <c r="E493" s="832" t="s">
        <v>5232</v>
      </c>
      <c r="F493" s="849">
        <v>3</v>
      </c>
      <c r="G493" s="849">
        <v>651</v>
      </c>
      <c r="H493" s="849">
        <v>1</v>
      </c>
      <c r="I493" s="849">
        <v>217</v>
      </c>
      <c r="J493" s="849"/>
      <c r="K493" s="849"/>
      <c r="L493" s="849"/>
      <c r="M493" s="849"/>
      <c r="N493" s="849">
        <v>4</v>
      </c>
      <c r="O493" s="849">
        <v>868</v>
      </c>
      <c r="P493" s="837">
        <v>1.3333333333333333</v>
      </c>
      <c r="Q493" s="850">
        <v>217</v>
      </c>
    </row>
    <row r="494" spans="1:17" ht="14.4" customHeight="1" x14ac:dyDescent="0.3">
      <c r="A494" s="831" t="s">
        <v>5333</v>
      </c>
      <c r="B494" s="832" t="s">
        <v>4827</v>
      </c>
      <c r="C494" s="832" t="s">
        <v>5031</v>
      </c>
      <c r="D494" s="832" t="s">
        <v>5032</v>
      </c>
      <c r="E494" s="832" t="s">
        <v>5033</v>
      </c>
      <c r="F494" s="849"/>
      <c r="G494" s="849"/>
      <c r="H494" s="849"/>
      <c r="I494" s="849"/>
      <c r="J494" s="849">
        <v>1</v>
      </c>
      <c r="K494" s="849">
        <v>565.1</v>
      </c>
      <c r="L494" s="849"/>
      <c r="M494" s="849">
        <v>565.1</v>
      </c>
      <c r="N494" s="849"/>
      <c r="O494" s="849"/>
      <c r="P494" s="837"/>
      <c r="Q494" s="850"/>
    </row>
    <row r="495" spans="1:17" ht="14.4" customHeight="1" x14ac:dyDescent="0.3">
      <c r="A495" s="831" t="s">
        <v>5333</v>
      </c>
      <c r="B495" s="832" t="s">
        <v>4827</v>
      </c>
      <c r="C495" s="832" t="s">
        <v>5031</v>
      </c>
      <c r="D495" s="832" t="s">
        <v>5034</v>
      </c>
      <c r="E495" s="832" t="s">
        <v>5035</v>
      </c>
      <c r="F495" s="849"/>
      <c r="G495" s="849"/>
      <c r="H495" s="849"/>
      <c r="I495" s="849"/>
      <c r="J495" s="849">
        <v>1</v>
      </c>
      <c r="K495" s="849">
        <v>1049</v>
      </c>
      <c r="L495" s="849"/>
      <c r="M495" s="849">
        <v>1049</v>
      </c>
      <c r="N495" s="849"/>
      <c r="O495" s="849"/>
      <c r="P495" s="837"/>
      <c r="Q495" s="850"/>
    </row>
    <row r="496" spans="1:17" ht="14.4" customHeight="1" x14ac:dyDescent="0.3">
      <c r="A496" s="831" t="s">
        <v>5333</v>
      </c>
      <c r="B496" s="832" t="s">
        <v>4827</v>
      </c>
      <c r="C496" s="832" t="s">
        <v>5036</v>
      </c>
      <c r="D496" s="832" t="s">
        <v>5041</v>
      </c>
      <c r="E496" s="832" t="s">
        <v>5042</v>
      </c>
      <c r="F496" s="849">
        <v>4</v>
      </c>
      <c r="G496" s="849">
        <v>148</v>
      </c>
      <c r="H496" s="849">
        <v>1</v>
      </c>
      <c r="I496" s="849">
        <v>37</v>
      </c>
      <c r="J496" s="849">
        <v>6</v>
      </c>
      <c r="K496" s="849">
        <v>222</v>
      </c>
      <c r="L496" s="849">
        <v>1.5</v>
      </c>
      <c r="M496" s="849">
        <v>37</v>
      </c>
      <c r="N496" s="849">
        <v>2</v>
      </c>
      <c r="O496" s="849">
        <v>76</v>
      </c>
      <c r="P496" s="837">
        <v>0.51351351351351349</v>
      </c>
      <c r="Q496" s="850">
        <v>38</v>
      </c>
    </row>
    <row r="497" spans="1:17" ht="14.4" customHeight="1" x14ac:dyDescent="0.3">
      <c r="A497" s="831" t="s">
        <v>5333</v>
      </c>
      <c r="B497" s="832" t="s">
        <v>4827</v>
      </c>
      <c r="C497" s="832" t="s">
        <v>5036</v>
      </c>
      <c r="D497" s="832" t="s">
        <v>5047</v>
      </c>
      <c r="E497" s="832" t="s">
        <v>5048</v>
      </c>
      <c r="F497" s="849"/>
      <c r="G497" s="849"/>
      <c r="H497" s="849"/>
      <c r="I497" s="849"/>
      <c r="J497" s="849">
        <v>1</v>
      </c>
      <c r="K497" s="849">
        <v>178</v>
      </c>
      <c r="L497" s="849"/>
      <c r="M497" s="849">
        <v>178</v>
      </c>
      <c r="N497" s="849"/>
      <c r="O497" s="849"/>
      <c r="P497" s="837"/>
      <c r="Q497" s="850"/>
    </row>
    <row r="498" spans="1:17" ht="14.4" customHeight="1" x14ac:dyDescent="0.3">
      <c r="A498" s="831" t="s">
        <v>5333</v>
      </c>
      <c r="B498" s="832" t="s">
        <v>4827</v>
      </c>
      <c r="C498" s="832" t="s">
        <v>5036</v>
      </c>
      <c r="D498" s="832" t="s">
        <v>5049</v>
      </c>
      <c r="E498" s="832" t="s">
        <v>5050</v>
      </c>
      <c r="F498" s="849"/>
      <c r="G498" s="849"/>
      <c r="H498" s="849"/>
      <c r="I498" s="849"/>
      <c r="J498" s="849">
        <v>1</v>
      </c>
      <c r="K498" s="849">
        <v>49</v>
      </c>
      <c r="L498" s="849"/>
      <c r="M498" s="849">
        <v>49</v>
      </c>
      <c r="N498" s="849"/>
      <c r="O498" s="849"/>
      <c r="P498" s="837"/>
      <c r="Q498" s="850"/>
    </row>
    <row r="499" spans="1:17" ht="14.4" customHeight="1" x14ac:dyDescent="0.3">
      <c r="A499" s="831" t="s">
        <v>5333</v>
      </c>
      <c r="B499" s="832" t="s">
        <v>4827</v>
      </c>
      <c r="C499" s="832" t="s">
        <v>5036</v>
      </c>
      <c r="D499" s="832" t="s">
        <v>5061</v>
      </c>
      <c r="E499" s="832" t="s">
        <v>5062</v>
      </c>
      <c r="F499" s="849"/>
      <c r="G499" s="849"/>
      <c r="H499" s="849"/>
      <c r="I499" s="849"/>
      <c r="J499" s="849">
        <v>2</v>
      </c>
      <c r="K499" s="849">
        <v>172</v>
      </c>
      <c r="L499" s="849"/>
      <c r="M499" s="849">
        <v>86</v>
      </c>
      <c r="N499" s="849"/>
      <c r="O499" s="849"/>
      <c r="P499" s="837"/>
      <c r="Q499" s="850"/>
    </row>
    <row r="500" spans="1:17" ht="14.4" customHeight="1" x14ac:dyDescent="0.3">
      <c r="A500" s="831" t="s">
        <v>5333</v>
      </c>
      <c r="B500" s="832" t="s">
        <v>4827</v>
      </c>
      <c r="C500" s="832" t="s">
        <v>5036</v>
      </c>
      <c r="D500" s="832" t="s">
        <v>5073</v>
      </c>
      <c r="E500" s="832" t="s">
        <v>5074</v>
      </c>
      <c r="F500" s="849"/>
      <c r="G500" s="849"/>
      <c r="H500" s="849"/>
      <c r="I500" s="849"/>
      <c r="J500" s="849">
        <v>1</v>
      </c>
      <c r="K500" s="849">
        <v>476</v>
      </c>
      <c r="L500" s="849"/>
      <c r="M500" s="849">
        <v>476</v>
      </c>
      <c r="N500" s="849"/>
      <c r="O500" s="849"/>
      <c r="P500" s="837"/>
      <c r="Q500" s="850"/>
    </row>
    <row r="501" spans="1:17" ht="14.4" customHeight="1" x14ac:dyDescent="0.3">
      <c r="A501" s="831" t="s">
        <v>5333</v>
      </c>
      <c r="B501" s="832" t="s">
        <v>4827</v>
      </c>
      <c r="C501" s="832" t="s">
        <v>5036</v>
      </c>
      <c r="D501" s="832" t="s">
        <v>5075</v>
      </c>
      <c r="E501" s="832" t="s">
        <v>5076</v>
      </c>
      <c r="F501" s="849">
        <v>2</v>
      </c>
      <c r="G501" s="849">
        <v>346</v>
      </c>
      <c r="H501" s="849">
        <v>1</v>
      </c>
      <c r="I501" s="849">
        <v>173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5333</v>
      </c>
      <c r="B502" s="832" t="s">
        <v>4827</v>
      </c>
      <c r="C502" s="832" t="s">
        <v>5036</v>
      </c>
      <c r="D502" s="832" t="s">
        <v>5081</v>
      </c>
      <c r="E502" s="832" t="s">
        <v>5082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179</v>
      </c>
      <c r="P502" s="837"/>
      <c r="Q502" s="850">
        <v>179</v>
      </c>
    </row>
    <row r="503" spans="1:17" ht="14.4" customHeight="1" x14ac:dyDescent="0.3">
      <c r="A503" s="831" t="s">
        <v>5333</v>
      </c>
      <c r="B503" s="832" t="s">
        <v>4827</v>
      </c>
      <c r="C503" s="832" t="s">
        <v>5036</v>
      </c>
      <c r="D503" s="832" t="s">
        <v>5085</v>
      </c>
      <c r="E503" s="832" t="s">
        <v>5086</v>
      </c>
      <c r="F503" s="849">
        <v>1</v>
      </c>
      <c r="G503" s="849">
        <v>701</v>
      </c>
      <c r="H503" s="849">
        <v>1</v>
      </c>
      <c r="I503" s="849">
        <v>701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5333</v>
      </c>
      <c r="B504" s="832" t="s">
        <v>5108</v>
      </c>
      <c r="C504" s="832" t="s">
        <v>5036</v>
      </c>
      <c r="D504" s="832" t="s">
        <v>5130</v>
      </c>
      <c r="E504" s="832" t="s">
        <v>5131</v>
      </c>
      <c r="F504" s="849"/>
      <c r="G504" s="849"/>
      <c r="H504" s="849"/>
      <c r="I504" s="849"/>
      <c r="J504" s="849">
        <v>2</v>
      </c>
      <c r="K504" s="849">
        <v>718</v>
      </c>
      <c r="L504" s="849"/>
      <c r="M504" s="849">
        <v>359</v>
      </c>
      <c r="N504" s="849"/>
      <c r="O504" s="849"/>
      <c r="P504" s="837"/>
      <c r="Q504" s="850"/>
    </row>
    <row r="505" spans="1:17" ht="14.4" customHeight="1" x14ac:dyDescent="0.3">
      <c r="A505" s="831" t="s">
        <v>5333</v>
      </c>
      <c r="B505" s="832" t="s">
        <v>5108</v>
      </c>
      <c r="C505" s="832" t="s">
        <v>5036</v>
      </c>
      <c r="D505" s="832" t="s">
        <v>5140</v>
      </c>
      <c r="E505" s="832" t="s">
        <v>5141</v>
      </c>
      <c r="F505" s="849"/>
      <c r="G505" s="849"/>
      <c r="H505" s="849"/>
      <c r="I505" s="849"/>
      <c r="J505" s="849">
        <v>2</v>
      </c>
      <c r="K505" s="849">
        <v>2214</v>
      </c>
      <c r="L505" s="849"/>
      <c r="M505" s="849">
        <v>1107</v>
      </c>
      <c r="N505" s="849"/>
      <c r="O505" s="849"/>
      <c r="P505" s="837"/>
      <c r="Q505" s="850"/>
    </row>
    <row r="506" spans="1:17" ht="14.4" customHeight="1" x14ac:dyDescent="0.3">
      <c r="A506" s="831" t="s">
        <v>5333</v>
      </c>
      <c r="B506" s="832" t="s">
        <v>5108</v>
      </c>
      <c r="C506" s="832" t="s">
        <v>5036</v>
      </c>
      <c r="D506" s="832" t="s">
        <v>5150</v>
      </c>
      <c r="E506" s="832" t="s">
        <v>5151</v>
      </c>
      <c r="F506" s="849"/>
      <c r="G506" s="849"/>
      <c r="H506" s="849"/>
      <c r="I506" s="849"/>
      <c r="J506" s="849">
        <v>6</v>
      </c>
      <c r="K506" s="849">
        <v>9774</v>
      </c>
      <c r="L506" s="849"/>
      <c r="M506" s="849">
        <v>1629</v>
      </c>
      <c r="N506" s="849"/>
      <c r="O506" s="849"/>
      <c r="P506" s="837"/>
      <c r="Q506" s="850"/>
    </row>
    <row r="507" spans="1:17" ht="14.4" customHeight="1" x14ac:dyDescent="0.3">
      <c r="A507" s="831" t="s">
        <v>5333</v>
      </c>
      <c r="B507" s="832" t="s">
        <v>5162</v>
      </c>
      <c r="C507" s="832" t="s">
        <v>5036</v>
      </c>
      <c r="D507" s="832" t="s">
        <v>5163</v>
      </c>
      <c r="E507" s="832" t="s">
        <v>5164</v>
      </c>
      <c r="F507" s="849"/>
      <c r="G507" s="849"/>
      <c r="H507" s="849"/>
      <c r="I507" s="849"/>
      <c r="J507" s="849">
        <v>1</v>
      </c>
      <c r="K507" s="849">
        <v>222</v>
      </c>
      <c r="L507" s="849"/>
      <c r="M507" s="849">
        <v>222</v>
      </c>
      <c r="N507" s="849">
        <v>1</v>
      </c>
      <c r="O507" s="849">
        <v>223</v>
      </c>
      <c r="P507" s="837"/>
      <c r="Q507" s="850">
        <v>223</v>
      </c>
    </row>
    <row r="508" spans="1:17" ht="14.4" customHeight="1" x14ac:dyDescent="0.3">
      <c r="A508" s="831" t="s">
        <v>5333</v>
      </c>
      <c r="B508" s="832" t="s">
        <v>5162</v>
      </c>
      <c r="C508" s="832" t="s">
        <v>5036</v>
      </c>
      <c r="D508" s="832" t="s">
        <v>5165</v>
      </c>
      <c r="E508" s="832" t="s">
        <v>5166</v>
      </c>
      <c r="F508" s="849"/>
      <c r="G508" s="849"/>
      <c r="H508" s="849"/>
      <c r="I508" s="849"/>
      <c r="J508" s="849">
        <v>1</v>
      </c>
      <c r="K508" s="849">
        <v>509</v>
      </c>
      <c r="L508" s="849"/>
      <c r="M508" s="849">
        <v>509</v>
      </c>
      <c r="N508" s="849">
        <v>1</v>
      </c>
      <c r="O508" s="849">
        <v>513</v>
      </c>
      <c r="P508" s="837"/>
      <c r="Q508" s="850">
        <v>513</v>
      </c>
    </row>
    <row r="509" spans="1:17" ht="14.4" customHeight="1" x14ac:dyDescent="0.3">
      <c r="A509" s="831" t="s">
        <v>5333</v>
      </c>
      <c r="B509" s="832" t="s">
        <v>5162</v>
      </c>
      <c r="C509" s="832" t="s">
        <v>5036</v>
      </c>
      <c r="D509" s="832" t="s">
        <v>5167</v>
      </c>
      <c r="E509" s="832" t="s">
        <v>5168</v>
      </c>
      <c r="F509" s="849">
        <v>50</v>
      </c>
      <c r="G509" s="849">
        <v>17700</v>
      </c>
      <c r="H509" s="849">
        <v>1</v>
      </c>
      <c r="I509" s="849">
        <v>354</v>
      </c>
      <c r="J509" s="849">
        <v>20</v>
      </c>
      <c r="K509" s="849">
        <v>7080</v>
      </c>
      <c r="L509" s="849">
        <v>0.4</v>
      </c>
      <c r="M509" s="849">
        <v>354</v>
      </c>
      <c r="N509" s="849">
        <v>49</v>
      </c>
      <c r="O509" s="849">
        <v>17395</v>
      </c>
      <c r="P509" s="837">
        <v>0.98276836158192094</v>
      </c>
      <c r="Q509" s="850">
        <v>355</v>
      </c>
    </row>
    <row r="510" spans="1:17" ht="14.4" customHeight="1" x14ac:dyDescent="0.3">
      <c r="A510" s="831" t="s">
        <v>5333</v>
      </c>
      <c r="B510" s="832" t="s">
        <v>5162</v>
      </c>
      <c r="C510" s="832" t="s">
        <v>5036</v>
      </c>
      <c r="D510" s="832" t="s">
        <v>5171</v>
      </c>
      <c r="E510" s="832" t="s">
        <v>5172</v>
      </c>
      <c r="F510" s="849">
        <v>744</v>
      </c>
      <c r="G510" s="849">
        <v>48360</v>
      </c>
      <c r="H510" s="849">
        <v>1</v>
      </c>
      <c r="I510" s="849">
        <v>65</v>
      </c>
      <c r="J510" s="849">
        <v>886</v>
      </c>
      <c r="K510" s="849">
        <v>57590</v>
      </c>
      <c r="L510" s="849">
        <v>1.1908602150537635</v>
      </c>
      <c r="M510" s="849">
        <v>65</v>
      </c>
      <c r="N510" s="849">
        <v>944</v>
      </c>
      <c r="O510" s="849">
        <v>61360</v>
      </c>
      <c r="P510" s="837">
        <v>1.2688172043010753</v>
      </c>
      <c r="Q510" s="850">
        <v>65</v>
      </c>
    </row>
    <row r="511" spans="1:17" ht="14.4" customHeight="1" x14ac:dyDescent="0.3">
      <c r="A511" s="831" t="s">
        <v>5333</v>
      </c>
      <c r="B511" s="832" t="s">
        <v>5162</v>
      </c>
      <c r="C511" s="832" t="s">
        <v>5036</v>
      </c>
      <c r="D511" s="832" t="s">
        <v>5173</v>
      </c>
      <c r="E511" s="832" t="s">
        <v>5174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546</v>
      </c>
      <c r="P511" s="837"/>
      <c r="Q511" s="850">
        <v>546</v>
      </c>
    </row>
    <row r="512" spans="1:17" ht="14.4" customHeight="1" x14ac:dyDescent="0.3">
      <c r="A512" s="831" t="s">
        <v>5333</v>
      </c>
      <c r="B512" s="832" t="s">
        <v>5162</v>
      </c>
      <c r="C512" s="832" t="s">
        <v>5036</v>
      </c>
      <c r="D512" s="832" t="s">
        <v>5175</v>
      </c>
      <c r="E512" s="832" t="s">
        <v>5176</v>
      </c>
      <c r="F512" s="849">
        <v>5</v>
      </c>
      <c r="G512" s="849">
        <v>2960</v>
      </c>
      <c r="H512" s="849">
        <v>1</v>
      </c>
      <c r="I512" s="849">
        <v>592</v>
      </c>
      <c r="J512" s="849">
        <v>4</v>
      </c>
      <c r="K512" s="849">
        <v>2368</v>
      </c>
      <c r="L512" s="849">
        <v>0.8</v>
      </c>
      <c r="M512" s="849">
        <v>592</v>
      </c>
      <c r="N512" s="849">
        <v>9</v>
      </c>
      <c r="O512" s="849">
        <v>5346</v>
      </c>
      <c r="P512" s="837">
        <v>1.806081081081081</v>
      </c>
      <c r="Q512" s="850">
        <v>594</v>
      </c>
    </row>
    <row r="513" spans="1:17" ht="14.4" customHeight="1" x14ac:dyDescent="0.3">
      <c r="A513" s="831" t="s">
        <v>5333</v>
      </c>
      <c r="B513" s="832" t="s">
        <v>5162</v>
      </c>
      <c r="C513" s="832" t="s">
        <v>5036</v>
      </c>
      <c r="D513" s="832" t="s">
        <v>5177</v>
      </c>
      <c r="E513" s="832" t="s">
        <v>5178</v>
      </c>
      <c r="F513" s="849">
        <v>1</v>
      </c>
      <c r="G513" s="849">
        <v>617</v>
      </c>
      <c r="H513" s="849">
        <v>1</v>
      </c>
      <c r="I513" s="849">
        <v>617</v>
      </c>
      <c r="J513" s="849">
        <v>2</v>
      </c>
      <c r="K513" s="849">
        <v>1234</v>
      </c>
      <c r="L513" s="849">
        <v>2</v>
      </c>
      <c r="M513" s="849">
        <v>617</v>
      </c>
      <c r="N513" s="849">
        <v>7</v>
      </c>
      <c r="O513" s="849">
        <v>4326</v>
      </c>
      <c r="P513" s="837">
        <v>7.0113452188006482</v>
      </c>
      <c r="Q513" s="850">
        <v>618</v>
      </c>
    </row>
    <row r="514" spans="1:17" ht="14.4" customHeight="1" x14ac:dyDescent="0.3">
      <c r="A514" s="831" t="s">
        <v>5333</v>
      </c>
      <c r="B514" s="832" t="s">
        <v>5162</v>
      </c>
      <c r="C514" s="832" t="s">
        <v>5036</v>
      </c>
      <c r="D514" s="832" t="s">
        <v>5179</v>
      </c>
      <c r="E514" s="832" t="s">
        <v>5180</v>
      </c>
      <c r="F514" s="849">
        <v>1</v>
      </c>
      <c r="G514" s="849">
        <v>153</v>
      </c>
      <c r="H514" s="849">
        <v>1</v>
      </c>
      <c r="I514" s="849">
        <v>153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5333</v>
      </c>
      <c r="B515" s="832" t="s">
        <v>5162</v>
      </c>
      <c r="C515" s="832" t="s">
        <v>5036</v>
      </c>
      <c r="D515" s="832" t="s">
        <v>5183</v>
      </c>
      <c r="E515" s="832" t="s">
        <v>5184</v>
      </c>
      <c r="F515" s="849">
        <v>11</v>
      </c>
      <c r="G515" s="849">
        <v>264</v>
      </c>
      <c r="H515" s="849">
        <v>1</v>
      </c>
      <c r="I515" s="849">
        <v>24</v>
      </c>
      <c r="J515" s="849">
        <v>16</v>
      </c>
      <c r="K515" s="849">
        <v>384</v>
      </c>
      <c r="L515" s="849">
        <v>1.4545454545454546</v>
      </c>
      <c r="M515" s="849">
        <v>24</v>
      </c>
      <c r="N515" s="849">
        <v>9</v>
      </c>
      <c r="O515" s="849">
        <v>234</v>
      </c>
      <c r="P515" s="837">
        <v>0.88636363636363635</v>
      </c>
      <c r="Q515" s="850">
        <v>26</v>
      </c>
    </row>
    <row r="516" spans="1:17" ht="14.4" customHeight="1" x14ac:dyDescent="0.3">
      <c r="A516" s="831" t="s">
        <v>5333</v>
      </c>
      <c r="B516" s="832" t="s">
        <v>5162</v>
      </c>
      <c r="C516" s="832" t="s">
        <v>5036</v>
      </c>
      <c r="D516" s="832" t="s">
        <v>5187</v>
      </c>
      <c r="E516" s="832" t="s">
        <v>5188</v>
      </c>
      <c r="F516" s="849">
        <v>4</v>
      </c>
      <c r="G516" s="849">
        <v>220</v>
      </c>
      <c r="H516" s="849">
        <v>1</v>
      </c>
      <c r="I516" s="849">
        <v>55</v>
      </c>
      <c r="J516" s="849">
        <v>2</v>
      </c>
      <c r="K516" s="849">
        <v>110</v>
      </c>
      <c r="L516" s="849">
        <v>0.5</v>
      </c>
      <c r="M516" s="849">
        <v>55</v>
      </c>
      <c r="N516" s="849">
        <v>1</v>
      </c>
      <c r="O516" s="849">
        <v>55</v>
      </c>
      <c r="P516" s="837">
        <v>0.25</v>
      </c>
      <c r="Q516" s="850">
        <v>55</v>
      </c>
    </row>
    <row r="517" spans="1:17" ht="14.4" customHeight="1" x14ac:dyDescent="0.3">
      <c r="A517" s="831" t="s">
        <v>5333</v>
      </c>
      <c r="B517" s="832" t="s">
        <v>5162</v>
      </c>
      <c r="C517" s="832" t="s">
        <v>5036</v>
      </c>
      <c r="D517" s="832" t="s">
        <v>5189</v>
      </c>
      <c r="E517" s="832" t="s">
        <v>5190</v>
      </c>
      <c r="F517" s="849">
        <v>483</v>
      </c>
      <c r="G517" s="849">
        <v>37191</v>
      </c>
      <c r="H517" s="849">
        <v>1</v>
      </c>
      <c r="I517" s="849">
        <v>77</v>
      </c>
      <c r="J517" s="849">
        <v>500</v>
      </c>
      <c r="K517" s="849">
        <v>38500</v>
      </c>
      <c r="L517" s="849">
        <v>1.0351966873706004</v>
      </c>
      <c r="M517" s="849">
        <v>77</v>
      </c>
      <c r="N517" s="849">
        <v>510</v>
      </c>
      <c r="O517" s="849">
        <v>39780</v>
      </c>
      <c r="P517" s="837">
        <v>1.0696136161974672</v>
      </c>
      <c r="Q517" s="850">
        <v>78</v>
      </c>
    </row>
    <row r="518" spans="1:17" ht="14.4" customHeight="1" x14ac:dyDescent="0.3">
      <c r="A518" s="831" t="s">
        <v>5333</v>
      </c>
      <c r="B518" s="832" t="s">
        <v>5162</v>
      </c>
      <c r="C518" s="832" t="s">
        <v>5036</v>
      </c>
      <c r="D518" s="832" t="s">
        <v>5193</v>
      </c>
      <c r="E518" s="832" t="s">
        <v>5194</v>
      </c>
      <c r="F518" s="849">
        <v>115</v>
      </c>
      <c r="G518" s="849">
        <v>2760</v>
      </c>
      <c r="H518" s="849">
        <v>1</v>
      </c>
      <c r="I518" s="849">
        <v>24</v>
      </c>
      <c r="J518" s="849">
        <v>131</v>
      </c>
      <c r="K518" s="849">
        <v>3144</v>
      </c>
      <c r="L518" s="849">
        <v>1.1391304347826088</v>
      </c>
      <c r="M518" s="849">
        <v>24</v>
      </c>
      <c r="N518" s="849">
        <v>87</v>
      </c>
      <c r="O518" s="849">
        <v>2088</v>
      </c>
      <c r="P518" s="837">
        <v>0.75652173913043474</v>
      </c>
      <c r="Q518" s="850">
        <v>24</v>
      </c>
    </row>
    <row r="519" spans="1:17" ht="14.4" customHeight="1" x14ac:dyDescent="0.3">
      <c r="A519" s="831" t="s">
        <v>5333</v>
      </c>
      <c r="B519" s="832" t="s">
        <v>5162</v>
      </c>
      <c r="C519" s="832" t="s">
        <v>5036</v>
      </c>
      <c r="D519" s="832" t="s">
        <v>5201</v>
      </c>
      <c r="E519" s="832" t="s">
        <v>5202</v>
      </c>
      <c r="F519" s="849"/>
      <c r="G519" s="849"/>
      <c r="H519" s="849"/>
      <c r="I519" s="849"/>
      <c r="J519" s="849">
        <v>1</v>
      </c>
      <c r="K519" s="849">
        <v>631</v>
      </c>
      <c r="L519" s="849"/>
      <c r="M519" s="849">
        <v>631</v>
      </c>
      <c r="N519" s="849">
        <v>2</v>
      </c>
      <c r="O519" s="849">
        <v>1262</v>
      </c>
      <c r="P519" s="837"/>
      <c r="Q519" s="850">
        <v>631</v>
      </c>
    </row>
    <row r="520" spans="1:17" ht="14.4" customHeight="1" x14ac:dyDescent="0.3">
      <c r="A520" s="831" t="s">
        <v>5333</v>
      </c>
      <c r="B520" s="832" t="s">
        <v>5162</v>
      </c>
      <c r="C520" s="832" t="s">
        <v>5036</v>
      </c>
      <c r="D520" s="832" t="s">
        <v>5205</v>
      </c>
      <c r="E520" s="832" t="s">
        <v>5206</v>
      </c>
      <c r="F520" s="849">
        <v>44</v>
      </c>
      <c r="G520" s="849">
        <v>2904</v>
      </c>
      <c r="H520" s="849">
        <v>1</v>
      </c>
      <c r="I520" s="849">
        <v>66</v>
      </c>
      <c r="J520" s="849">
        <v>19</v>
      </c>
      <c r="K520" s="849">
        <v>1254</v>
      </c>
      <c r="L520" s="849">
        <v>0.43181818181818182</v>
      </c>
      <c r="M520" s="849">
        <v>66</v>
      </c>
      <c r="N520" s="849">
        <v>23</v>
      </c>
      <c r="O520" s="849">
        <v>1518</v>
      </c>
      <c r="P520" s="837">
        <v>0.52272727272727271</v>
      </c>
      <c r="Q520" s="850">
        <v>66</v>
      </c>
    </row>
    <row r="521" spans="1:17" ht="14.4" customHeight="1" x14ac:dyDescent="0.3">
      <c r="A521" s="831" t="s">
        <v>5333</v>
      </c>
      <c r="B521" s="832" t="s">
        <v>5162</v>
      </c>
      <c r="C521" s="832" t="s">
        <v>5036</v>
      </c>
      <c r="D521" s="832" t="s">
        <v>5207</v>
      </c>
      <c r="E521" s="832" t="s">
        <v>5208</v>
      </c>
      <c r="F521" s="849">
        <v>2</v>
      </c>
      <c r="G521" s="849">
        <v>598</v>
      </c>
      <c r="H521" s="849">
        <v>1</v>
      </c>
      <c r="I521" s="849">
        <v>299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5333</v>
      </c>
      <c r="B522" s="832" t="s">
        <v>5162</v>
      </c>
      <c r="C522" s="832" t="s">
        <v>5036</v>
      </c>
      <c r="D522" s="832" t="s">
        <v>5209</v>
      </c>
      <c r="E522" s="832" t="s">
        <v>5210</v>
      </c>
      <c r="F522" s="849">
        <v>560</v>
      </c>
      <c r="G522" s="849">
        <v>9520</v>
      </c>
      <c r="H522" s="849">
        <v>1</v>
      </c>
      <c r="I522" s="849">
        <v>17</v>
      </c>
      <c r="J522" s="849">
        <v>534</v>
      </c>
      <c r="K522" s="849">
        <v>9078</v>
      </c>
      <c r="L522" s="849">
        <v>0.95357142857142863</v>
      </c>
      <c r="M522" s="849">
        <v>17</v>
      </c>
      <c r="N522" s="849">
        <v>569</v>
      </c>
      <c r="O522" s="849">
        <v>9673</v>
      </c>
      <c r="P522" s="837">
        <v>1.0160714285714285</v>
      </c>
      <c r="Q522" s="850">
        <v>17</v>
      </c>
    </row>
    <row r="523" spans="1:17" ht="14.4" customHeight="1" x14ac:dyDescent="0.3">
      <c r="A523" s="831" t="s">
        <v>5333</v>
      </c>
      <c r="B523" s="832" t="s">
        <v>5162</v>
      </c>
      <c r="C523" s="832" t="s">
        <v>5036</v>
      </c>
      <c r="D523" s="832" t="s">
        <v>5213</v>
      </c>
      <c r="E523" s="832" t="s">
        <v>5214</v>
      </c>
      <c r="F523" s="849">
        <v>33</v>
      </c>
      <c r="G523" s="849">
        <v>11550</v>
      </c>
      <c r="H523" s="849">
        <v>1</v>
      </c>
      <c r="I523" s="849">
        <v>350</v>
      </c>
      <c r="J523" s="849">
        <v>80</v>
      </c>
      <c r="K523" s="849">
        <v>28000</v>
      </c>
      <c r="L523" s="849">
        <v>2.4242424242424243</v>
      </c>
      <c r="M523" s="849">
        <v>350</v>
      </c>
      <c r="N523" s="849">
        <v>52</v>
      </c>
      <c r="O523" s="849">
        <v>18252</v>
      </c>
      <c r="P523" s="837">
        <v>1.5802597402597403</v>
      </c>
      <c r="Q523" s="850">
        <v>351</v>
      </c>
    </row>
    <row r="524" spans="1:17" ht="14.4" customHeight="1" x14ac:dyDescent="0.3">
      <c r="A524" s="831" t="s">
        <v>5333</v>
      </c>
      <c r="B524" s="832" t="s">
        <v>5162</v>
      </c>
      <c r="C524" s="832" t="s">
        <v>5036</v>
      </c>
      <c r="D524" s="832" t="s">
        <v>5215</v>
      </c>
      <c r="E524" s="832" t="s">
        <v>5216</v>
      </c>
      <c r="F524" s="849">
        <v>92</v>
      </c>
      <c r="G524" s="849">
        <v>2300</v>
      </c>
      <c r="H524" s="849">
        <v>1</v>
      </c>
      <c r="I524" s="849">
        <v>25</v>
      </c>
      <c r="J524" s="849">
        <v>114</v>
      </c>
      <c r="K524" s="849">
        <v>2850</v>
      </c>
      <c r="L524" s="849">
        <v>1.2391304347826086</v>
      </c>
      <c r="M524" s="849">
        <v>25</v>
      </c>
      <c r="N524" s="849">
        <v>69</v>
      </c>
      <c r="O524" s="849">
        <v>1725</v>
      </c>
      <c r="P524" s="837">
        <v>0.75</v>
      </c>
      <c r="Q524" s="850">
        <v>25</v>
      </c>
    </row>
    <row r="525" spans="1:17" ht="14.4" customHeight="1" x14ac:dyDescent="0.3">
      <c r="A525" s="831" t="s">
        <v>5333</v>
      </c>
      <c r="B525" s="832" t="s">
        <v>5162</v>
      </c>
      <c r="C525" s="832" t="s">
        <v>5036</v>
      </c>
      <c r="D525" s="832" t="s">
        <v>5217</v>
      </c>
      <c r="E525" s="832" t="s">
        <v>5218</v>
      </c>
      <c r="F525" s="849">
        <v>1</v>
      </c>
      <c r="G525" s="849">
        <v>742</v>
      </c>
      <c r="H525" s="849">
        <v>1</v>
      </c>
      <c r="I525" s="849">
        <v>742</v>
      </c>
      <c r="J525" s="849">
        <v>2</v>
      </c>
      <c r="K525" s="849">
        <v>1484</v>
      </c>
      <c r="L525" s="849">
        <v>2</v>
      </c>
      <c r="M525" s="849">
        <v>742</v>
      </c>
      <c r="N525" s="849">
        <v>7</v>
      </c>
      <c r="O525" s="849">
        <v>5194</v>
      </c>
      <c r="P525" s="837">
        <v>7</v>
      </c>
      <c r="Q525" s="850">
        <v>742</v>
      </c>
    </row>
    <row r="526" spans="1:17" ht="14.4" customHeight="1" x14ac:dyDescent="0.3">
      <c r="A526" s="831" t="s">
        <v>5333</v>
      </c>
      <c r="B526" s="832" t="s">
        <v>5162</v>
      </c>
      <c r="C526" s="832" t="s">
        <v>5036</v>
      </c>
      <c r="D526" s="832" t="s">
        <v>5219</v>
      </c>
      <c r="E526" s="832" t="s">
        <v>5220</v>
      </c>
      <c r="F526" s="849">
        <v>9</v>
      </c>
      <c r="G526" s="849">
        <v>1629</v>
      </c>
      <c r="H526" s="849">
        <v>1</v>
      </c>
      <c r="I526" s="849">
        <v>181</v>
      </c>
      <c r="J526" s="849">
        <v>2</v>
      </c>
      <c r="K526" s="849">
        <v>362</v>
      </c>
      <c r="L526" s="849">
        <v>0.22222222222222221</v>
      </c>
      <c r="M526" s="849">
        <v>181</v>
      </c>
      <c r="N526" s="849">
        <v>10</v>
      </c>
      <c r="O526" s="849">
        <v>1810</v>
      </c>
      <c r="P526" s="837">
        <v>1.1111111111111112</v>
      </c>
      <c r="Q526" s="850">
        <v>181</v>
      </c>
    </row>
    <row r="527" spans="1:17" ht="14.4" customHeight="1" x14ac:dyDescent="0.3">
      <c r="A527" s="831" t="s">
        <v>5333</v>
      </c>
      <c r="B527" s="832" t="s">
        <v>5162</v>
      </c>
      <c r="C527" s="832" t="s">
        <v>5036</v>
      </c>
      <c r="D527" s="832" t="s">
        <v>5225</v>
      </c>
      <c r="E527" s="832" t="s">
        <v>5226</v>
      </c>
      <c r="F527" s="849">
        <v>109</v>
      </c>
      <c r="G527" s="849">
        <v>27686</v>
      </c>
      <c r="H527" s="849">
        <v>1</v>
      </c>
      <c r="I527" s="849">
        <v>254</v>
      </c>
      <c r="J527" s="849">
        <v>91</v>
      </c>
      <c r="K527" s="849">
        <v>23114</v>
      </c>
      <c r="L527" s="849">
        <v>0.83486238532110091</v>
      </c>
      <c r="M527" s="849">
        <v>254</v>
      </c>
      <c r="N527" s="849">
        <v>120</v>
      </c>
      <c r="O527" s="849">
        <v>30480</v>
      </c>
      <c r="P527" s="837">
        <v>1.1009174311926606</v>
      </c>
      <c r="Q527" s="850">
        <v>254</v>
      </c>
    </row>
    <row r="528" spans="1:17" ht="14.4" customHeight="1" x14ac:dyDescent="0.3">
      <c r="A528" s="831" t="s">
        <v>5333</v>
      </c>
      <c r="B528" s="832" t="s">
        <v>5162</v>
      </c>
      <c r="C528" s="832" t="s">
        <v>5036</v>
      </c>
      <c r="D528" s="832" t="s">
        <v>5227</v>
      </c>
      <c r="E528" s="832" t="s">
        <v>5228</v>
      </c>
      <c r="F528" s="849">
        <v>1</v>
      </c>
      <c r="G528" s="849">
        <v>268</v>
      </c>
      <c r="H528" s="849">
        <v>1</v>
      </c>
      <c r="I528" s="849">
        <v>268</v>
      </c>
      <c r="J528" s="849">
        <v>2</v>
      </c>
      <c r="K528" s="849">
        <v>536</v>
      </c>
      <c r="L528" s="849">
        <v>2</v>
      </c>
      <c r="M528" s="849">
        <v>268</v>
      </c>
      <c r="N528" s="849">
        <v>7</v>
      </c>
      <c r="O528" s="849">
        <v>1883</v>
      </c>
      <c r="P528" s="837">
        <v>7.0261194029850742</v>
      </c>
      <c r="Q528" s="850">
        <v>269</v>
      </c>
    </row>
    <row r="529" spans="1:17" ht="14.4" customHeight="1" x14ac:dyDescent="0.3">
      <c r="A529" s="831" t="s">
        <v>5333</v>
      </c>
      <c r="B529" s="832" t="s">
        <v>5162</v>
      </c>
      <c r="C529" s="832" t="s">
        <v>5036</v>
      </c>
      <c r="D529" s="832" t="s">
        <v>5231</v>
      </c>
      <c r="E529" s="832" t="s">
        <v>5232</v>
      </c>
      <c r="F529" s="849">
        <v>7</v>
      </c>
      <c r="G529" s="849">
        <v>1519</v>
      </c>
      <c r="H529" s="849">
        <v>1</v>
      </c>
      <c r="I529" s="849">
        <v>217</v>
      </c>
      <c r="J529" s="849">
        <v>5</v>
      </c>
      <c r="K529" s="849">
        <v>1085</v>
      </c>
      <c r="L529" s="849">
        <v>0.7142857142857143</v>
      </c>
      <c r="M529" s="849">
        <v>217</v>
      </c>
      <c r="N529" s="849">
        <v>4</v>
      </c>
      <c r="O529" s="849">
        <v>868</v>
      </c>
      <c r="P529" s="837">
        <v>0.5714285714285714</v>
      </c>
      <c r="Q529" s="850">
        <v>217</v>
      </c>
    </row>
    <row r="530" spans="1:17" ht="14.4" customHeight="1" x14ac:dyDescent="0.3">
      <c r="A530" s="831" t="s">
        <v>5333</v>
      </c>
      <c r="B530" s="832" t="s">
        <v>5162</v>
      </c>
      <c r="C530" s="832" t="s">
        <v>5036</v>
      </c>
      <c r="D530" s="832" t="s">
        <v>5233</v>
      </c>
      <c r="E530" s="832" t="s">
        <v>5234</v>
      </c>
      <c r="F530" s="849">
        <v>4</v>
      </c>
      <c r="G530" s="849">
        <v>148</v>
      </c>
      <c r="H530" s="849">
        <v>1</v>
      </c>
      <c r="I530" s="849">
        <v>37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5333</v>
      </c>
      <c r="B531" s="832" t="s">
        <v>5162</v>
      </c>
      <c r="C531" s="832" t="s">
        <v>5036</v>
      </c>
      <c r="D531" s="832" t="s">
        <v>5235</v>
      </c>
      <c r="E531" s="832" t="s">
        <v>5236</v>
      </c>
      <c r="F531" s="849">
        <v>1</v>
      </c>
      <c r="G531" s="849">
        <v>592</v>
      </c>
      <c r="H531" s="849">
        <v>1</v>
      </c>
      <c r="I531" s="849">
        <v>592</v>
      </c>
      <c r="J531" s="849">
        <v>2</v>
      </c>
      <c r="K531" s="849">
        <v>1184</v>
      </c>
      <c r="L531" s="849">
        <v>2</v>
      </c>
      <c r="M531" s="849">
        <v>592</v>
      </c>
      <c r="N531" s="849">
        <v>7</v>
      </c>
      <c r="O531" s="849">
        <v>4158</v>
      </c>
      <c r="P531" s="837">
        <v>7.0236486486486482</v>
      </c>
      <c r="Q531" s="850">
        <v>594</v>
      </c>
    </row>
    <row r="532" spans="1:17" ht="14.4" customHeight="1" x14ac:dyDescent="0.3">
      <c r="A532" s="831" t="s">
        <v>5333</v>
      </c>
      <c r="B532" s="832" t="s">
        <v>5162</v>
      </c>
      <c r="C532" s="832" t="s">
        <v>5036</v>
      </c>
      <c r="D532" s="832" t="s">
        <v>5237</v>
      </c>
      <c r="E532" s="832" t="s">
        <v>5238</v>
      </c>
      <c r="F532" s="849">
        <v>2</v>
      </c>
      <c r="G532" s="849">
        <v>100</v>
      </c>
      <c r="H532" s="849">
        <v>1</v>
      </c>
      <c r="I532" s="849">
        <v>50</v>
      </c>
      <c r="J532" s="849">
        <v>4</v>
      </c>
      <c r="K532" s="849">
        <v>200</v>
      </c>
      <c r="L532" s="849">
        <v>2</v>
      </c>
      <c r="M532" s="849">
        <v>50</v>
      </c>
      <c r="N532" s="849">
        <v>1</v>
      </c>
      <c r="O532" s="849">
        <v>50</v>
      </c>
      <c r="P532" s="837">
        <v>0.5</v>
      </c>
      <c r="Q532" s="850">
        <v>50</v>
      </c>
    </row>
    <row r="533" spans="1:17" ht="14.4" customHeight="1" x14ac:dyDescent="0.3">
      <c r="A533" s="831" t="s">
        <v>5333</v>
      </c>
      <c r="B533" s="832" t="s">
        <v>5162</v>
      </c>
      <c r="C533" s="832" t="s">
        <v>5036</v>
      </c>
      <c r="D533" s="832" t="s">
        <v>5239</v>
      </c>
      <c r="E533" s="832" t="s">
        <v>5240</v>
      </c>
      <c r="F533" s="849">
        <v>1</v>
      </c>
      <c r="G533" s="849">
        <v>547</v>
      </c>
      <c r="H533" s="849">
        <v>1</v>
      </c>
      <c r="I533" s="849">
        <v>547</v>
      </c>
      <c r="J533" s="849">
        <v>4</v>
      </c>
      <c r="K533" s="849">
        <v>2188</v>
      </c>
      <c r="L533" s="849">
        <v>4</v>
      </c>
      <c r="M533" s="849">
        <v>547</v>
      </c>
      <c r="N533" s="849">
        <v>9</v>
      </c>
      <c r="O533" s="849">
        <v>4932</v>
      </c>
      <c r="P533" s="837">
        <v>9.0164533820840944</v>
      </c>
      <c r="Q533" s="850">
        <v>548</v>
      </c>
    </row>
    <row r="534" spans="1:17" ht="14.4" customHeight="1" x14ac:dyDescent="0.3">
      <c r="A534" s="831" t="s">
        <v>5333</v>
      </c>
      <c r="B534" s="832" t="s">
        <v>5162</v>
      </c>
      <c r="C534" s="832" t="s">
        <v>5036</v>
      </c>
      <c r="D534" s="832" t="s">
        <v>5241</v>
      </c>
      <c r="E534" s="832" t="s">
        <v>5242</v>
      </c>
      <c r="F534" s="849"/>
      <c r="G534" s="849"/>
      <c r="H534" s="849"/>
      <c r="I534" s="849"/>
      <c r="J534" s="849">
        <v>1</v>
      </c>
      <c r="K534" s="849">
        <v>518</v>
      </c>
      <c r="L534" s="849"/>
      <c r="M534" s="849">
        <v>518</v>
      </c>
      <c r="N534" s="849">
        <v>1</v>
      </c>
      <c r="O534" s="849">
        <v>521</v>
      </c>
      <c r="P534" s="837"/>
      <c r="Q534" s="850">
        <v>521</v>
      </c>
    </row>
    <row r="535" spans="1:17" ht="14.4" customHeight="1" x14ac:dyDescent="0.3">
      <c r="A535" s="831" t="s">
        <v>5333</v>
      </c>
      <c r="B535" s="832" t="s">
        <v>5162</v>
      </c>
      <c r="C535" s="832" t="s">
        <v>5036</v>
      </c>
      <c r="D535" s="832" t="s">
        <v>5243</v>
      </c>
      <c r="E535" s="832" t="s">
        <v>5244</v>
      </c>
      <c r="F535" s="849">
        <v>1</v>
      </c>
      <c r="G535" s="849">
        <v>736</v>
      </c>
      <c r="H535" s="849">
        <v>1</v>
      </c>
      <c r="I535" s="849">
        <v>736</v>
      </c>
      <c r="J535" s="849">
        <v>2</v>
      </c>
      <c r="K535" s="849">
        <v>1472</v>
      </c>
      <c r="L535" s="849">
        <v>2</v>
      </c>
      <c r="M535" s="849">
        <v>736</v>
      </c>
      <c r="N535" s="849">
        <v>7</v>
      </c>
      <c r="O535" s="849">
        <v>5159</v>
      </c>
      <c r="P535" s="837">
        <v>7.0095108695652177</v>
      </c>
      <c r="Q535" s="850">
        <v>737</v>
      </c>
    </row>
    <row r="536" spans="1:17" ht="14.4" customHeight="1" x14ac:dyDescent="0.3">
      <c r="A536" s="831" t="s">
        <v>5333</v>
      </c>
      <c r="B536" s="832" t="s">
        <v>5162</v>
      </c>
      <c r="C536" s="832" t="s">
        <v>5036</v>
      </c>
      <c r="D536" s="832" t="s">
        <v>5245</v>
      </c>
      <c r="E536" s="832" t="s">
        <v>5246</v>
      </c>
      <c r="F536" s="849"/>
      <c r="G536" s="849"/>
      <c r="H536" s="849"/>
      <c r="I536" s="849"/>
      <c r="J536" s="849">
        <v>1</v>
      </c>
      <c r="K536" s="849">
        <v>329</v>
      </c>
      <c r="L536" s="849"/>
      <c r="M536" s="849">
        <v>329</v>
      </c>
      <c r="N536" s="849">
        <v>1</v>
      </c>
      <c r="O536" s="849">
        <v>330</v>
      </c>
      <c r="P536" s="837"/>
      <c r="Q536" s="850">
        <v>330</v>
      </c>
    </row>
    <row r="537" spans="1:17" ht="14.4" customHeight="1" x14ac:dyDescent="0.3">
      <c r="A537" s="831" t="s">
        <v>5333</v>
      </c>
      <c r="B537" s="832" t="s">
        <v>5162</v>
      </c>
      <c r="C537" s="832" t="s">
        <v>5036</v>
      </c>
      <c r="D537" s="832" t="s">
        <v>5247</v>
      </c>
      <c r="E537" s="832" t="s">
        <v>5248</v>
      </c>
      <c r="F537" s="849">
        <v>1</v>
      </c>
      <c r="G537" s="849">
        <v>346</v>
      </c>
      <c r="H537" s="849">
        <v>1</v>
      </c>
      <c r="I537" s="849">
        <v>346</v>
      </c>
      <c r="J537" s="849">
        <v>2</v>
      </c>
      <c r="K537" s="849">
        <v>692</v>
      </c>
      <c r="L537" s="849">
        <v>2</v>
      </c>
      <c r="M537" s="849">
        <v>346</v>
      </c>
      <c r="N537" s="849">
        <v>7</v>
      </c>
      <c r="O537" s="849">
        <v>2429</v>
      </c>
      <c r="P537" s="837">
        <v>7.0202312138728322</v>
      </c>
      <c r="Q537" s="850">
        <v>347</v>
      </c>
    </row>
    <row r="538" spans="1:17" ht="14.4" customHeight="1" x14ac:dyDescent="0.3">
      <c r="A538" s="831" t="s">
        <v>5333</v>
      </c>
      <c r="B538" s="832" t="s">
        <v>5162</v>
      </c>
      <c r="C538" s="832" t="s">
        <v>5036</v>
      </c>
      <c r="D538" s="832" t="s">
        <v>5251</v>
      </c>
      <c r="E538" s="832" t="s">
        <v>5252</v>
      </c>
      <c r="F538" s="849">
        <v>2</v>
      </c>
      <c r="G538" s="849">
        <v>464</v>
      </c>
      <c r="H538" s="849">
        <v>1</v>
      </c>
      <c r="I538" s="849">
        <v>232</v>
      </c>
      <c r="J538" s="849">
        <v>4</v>
      </c>
      <c r="K538" s="849">
        <v>928</v>
      </c>
      <c r="L538" s="849">
        <v>2</v>
      </c>
      <c r="M538" s="849">
        <v>232</v>
      </c>
      <c r="N538" s="849">
        <v>5</v>
      </c>
      <c r="O538" s="849">
        <v>1160</v>
      </c>
      <c r="P538" s="837">
        <v>2.5</v>
      </c>
      <c r="Q538" s="850">
        <v>232</v>
      </c>
    </row>
    <row r="539" spans="1:17" ht="14.4" customHeight="1" x14ac:dyDescent="0.3">
      <c r="A539" s="831" t="s">
        <v>5333</v>
      </c>
      <c r="B539" s="832" t="s">
        <v>5162</v>
      </c>
      <c r="C539" s="832" t="s">
        <v>5036</v>
      </c>
      <c r="D539" s="832" t="s">
        <v>5253</v>
      </c>
      <c r="E539" s="832" t="s">
        <v>5254</v>
      </c>
      <c r="F539" s="849">
        <v>1</v>
      </c>
      <c r="G539" s="849">
        <v>233</v>
      </c>
      <c r="H539" s="849">
        <v>1</v>
      </c>
      <c r="I539" s="849">
        <v>233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5333</v>
      </c>
      <c r="B540" s="832" t="s">
        <v>5162</v>
      </c>
      <c r="C540" s="832" t="s">
        <v>5036</v>
      </c>
      <c r="D540" s="832" t="s">
        <v>5255</v>
      </c>
      <c r="E540" s="832" t="s">
        <v>5256</v>
      </c>
      <c r="F540" s="849">
        <v>2</v>
      </c>
      <c r="G540" s="849">
        <v>820</v>
      </c>
      <c r="H540" s="849">
        <v>1</v>
      </c>
      <c r="I540" s="849">
        <v>410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5333</v>
      </c>
      <c r="B541" s="832" t="s">
        <v>5162</v>
      </c>
      <c r="C541" s="832" t="s">
        <v>5036</v>
      </c>
      <c r="D541" s="832" t="s">
        <v>5259</v>
      </c>
      <c r="E541" s="832" t="s">
        <v>5260</v>
      </c>
      <c r="F541" s="849">
        <v>2</v>
      </c>
      <c r="G541" s="849">
        <v>1180</v>
      </c>
      <c r="H541" s="849">
        <v>1</v>
      </c>
      <c r="I541" s="849">
        <v>590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5333</v>
      </c>
      <c r="B542" s="832" t="s">
        <v>5162</v>
      </c>
      <c r="C542" s="832" t="s">
        <v>5036</v>
      </c>
      <c r="D542" s="832" t="s">
        <v>5267</v>
      </c>
      <c r="E542" s="832" t="s">
        <v>5268</v>
      </c>
      <c r="F542" s="849">
        <v>3</v>
      </c>
      <c r="G542" s="849">
        <v>2367</v>
      </c>
      <c r="H542" s="849">
        <v>1</v>
      </c>
      <c r="I542" s="849">
        <v>789</v>
      </c>
      <c r="J542" s="849">
        <v>5</v>
      </c>
      <c r="K542" s="849">
        <v>3945</v>
      </c>
      <c r="L542" s="849">
        <v>1.6666666666666667</v>
      </c>
      <c r="M542" s="849">
        <v>789</v>
      </c>
      <c r="N542" s="849">
        <v>26</v>
      </c>
      <c r="O542" s="849">
        <v>20540</v>
      </c>
      <c r="P542" s="837">
        <v>8.6776510350654839</v>
      </c>
      <c r="Q542" s="850">
        <v>790</v>
      </c>
    </row>
    <row r="543" spans="1:17" ht="14.4" customHeight="1" x14ac:dyDescent="0.3">
      <c r="A543" s="831" t="s">
        <v>5333</v>
      </c>
      <c r="B543" s="832" t="s">
        <v>5162</v>
      </c>
      <c r="C543" s="832" t="s">
        <v>5036</v>
      </c>
      <c r="D543" s="832" t="s">
        <v>5269</v>
      </c>
      <c r="E543" s="832" t="s">
        <v>5270</v>
      </c>
      <c r="F543" s="849"/>
      <c r="G543" s="849"/>
      <c r="H543" s="849"/>
      <c r="I543" s="849"/>
      <c r="J543" s="849">
        <v>1</v>
      </c>
      <c r="K543" s="849">
        <v>224</v>
      </c>
      <c r="L543" s="849"/>
      <c r="M543" s="849">
        <v>224</v>
      </c>
      <c r="N543" s="849">
        <v>1</v>
      </c>
      <c r="O543" s="849">
        <v>225</v>
      </c>
      <c r="P543" s="837"/>
      <c r="Q543" s="850">
        <v>225</v>
      </c>
    </row>
    <row r="544" spans="1:17" ht="14.4" customHeight="1" x14ac:dyDescent="0.3">
      <c r="A544" s="831" t="s">
        <v>5333</v>
      </c>
      <c r="B544" s="832" t="s">
        <v>5162</v>
      </c>
      <c r="C544" s="832" t="s">
        <v>5036</v>
      </c>
      <c r="D544" s="832" t="s">
        <v>5271</v>
      </c>
      <c r="E544" s="832" t="s">
        <v>5272</v>
      </c>
      <c r="F544" s="849">
        <v>1</v>
      </c>
      <c r="G544" s="849">
        <v>566</v>
      </c>
      <c r="H544" s="849">
        <v>1</v>
      </c>
      <c r="I544" s="849">
        <v>566</v>
      </c>
      <c r="J544" s="849"/>
      <c r="K544" s="849"/>
      <c r="L544" s="849"/>
      <c r="M544" s="849"/>
      <c r="N544" s="849">
        <v>1</v>
      </c>
      <c r="O544" s="849">
        <v>567</v>
      </c>
      <c r="P544" s="837">
        <v>1.0017667844522968</v>
      </c>
      <c r="Q544" s="850">
        <v>567</v>
      </c>
    </row>
    <row r="545" spans="1:17" ht="14.4" customHeight="1" x14ac:dyDescent="0.3">
      <c r="A545" s="831" t="s">
        <v>5333</v>
      </c>
      <c r="B545" s="832" t="s">
        <v>5162</v>
      </c>
      <c r="C545" s="832" t="s">
        <v>5036</v>
      </c>
      <c r="D545" s="832" t="s">
        <v>5289</v>
      </c>
      <c r="E545" s="832" t="s">
        <v>5290</v>
      </c>
      <c r="F545" s="849"/>
      <c r="G545" s="849"/>
      <c r="H545" s="849"/>
      <c r="I545" s="849"/>
      <c r="J545" s="849"/>
      <c r="K545" s="849"/>
      <c r="L545" s="849"/>
      <c r="M545" s="849"/>
      <c r="N545" s="849">
        <v>5</v>
      </c>
      <c r="O545" s="849">
        <v>1015</v>
      </c>
      <c r="P545" s="837"/>
      <c r="Q545" s="850">
        <v>203</v>
      </c>
    </row>
    <row r="546" spans="1:17" ht="14.4" customHeight="1" x14ac:dyDescent="0.3">
      <c r="A546" s="831" t="s">
        <v>5334</v>
      </c>
      <c r="B546" s="832" t="s">
        <v>4827</v>
      </c>
      <c r="C546" s="832" t="s">
        <v>5036</v>
      </c>
      <c r="D546" s="832" t="s">
        <v>5041</v>
      </c>
      <c r="E546" s="832" t="s">
        <v>5042</v>
      </c>
      <c r="F546" s="849">
        <v>1</v>
      </c>
      <c r="G546" s="849">
        <v>37</v>
      </c>
      <c r="H546" s="849">
        <v>1</v>
      </c>
      <c r="I546" s="849">
        <v>37</v>
      </c>
      <c r="J546" s="849">
        <v>7</v>
      </c>
      <c r="K546" s="849">
        <v>259</v>
      </c>
      <c r="L546" s="849">
        <v>7</v>
      </c>
      <c r="M546" s="849">
        <v>37</v>
      </c>
      <c r="N546" s="849">
        <v>1</v>
      </c>
      <c r="O546" s="849">
        <v>38</v>
      </c>
      <c r="P546" s="837">
        <v>1.027027027027027</v>
      </c>
      <c r="Q546" s="850">
        <v>38</v>
      </c>
    </row>
    <row r="547" spans="1:17" ht="14.4" customHeight="1" x14ac:dyDescent="0.3">
      <c r="A547" s="831" t="s">
        <v>5334</v>
      </c>
      <c r="B547" s="832" t="s">
        <v>4827</v>
      </c>
      <c r="C547" s="832" t="s">
        <v>5036</v>
      </c>
      <c r="D547" s="832" t="s">
        <v>5075</v>
      </c>
      <c r="E547" s="832" t="s">
        <v>5076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175</v>
      </c>
      <c r="P547" s="837"/>
      <c r="Q547" s="850">
        <v>175</v>
      </c>
    </row>
    <row r="548" spans="1:17" ht="14.4" customHeight="1" x14ac:dyDescent="0.3">
      <c r="A548" s="831" t="s">
        <v>5334</v>
      </c>
      <c r="B548" s="832" t="s">
        <v>4827</v>
      </c>
      <c r="C548" s="832" t="s">
        <v>5036</v>
      </c>
      <c r="D548" s="832" t="s">
        <v>5081</v>
      </c>
      <c r="E548" s="832" t="s">
        <v>5082</v>
      </c>
      <c r="F548" s="849"/>
      <c r="G548" s="849"/>
      <c r="H548" s="849"/>
      <c r="I548" s="849"/>
      <c r="J548" s="849">
        <v>1</v>
      </c>
      <c r="K548" s="849">
        <v>178</v>
      </c>
      <c r="L548" s="849"/>
      <c r="M548" s="849">
        <v>178</v>
      </c>
      <c r="N548" s="849"/>
      <c r="O548" s="849"/>
      <c r="P548" s="837"/>
      <c r="Q548" s="850"/>
    </row>
    <row r="549" spans="1:17" ht="14.4" customHeight="1" x14ac:dyDescent="0.3">
      <c r="A549" s="831" t="s">
        <v>5334</v>
      </c>
      <c r="B549" s="832" t="s">
        <v>4827</v>
      </c>
      <c r="C549" s="832" t="s">
        <v>5036</v>
      </c>
      <c r="D549" s="832" t="s">
        <v>5085</v>
      </c>
      <c r="E549" s="832" t="s">
        <v>5086</v>
      </c>
      <c r="F549" s="849">
        <v>3</v>
      </c>
      <c r="G549" s="849">
        <v>2103</v>
      </c>
      <c r="H549" s="849">
        <v>1</v>
      </c>
      <c r="I549" s="849">
        <v>701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5334</v>
      </c>
      <c r="B550" s="832" t="s">
        <v>5108</v>
      </c>
      <c r="C550" s="832" t="s">
        <v>5036</v>
      </c>
      <c r="D550" s="832" t="s">
        <v>5115</v>
      </c>
      <c r="E550" s="832" t="s">
        <v>5116</v>
      </c>
      <c r="F550" s="849">
        <v>13</v>
      </c>
      <c r="G550" s="849">
        <v>299</v>
      </c>
      <c r="H550" s="849">
        <v>1</v>
      </c>
      <c r="I550" s="849">
        <v>23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5334</v>
      </c>
      <c r="B551" s="832" t="s">
        <v>5108</v>
      </c>
      <c r="C551" s="832" t="s">
        <v>5036</v>
      </c>
      <c r="D551" s="832" t="s">
        <v>5119</v>
      </c>
      <c r="E551" s="832"/>
      <c r="F551" s="849">
        <v>10</v>
      </c>
      <c r="G551" s="849">
        <v>12850</v>
      </c>
      <c r="H551" s="849">
        <v>1</v>
      </c>
      <c r="I551" s="849">
        <v>1285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5334</v>
      </c>
      <c r="B552" s="832" t="s">
        <v>5108</v>
      </c>
      <c r="C552" s="832" t="s">
        <v>5036</v>
      </c>
      <c r="D552" s="832" t="s">
        <v>5128</v>
      </c>
      <c r="E552" s="832"/>
      <c r="F552" s="849">
        <v>10</v>
      </c>
      <c r="G552" s="849">
        <v>10120</v>
      </c>
      <c r="H552" s="849">
        <v>1</v>
      </c>
      <c r="I552" s="849">
        <v>1012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5334</v>
      </c>
      <c r="B553" s="832" t="s">
        <v>5108</v>
      </c>
      <c r="C553" s="832" t="s">
        <v>5036</v>
      </c>
      <c r="D553" s="832" t="s">
        <v>5129</v>
      </c>
      <c r="E553" s="832"/>
      <c r="F553" s="849">
        <v>7</v>
      </c>
      <c r="G553" s="849">
        <v>16079</v>
      </c>
      <c r="H553" s="849">
        <v>1</v>
      </c>
      <c r="I553" s="849">
        <v>2297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5334</v>
      </c>
      <c r="B554" s="832" t="s">
        <v>5108</v>
      </c>
      <c r="C554" s="832" t="s">
        <v>5036</v>
      </c>
      <c r="D554" s="832" t="s">
        <v>5130</v>
      </c>
      <c r="E554" s="832" t="s">
        <v>5131</v>
      </c>
      <c r="F554" s="849">
        <v>1</v>
      </c>
      <c r="G554" s="849">
        <v>374</v>
      </c>
      <c r="H554" s="849">
        <v>1</v>
      </c>
      <c r="I554" s="849">
        <v>374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5334</v>
      </c>
      <c r="B555" s="832" t="s">
        <v>5108</v>
      </c>
      <c r="C555" s="832" t="s">
        <v>5036</v>
      </c>
      <c r="D555" s="832" t="s">
        <v>5148</v>
      </c>
      <c r="E555" s="832" t="s">
        <v>5149</v>
      </c>
      <c r="F555" s="849"/>
      <c r="G555" s="849"/>
      <c r="H555" s="849"/>
      <c r="I555" s="849"/>
      <c r="J555" s="849">
        <v>2</v>
      </c>
      <c r="K555" s="849">
        <v>3220</v>
      </c>
      <c r="L555" s="849"/>
      <c r="M555" s="849">
        <v>1610</v>
      </c>
      <c r="N555" s="849">
        <v>2</v>
      </c>
      <c r="O555" s="849">
        <v>3220</v>
      </c>
      <c r="P555" s="837"/>
      <c r="Q555" s="850">
        <v>1610</v>
      </c>
    </row>
    <row r="556" spans="1:17" ht="14.4" customHeight="1" x14ac:dyDescent="0.3">
      <c r="A556" s="831" t="s">
        <v>5334</v>
      </c>
      <c r="B556" s="832" t="s">
        <v>5108</v>
      </c>
      <c r="C556" s="832" t="s">
        <v>5036</v>
      </c>
      <c r="D556" s="832" t="s">
        <v>5154</v>
      </c>
      <c r="E556" s="832" t="s">
        <v>5155</v>
      </c>
      <c r="F556" s="849"/>
      <c r="G556" s="849"/>
      <c r="H556" s="849"/>
      <c r="I556" s="849"/>
      <c r="J556" s="849">
        <v>2</v>
      </c>
      <c r="K556" s="849">
        <v>3220</v>
      </c>
      <c r="L556" s="849"/>
      <c r="M556" s="849">
        <v>1610</v>
      </c>
      <c r="N556" s="849">
        <v>2</v>
      </c>
      <c r="O556" s="849">
        <v>3220</v>
      </c>
      <c r="P556" s="837"/>
      <c r="Q556" s="850">
        <v>1610</v>
      </c>
    </row>
    <row r="557" spans="1:17" ht="14.4" customHeight="1" x14ac:dyDescent="0.3">
      <c r="A557" s="831" t="s">
        <v>5334</v>
      </c>
      <c r="B557" s="832" t="s">
        <v>5108</v>
      </c>
      <c r="C557" s="832" t="s">
        <v>5036</v>
      </c>
      <c r="D557" s="832" t="s">
        <v>5160</v>
      </c>
      <c r="E557" s="832" t="s">
        <v>5161</v>
      </c>
      <c r="F557" s="849"/>
      <c r="G557" s="849"/>
      <c r="H557" s="849"/>
      <c r="I557" s="849"/>
      <c r="J557" s="849">
        <v>2</v>
      </c>
      <c r="K557" s="849">
        <v>2168.88</v>
      </c>
      <c r="L557" s="849"/>
      <c r="M557" s="849">
        <v>1084.44</v>
      </c>
      <c r="N557" s="849">
        <v>2</v>
      </c>
      <c r="O557" s="849">
        <v>2168.88</v>
      </c>
      <c r="P557" s="837"/>
      <c r="Q557" s="850">
        <v>1084.44</v>
      </c>
    </row>
    <row r="558" spans="1:17" ht="14.4" customHeight="1" x14ac:dyDescent="0.3">
      <c r="A558" s="831" t="s">
        <v>5334</v>
      </c>
      <c r="B558" s="832" t="s">
        <v>5162</v>
      </c>
      <c r="C558" s="832" t="s">
        <v>5036</v>
      </c>
      <c r="D558" s="832" t="s">
        <v>5163</v>
      </c>
      <c r="E558" s="832" t="s">
        <v>5164</v>
      </c>
      <c r="F558" s="849">
        <v>1</v>
      </c>
      <c r="G558" s="849">
        <v>221</v>
      </c>
      <c r="H558" s="849">
        <v>1</v>
      </c>
      <c r="I558" s="849">
        <v>221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5334</v>
      </c>
      <c r="B559" s="832" t="s">
        <v>5162</v>
      </c>
      <c r="C559" s="832" t="s">
        <v>5036</v>
      </c>
      <c r="D559" s="832" t="s">
        <v>5165</v>
      </c>
      <c r="E559" s="832" t="s">
        <v>5166</v>
      </c>
      <c r="F559" s="849">
        <v>1</v>
      </c>
      <c r="G559" s="849">
        <v>508</v>
      </c>
      <c r="H559" s="849">
        <v>1</v>
      </c>
      <c r="I559" s="849">
        <v>508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5334</v>
      </c>
      <c r="B560" s="832" t="s">
        <v>5162</v>
      </c>
      <c r="C560" s="832" t="s">
        <v>5036</v>
      </c>
      <c r="D560" s="832" t="s">
        <v>5335</v>
      </c>
      <c r="E560" s="832" t="s">
        <v>5336</v>
      </c>
      <c r="F560" s="849"/>
      <c r="G560" s="849"/>
      <c r="H560" s="849"/>
      <c r="I560" s="849"/>
      <c r="J560" s="849">
        <v>4</v>
      </c>
      <c r="K560" s="849">
        <v>1192</v>
      </c>
      <c r="L560" s="849"/>
      <c r="M560" s="849">
        <v>298</v>
      </c>
      <c r="N560" s="849"/>
      <c r="O560" s="849"/>
      <c r="P560" s="837"/>
      <c r="Q560" s="850"/>
    </row>
    <row r="561" spans="1:17" ht="14.4" customHeight="1" x14ac:dyDescent="0.3">
      <c r="A561" s="831" t="s">
        <v>5334</v>
      </c>
      <c r="B561" s="832" t="s">
        <v>5162</v>
      </c>
      <c r="C561" s="832" t="s">
        <v>5036</v>
      </c>
      <c r="D561" s="832" t="s">
        <v>5167</v>
      </c>
      <c r="E561" s="832" t="s">
        <v>5168</v>
      </c>
      <c r="F561" s="849">
        <v>33</v>
      </c>
      <c r="G561" s="849">
        <v>11682</v>
      </c>
      <c r="H561" s="849">
        <v>1</v>
      </c>
      <c r="I561" s="849">
        <v>354</v>
      </c>
      <c r="J561" s="849">
        <v>28</v>
      </c>
      <c r="K561" s="849">
        <v>9912</v>
      </c>
      <c r="L561" s="849">
        <v>0.84848484848484851</v>
      </c>
      <c r="M561" s="849">
        <v>354</v>
      </c>
      <c r="N561" s="849">
        <v>28</v>
      </c>
      <c r="O561" s="849">
        <v>9940</v>
      </c>
      <c r="P561" s="837">
        <v>0.85088169833932548</v>
      </c>
      <c r="Q561" s="850">
        <v>355</v>
      </c>
    </row>
    <row r="562" spans="1:17" ht="14.4" customHeight="1" x14ac:dyDescent="0.3">
      <c r="A562" s="831" t="s">
        <v>5334</v>
      </c>
      <c r="B562" s="832" t="s">
        <v>5162</v>
      </c>
      <c r="C562" s="832" t="s">
        <v>5036</v>
      </c>
      <c r="D562" s="832" t="s">
        <v>5171</v>
      </c>
      <c r="E562" s="832" t="s">
        <v>5172</v>
      </c>
      <c r="F562" s="849">
        <v>824</v>
      </c>
      <c r="G562" s="849">
        <v>53560</v>
      </c>
      <c r="H562" s="849">
        <v>1</v>
      </c>
      <c r="I562" s="849">
        <v>65</v>
      </c>
      <c r="J562" s="849">
        <v>874</v>
      </c>
      <c r="K562" s="849">
        <v>56810</v>
      </c>
      <c r="L562" s="849">
        <v>1.0606796116504855</v>
      </c>
      <c r="M562" s="849">
        <v>65</v>
      </c>
      <c r="N562" s="849">
        <v>779</v>
      </c>
      <c r="O562" s="849">
        <v>50635</v>
      </c>
      <c r="P562" s="837">
        <v>0.94538834951456308</v>
      </c>
      <c r="Q562" s="850">
        <v>65</v>
      </c>
    </row>
    <row r="563" spans="1:17" ht="14.4" customHeight="1" x14ac:dyDescent="0.3">
      <c r="A563" s="831" t="s">
        <v>5334</v>
      </c>
      <c r="B563" s="832" t="s">
        <v>5162</v>
      </c>
      <c r="C563" s="832" t="s">
        <v>5036</v>
      </c>
      <c r="D563" s="832" t="s">
        <v>5175</v>
      </c>
      <c r="E563" s="832" t="s">
        <v>5176</v>
      </c>
      <c r="F563" s="849">
        <v>13</v>
      </c>
      <c r="G563" s="849">
        <v>7696</v>
      </c>
      <c r="H563" s="849">
        <v>1</v>
      </c>
      <c r="I563" s="849">
        <v>592</v>
      </c>
      <c r="J563" s="849">
        <v>11</v>
      </c>
      <c r="K563" s="849">
        <v>6512</v>
      </c>
      <c r="L563" s="849">
        <v>0.84615384615384615</v>
      </c>
      <c r="M563" s="849">
        <v>592</v>
      </c>
      <c r="N563" s="849">
        <v>14</v>
      </c>
      <c r="O563" s="849">
        <v>8316</v>
      </c>
      <c r="P563" s="837">
        <v>1.0805613305613306</v>
      </c>
      <c r="Q563" s="850">
        <v>594</v>
      </c>
    </row>
    <row r="564" spans="1:17" ht="14.4" customHeight="1" x14ac:dyDescent="0.3">
      <c r="A564" s="831" t="s">
        <v>5334</v>
      </c>
      <c r="B564" s="832" t="s">
        <v>5162</v>
      </c>
      <c r="C564" s="832" t="s">
        <v>5036</v>
      </c>
      <c r="D564" s="832" t="s">
        <v>5177</v>
      </c>
      <c r="E564" s="832" t="s">
        <v>5178</v>
      </c>
      <c r="F564" s="849">
        <v>13</v>
      </c>
      <c r="G564" s="849">
        <v>8021</v>
      </c>
      <c r="H564" s="849">
        <v>1</v>
      </c>
      <c r="I564" s="849">
        <v>617</v>
      </c>
      <c r="J564" s="849">
        <v>11</v>
      </c>
      <c r="K564" s="849">
        <v>6787</v>
      </c>
      <c r="L564" s="849">
        <v>0.84615384615384615</v>
      </c>
      <c r="M564" s="849">
        <v>617</v>
      </c>
      <c r="N564" s="849">
        <v>14</v>
      </c>
      <c r="O564" s="849">
        <v>8652</v>
      </c>
      <c r="P564" s="837">
        <v>1.0786684952000998</v>
      </c>
      <c r="Q564" s="850">
        <v>618</v>
      </c>
    </row>
    <row r="565" spans="1:17" ht="14.4" customHeight="1" x14ac:dyDescent="0.3">
      <c r="A565" s="831" t="s">
        <v>5334</v>
      </c>
      <c r="B565" s="832" t="s">
        <v>5162</v>
      </c>
      <c r="C565" s="832" t="s">
        <v>5036</v>
      </c>
      <c r="D565" s="832" t="s">
        <v>5179</v>
      </c>
      <c r="E565" s="832" t="s">
        <v>5180</v>
      </c>
      <c r="F565" s="849">
        <v>1</v>
      </c>
      <c r="G565" s="849">
        <v>153</v>
      </c>
      <c r="H565" s="849">
        <v>1</v>
      </c>
      <c r="I565" s="849">
        <v>153</v>
      </c>
      <c r="J565" s="849">
        <v>1</v>
      </c>
      <c r="K565" s="849">
        <v>153</v>
      </c>
      <c r="L565" s="849">
        <v>1</v>
      </c>
      <c r="M565" s="849">
        <v>153</v>
      </c>
      <c r="N565" s="849">
        <v>2</v>
      </c>
      <c r="O565" s="849">
        <v>308</v>
      </c>
      <c r="P565" s="837">
        <v>2.0130718954248366</v>
      </c>
      <c r="Q565" s="850">
        <v>154</v>
      </c>
    </row>
    <row r="566" spans="1:17" ht="14.4" customHeight="1" x14ac:dyDescent="0.3">
      <c r="A566" s="831" t="s">
        <v>5334</v>
      </c>
      <c r="B566" s="832" t="s">
        <v>5162</v>
      </c>
      <c r="C566" s="832" t="s">
        <v>5036</v>
      </c>
      <c r="D566" s="832" t="s">
        <v>5183</v>
      </c>
      <c r="E566" s="832" t="s">
        <v>5184</v>
      </c>
      <c r="F566" s="849">
        <v>1</v>
      </c>
      <c r="G566" s="849">
        <v>24</v>
      </c>
      <c r="H566" s="849">
        <v>1</v>
      </c>
      <c r="I566" s="849">
        <v>24</v>
      </c>
      <c r="J566" s="849">
        <v>6</v>
      </c>
      <c r="K566" s="849">
        <v>144</v>
      </c>
      <c r="L566" s="849">
        <v>6</v>
      </c>
      <c r="M566" s="849">
        <v>24</v>
      </c>
      <c r="N566" s="849"/>
      <c r="O566" s="849"/>
      <c r="P566" s="837"/>
      <c r="Q566" s="850"/>
    </row>
    <row r="567" spans="1:17" ht="14.4" customHeight="1" x14ac:dyDescent="0.3">
      <c r="A567" s="831" t="s">
        <v>5334</v>
      </c>
      <c r="B567" s="832" t="s">
        <v>5162</v>
      </c>
      <c r="C567" s="832" t="s">
        <v>5036</v>
      </c>
      <c r="D567" s="832" t="s">
        <v>5187</v>
      </c>
      <c r="E567" s="832" t="s">
        <v>5188</v>
      </c>
      <c r="F567" s="849">
        <v>232</v>
      </c>
      <c r="G567" s="849">
        <v>12760</v>
      </c>
      <c r="H567" s="849">
        <v>1</v>
      </c>
      <c r="I567" s="849">
        <v>55</v>
      </c>
      <c r="J567" s="849">
        <v>229</v>
      </c>
      <c r="K567" s="849">
        <v>12595</v>
      </c>
      <c r="L567" s="849">
        <v>0.98706896551724133</v>
      </c>
      <c r="M567" s="849">
        <v>55</v>
      </c>
      <c r="N567" s="849">
        <v>212</v>
      </c>
      <c r="O567" s="849">
        <v>11660</v>
      </c>
      <c r="P567" s="837">
        <v>0.91379310344827591</v>
      </c>
      <c r="Q567" s="850">
        <v>55</v>
      </c>
    </row>
    <row r="568" spans="1:17" ht="14.4" customHeight="1" x14ac:dyDescent="0.3">
      <c r="A568" s="831" t="s">
        <v>5334</v>
      </c>
      <c r="B568" s="832" t="s">
        <v>5162</v>
      </c>
      <c r="C568" s="832" t="s">
        <v>5036</v>
      </c>
      <c r="D568" s="832" t="s">
        <v>5189</v>
      </c>
      <c r="E568" s="832" t="s">
        <v>5190</v>
      </c>
      <c r="F568" s="849">
        <v>560</v>
      </c>
      <c r="G568" s="849">
        <v>43120</v>
      </c>
      <c r="H568" s="849">
        <v>1</v>
      </c>
      <c r="I568" s="849">
        <v>77</v>
      </c>
      <c r="J568" s="849">
        <v>681</v>
      </c>
      <c r="K568" s="849">
        <v>52437</v>
      </c>
      <c r="L568" s="849">
        <v>1.2160714285714285</v>
      </c>
      <c r="M568" s="849">
        <v>77</v>
      </c>
      <c r="N568" s="849">
        <v>566</v>
      </c>
      <c r="O568" s="849">
        <v>44148</v>
      </c>
      <c r="P568" s="837">
        <v>1.0238404452690166</v>
      </c>
      <c r="Q568" s="850">
        <v>78</v>
      </c>
    </row>
    <row r="569" spans="1:17" ht="14.4" customHeight="1" x14ac:dyDescent="0.3">
      <c r="A569" s="831" t="s">
        <v>5334</v>
      </c>
      <c r="B569" s="832" t="s">
        <v>5162</v>
      </c>
      <c r="C569" s="832" t="s">
        <v>5036</v>
      </c>
      <c r="D569" s="832" t="s">
        <v>5193</v>
      </c>
      <c r="E569" s="832" t="s">
        <v>5194</v>
      </c>
      <c r="F569" s="849">
        <v>51</v>
      </c>
      <c r="G569" s="849">
        <v>1224</v>
      </c>
      <c r="H569" s="849">
        <v>1</v>
      </c>
      <c r="I569" s="849">
        <v>24</v>
      </c>
      <c r="J569" s="849">
        <v>71</v>
      </c>
      <c r="K569" s="849">
        <v>1704</v>
      </c>
      <c r="L569" s="849">
        <v>1.392156862745098</v>
      </c>
      <c r="M569" s="849">
        <v>24</v>
      </c>
      <c r="N569" s="849">
        <v>46</v>
      </c>
      <c r="O569" s="849">
        <v>1104</v>
      </c>
      <c r="P569" s="837">
        <v>0.90196078431372551</v>
      </c>
      <c r="Q569" s="850">
        <v>24</v>
      </c>
    </row>
    <row r="570" spans="1:17" ht="14.4" customHeight="1" x14ac:dyDescent="0.3">
      <c r="A570" s="831" t="s">
        <v>5334</v>
      </c>
      <c r="B570" s="832" t="s">
        <v>5162</v>
      </c>
      <c r="C570" s="832" t="s">
        <v>5036</v>
      </c>
      <c r="D570" s="832" t="s">
        <v>5205</v>
      </c>
      <c r="E570" s="832" t="s">
        <v>5206</v>
      </c>
      <c r="F570" s="849">
        <v>4</v>
      </c>
      <c r="G570" s="849">
        <v>264</v>
      </c>
      <c r="H570" s="849">
        <v>1</v>
      </c>
      <c r="I570" s="849">
        <v>66</v>
      </c>
      <c r="J570" s="849">
        <v>4</v>
      </c>
      <c r="K570" s="849">
        <v>264</v>
      </c>
      <c r="L570" s="849">
        <v>1</v>
      </c>
      <c r="M570" s="849">
        <v>66</v>
      </c>
      <c r="N570" s="849">
        <v>7</v>
      </c>
      <c r="O570" s="849">
        <v>462</v>
      </c>
      <c r="P570" s="837">
        <v>1.75</v>
      </c>
      <c r="Q570" s="850">
        <v>66</v>
      </c>
    </row>
    <row r="571" spans="1:17" ht="14.4" customHeight="1" x14ac:dyDescent="0.3">
      <c r="A571" s="831" t="s">
        <v>5334</v>
      </c>
      <c r="B571" s="832" t="s">
        <v>5162</v>
      </c>
      <c r="C571" s="832" t="s">
        <v>5036</v>
      </c>
      <c r="D571" s="832" t="s">
        <v>5209</v>
      </c>
      <c r="E571" s="832" t="s">
        <v>5210</v>
      </c>
      <c r="F571" s="849">
        <v>645</v>
      </c>
      <c r="G571" s="849">
        <v>10965</v>
      </c>
      <c r="H571" s="849">
        <v>1</v>
      </c>
      <c r="I571" s="849">
        <v>17</v>
      </c>
      <c r="J571" s="849">
        <v>788</v>
      </c>
      <c r="K571" s="849">
        <v>13396</v>
      </c>
      <c r="L571" s="849">
        <v>1.2217054263565892</v>
      </c>
      <c r="M571" s="849">
        <v>17</v>
      </c>
      <c r="N571" s="849">
        <v>659</v>
      </c>
      <c r="O571" s="849">
        <v>11203</v>
      </c>
      <c r="P571" s="837">
        <v>1.0217054263565892</v>
      </c>
      <c r="Q571" s="850">
        <v>17</v>
      </c>
    </row>
    <row r="572" spans="1:17" ht="14.4" customHeight="1" x14ac:dyDescent="0.3">
      <c r="A572" s="831" t="s">
        <v>5334</v>
      </c>
      <c r="B572" s="832" t="s">
        <v>5162</v>
      </c>
      <c r="C572" s="832" t="s">
        <v>5036</v>
      </c>
      <c r="D572" s="832" t="s">
        <v>5213</v>
      </c>
      <c r="E572" s="832" t="s">
        <v>5214</v>
      </c>
      <c r="F572" s="849">
        <v>29</v>
      </c>
      <c r="G572" s="849">
        <v>10150</v>
      </c>
      <c r="H572" s="849">
        <v>1</v>
      </c>
      <c r="I572" s="849">
        <v>350</v>
      </c>
      <c r="J572" s="849">
        <v>29</v>
      </c>
      <c r="K572" s="849">
        <v>10150</v>
      </c>
      <c r="L572" s="849">
        <v>1</v>
      </c>
      <c r="M572" s="849">
        <v>350</v>
      </c>
      <c r="N572" s="849">
        <v>15</v>
      </c>
      <c r="O572" s="849">
        <v>5265</v>
      </c>
      <c r="P572" s="837">
        <v>0.51871921182266012</v>
      </c>
      <c r="Q572" s="850">
        <v>351</v>
      </c>
    </row>
    <row r="573" spans="1:17" ht="14.4" customHeight="1" x14ac:dyDescent="0.3">
      <c r="A573" s="831" t="s">
        <v>5334</v>
      </c>
      <c r="B573" s="832" t="s">
        <v>5162</v>
      </c>
      <c r="C573" s="832" t="s">
        <v>5036</v>
      </c>
      <c r="D573" s="832" t="s">
        <v>5215</v>
      </c>
      <c r="E573" s="832" t="s">
        <v>5216</v>
      </c>
      <c r="F573" s="849">
        <v>47</v>
      </c>
      <c r="G573" s="849">
        <v>1175</v>
      </c>
      <c r="H573" s="849">
        <v>1</v>
      </c>
      <c r="I573" s="849">
        <v>25</v>
      </c>
      <c r="J573" s="849">
        <v>65</v>
      </c>
      <c r="K573" s="849">
        <v>1625</v>
      </c>
      <c r="L573" s="849">
        <v>1.3829787234042554</v>
      </c>
      <c r="M573" s="849">
        <v>25</v>
      </c>
      <c r="N573" s="849">
        <v>44</v>
      </c>
      <c r="O573" s="849">
        <v>1100</v>
      </c>
      <c r="P573" s="837">
        <v>0.93617021276595747</v>
      </c>
      <c r="Q573" s="850">
        <v>25</v>
      </c>
    </row>
    <row r="574" spans="1:17" ht="14.4" customHeight="1" x14ac:dyDescent="0.3">
      <c r="A574" s="831" t="s">
        <v>5334</v>
      </c>
      <c r="B574" s="832" t="s">
        <v>5162</v>
      </c>
      <c r="C574" s="832" t="s">
        <v>5036</v>
      </c>
      <c r="D574" s="832" t="s">
        <v>5217</v>
      </c>
      <c r="E574" s="832" t="s">
        <v>5218</v>
      </c>
      <c r="F574" s="849">
        <v>8</v>
      </c>
      <c r="G574" s="849">
        <v>5936</v>
      </c>
      <c r="H574" s="849">
        <v>1</v>
      </c>
      <c r="I574" s="849">
        <v>742</v>
      </c>
      <c r="J574" s="849">
        <v>11</v>
      </c>
      <c r="K574" s="849">
        <v>8162</v>
      </c>
      <c r="L574" s="849">
        <v>1.375</v>
      </c>
      <c r="M574" s="849">
        <v>742</v>
      </c>
      <c r="N574" s="849">
        <v>14</v>
      </c>
      <c r="O574" s="849">
        <v>10388</v>
      </c>
      <c r="P574" s="837">
        <v>1.75</v>
      </c>
      <c r="Q574" s="850">
        <v>742</v>
      </c>
    </row>
    <row r="575" spans="1:17" ht="14.4" customHeight="1" x14ac:dyDescent="0.3">
      <c r="A575" s="831" t="s">
        <v>5334</v>
      </c>
      <c r="B575" s="832" t="s">
        <v>5162</v>
      </c>
      <c r="C575" s="832" t="s">
        <v>5036</v>
      </c>
      <c r="D575" s="832" t="s">
        <v>5219</v>
      </c>
      <c r="E575" s="832" t="s">
        <v>5220</v>
      </c>
      <c r="F575" s="849">
        <v>20</v>
      </c>
      <c r="G575" s="849">
        <v>3620</v>
      </c>
      <c r="H575" s="849">
        <v>1</v>
      </c>
      <c r="I575" s="849">
        <v>181</v>
      </c>
      <c r="J575" s="849">
        <v>20</v>
      </c>
      <c r="K575" s="849">
        <v>3620</v>
      </c>
      <c r="L575" s="849">
        <v>1</v>
      </c>
      <c r="M575" s="849">
        <v>181</v>
      </c>
      <c r="N575" s="849">
        <v>27</v>
      </c>
      <c r="O575" s="849">
        <v>4887</v>
      </c>
      <c r="P575" s="837">
        <v>1.35</v>
      </c>
      <c r="Q575" s="850">
        <v>181</v>
      </c>
    </row>
    <row r="576" spans="1:17" ht="14.4" customHeight="1" x14ac:dyDescent="0.3">
      <c r="A576" s="831" t="s">
        <v>5334</v>
      </c>
      <c r="B576" s="832" t="s">
        <v>5162</v>
      </c>
      <c r="C576" s="832" t="s">
        <v>5036</v>
      </c>
      <c r="D576" s="832" t="s">
        <v>5225</v>
      </c>
      <c r="E576" s="832" t="s">
        <v>5226</v>
      </c>
      <c r="F576" s="849">
        <v>103</v>
      </c>
      <c r="G576" s="849">
        <v>26162</v>
      </c>
      <c r="H576" s="849">
        <v>1</v>
      </c>
      <c r="I576" s="849">
        <v>254</v>
      </c>
      <c r="J576" s="849">
        <v>124</v>
      </c>
      <c r="K576" s="849">
        <v>31496</v>
      </c>
      <c r="L576" s="849">
        <v>1.203883495145631</v>
      </c>
      <c r="M576" s="849">
        <v>254</v>
      </c>
      <c r="N576" s="849">
        <v>147</v>
      </c>
      <c r="O576" s="849">
        <v>37338</v>
      </c>
      <c r="P576" s="837">
        <v>1.4271844660194175</v>
      </c>
      <c r="Q576" s="850">
        <v>254</v>
      </c>
    </row>
    <row r="577" spans="1:17" ht="14.4" customHeight="1" x14ac:dyDescent="0.3">
      <c r="A577" s="831" t="s">
        <v>5334</v>
      </c>
      <c r="B577" s="832" t="s">
        <v>5162</v>
      </c>
      <c r="C577" s="832" t="s">
        <v>5036</v>
      </c>
      <c r="D577" s="832" t="s">
        <v>5227</v>
      </c>
      <c r="E577" s="832" t="s">
        <v>5228</v>
      </c>
      <c r="F577" s="849">
        <v>13</v>
      </c>
      <c r="G577" s="849">
        <v>3484</v>
      </c>
      <c r="H577" s="849">
        <v>1</v>
      </c>
      <c r="I577" s="849">
        <v>268</v>
      </c>
      <c r="J577" s="849">
        <v>11</v>
      </c>
      <c r="K577" s="849">
        <v>2948</v>
      </c>
      <c r="L577" s="849">
        <v>0.84615384615384615</v>
      </c>
      <c r="M577" s="849">
        <v>268</v>
      </c>
      <c r="N577" s="849">
        <v>14</v>
      </c>
      <c r="O577" s="849">
        <v>3766</v>
      </c>
      <c r="P577" s="837">
        <v>1.0809414466130884</v>
      </c>
      <c r="Q577" s="850">
        <v>269</v>
      </c>
    </row>
    <row r="578" spans="1:17" ht="14.4" customHeight="1" x14ac:dyDescent="0.3">
      <c r="A578" s="831" t="s">
        <v>5334</v>
      </c>
      <c r="B578" s="832" t="s">
        <v>5162</v>
      </c>
      <c r="C578" s="832" t="s">
        <v>5036</v>
      </c>
      <c r="D578" s="832" t="s">
        <v>5231</v>
      </c>
      <c r="E578" s="832" t="s">
        <v>5232</v>
      </c>
      <c r="F578" s="849">
        <v>177</v>
      </c>
      <c r="G578" s="849">
        <v>38409</v>
      </c>
      <c r="H578" s="849">
        <v>1</v>
      </c>
      <c r="I578" s="849">
        <v>217</v>
      </c>
      <c r="J578" s="849">
        <v>178</v>
      </c>
      <c r="K578" s="849">
        <v>38626</v>
      </c>
      <c r="L578" s="849">
        <v>1.0056497175141244</v>
      </c>
      <c r="M578" s="849">
        <v>217</v>
      </c>
      <c r="N578" s="849">
        <v>157</v>
      </c>
      <c r="O578" s="849">
        <v>34069</v>
      </c>
      <c r="P578" s="837">
        <v>0.88700564971751417</v>
      </c>
      <c r="Q578" s="850">
        <v>217</v>
      </c>
    </row>
    <row r="579" spans="1:17" ht="14.4" customHeight="1" x14ac:dyDescent="0.3">
      <c r="A579" s="831" t="s">
        <v>5334</v>
      </c>
      <c r="B579" s="832" t="s">
        <v>5162</v>
      </c>
      <c r="C579" s="832" t="s">
        <v>5036</v>
      </c>
      <c r="D579" s="832" t="s">
        <v>5233</v>
      </c>
      <c r="E579" s="832" t="s">
        <v>5234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37</v>
      </c>
      <c r="P579" s="837"/>
      <c r="Q579" s="850">
        <v>37</v>
      </c>
    </row>
    <row r="580" spans="1:17" ht="14.4" customHeight="1" x14ac:dyDescent="0.3">
      <c r="A580" s="831" t="s">
        <v>5334</v>
      </c>
      <c r="B580" s="832" t="s">
        <v>5162</v>
      </c>
      <c r="C580" s="832" t="s">
        <v>5036</v>
      </c>
      <c r="D580" s="832" t="s">
        <v>5235</v>
      </c>
      <c r="E580" s="832" t="s">
        <v>5236</v>
      </c>
      <c r="F580" s="849">
        <v>13</v>
      </c>
      <c r="G580" s="849">
        <v>7696</v>
      </c>
      <c r="H580" s="849">
        <v>1</v>
      </c>
      <c r="I580" s="849">
        <v>592</v>
      </c>
      <c r="J580" s="849">
        <v>11</v>
      </c>
      <c r="K580" s="849">
        <v>6512</v>
      </c>
      <c r="L580" s="849">
        <v>0.84615384615384615</v>
      </c>
      <c r="M580" s="849">
        <v>592</v>
      </c>
      <c r="N580" s="849">
        <v>14</v>
      </c>
      <c r="O580" s="849">
        <v>8316</v>
      </c>
      <c r="P580" s="837">
        <v>1.0805613305613306</v>
      </c>
      <c r="Q580" s="850">
        <v>594</v>
      </c>
    </row>
    <row r="581" spans="1:17" ht="14.4" customHeight="1" x14ac:dyDescent="0.3">
      <c r="A581" s="831" t="s">
        <v>5334</v>
      </c>
      <c r="B581" s="832" t="s">
        <v>5162</v>
      </c>
      <c r="C581" s="832" t="s">
        <v>5036</v>
      </c>
      <c r="D581" s="832" t="s">
        <v>5237</v>
      </c>
      <c r="E581" s="832" t="s">
        <v>5238</v>
      </c>
      <c r="F581" s="849">
        <v>1</v>
      </c>
      <c r="G581" s="849">
        <v>50</v>
      </c>
      <c r="H581" s="849">
        <v>1</v>
      </c>
      <c r="I581" s="849">
        <v>50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5334</v>
      </c>
      <c r="B582" s="832" t="s">
        <v>5162</v>
      </c>
      <c r="C582" s="832" t="s">
        <v>5036</v>
      </c>
      <c r="D582" s="832" t="s">
        <v>5239</v>
      </c>
      <c r="E582" s="832" t="s">
        <v>5240</v>
      </c>
      <c r="F582" s="849">
        <v>9</v>
      </c>
      <c r="G582" s="849">
        <v>4923</v>
      </c>
      <c r="H582" s="849">
        <v>1</v>
      </c>
      <c r="I582" s="849">
        <v>547</v>
      </c>
      <c r="J582" s="849">
        <v>11</v>
      </c>
      <c r="K582" s="849">
        <v>6017</v>
      </c>
      <c r="L582" s="849">
        <v>1.2222222222222223</v>
      </c>
      <c r="M582" s="849">
        <v>547</v>
      </c>
      <c r="N582" s="849">
        <v>14</v>
      </c>
      <c r="O582" s="849">
        <v>7672</v>
      </c>
      <c r="P582" s="837">
        <v>1.5583993499898436</v>
      </c>
      <c r="Q582" s="850">
        <v>548</v>
      </c>
    </row>
    <row r="583" spans="1:17" ht="14.4" customHeight="1" x14ac:dyDescent="0.3">
      <c r="A583" s="831" t="s">
        <v>5334</v>
      </c>
      <c r="B583" s="832" t="s">
        <v>5162</v>
      </c>
      <c r="C583" s="832" t="s">
        <v>5036</v>
      </c>
      <c r="D583" s="832" t="s">
        <v>5243</v>
      </c>
      <c r="E583" s="832" t="s">
        <v>5244</v>
      </c>
      <c r="F583" s="849">
        <v>10</v>
      </c>
      <c r="G583" s="849">
        <v>7360</v>
      </c>
      <c r="H583" s="849">
        <v>1</v>
      </c>
      <c r="I583" s="849">
        <v>736</v>
      </c>
      <c r="J583" s="849">
        <v>11</v>
      </c>
      <c r="K583" s="849">
        <v>8096</v>
      </c>
      <c r="L583" s="849">
        <v>1.1000000000000001</v>
      </c>
      <c r="M583" s="849">
        <v>736</v>
      </c>
      <c r="N583" s="849">
        <v>14</v>
      </c>
      <c r="O583" s="849">
        <v>10318</v>
      </c>
      <c r="P583" s="837">
        <v>1.4019021739130435</v>
      </c>
      <c r="Q583" s="850">
        <v>737</v>
      </c>
    </row>
    <row r="584" spans="1:17" ht="14.4" customHeight="1" x14ac:dyDescent="0.3">
      <c r="A584" s="831" t="s">
        <v>5334</v>
      </c>
      <c r="B584" s="832" t="s">
        <v>5162</v>
      </c>
      <c r="C584" s="832" t="s">
        <v>5036</v>
      </c>
      <c r="D584" s="832" t="s">
        <v>5245</v>
      </c>
      <c r="E584" s="832" t="s">
        <v>5246</v>
      </c>
      <c r="F584" s="849">
        <v>5</v>
      </c>
      <c r="G584" s="849">
        <v>1645</v>
      </c>
      <c r="H584" s="849">
        <v>1</v>
      </c>
      <c r="I584" s="849">
        <v>329</v>
      </c>
      <c r="J584" s="849">
        <v>1</v>
      </c>
      <c r="K584" s="849">
        <v>329</v>
      </c>
      <c r="L584" s="849">
        <v>0.2</v>
      </c>
      <c r="M584" s="849">
        <v>329</v>
      </c>
      <c r="N584" s="849">
        <v>1</v>
      </c>
      <c r="O584" s="849">
        <v>330</v>
      </c>
      <c r="P584" s="837">
        <v>0.20060790273556231</v>
      </c>
      <c r="Q584" s="850">
        <v>330</v>
      </c>
    </row>
    <row r="585" spans="1:17" ht="14.4" customHeight="1" x14ac:dyDescent="0.3">
      <c r="A585" s="831" t="s">
        <v>5334</v>
      </c>
      <c r="B585" s="832" t="s">
        <v>5162</v>
      </c>
      <c r="C585" s="832" t="s">
        <v>5036</v>
      </c>
      <c r="D585" s="832" t="s">
        <v>5247</v>
      </c>
      <c r="E585" s="832" t="s">
        <v>5248</v>
      </c>
      <c r="F585" s="849">
        <v>13</v>
      </c>
      <c r="G585" s="849">
        <v>4498</v>
      </c>
      <c r="H585" s="849">
        <v>1</v>
      </c>
      <c r="I585" s="849">
        <v>346</v>
      </c>
      <c r="J585" s="849">
        <v>11</v>
      </c>
      <c r="K585" s="849">
        <v>3806</v>
      </c>
      <c r="L585" s="849">
        <v>0.84615384615384615</v>
      </c>
      <c r="M585" s="849">
        <v>346</v>
      </c>
      <c r="N585" s="849">
        <v>14</v>
      </c>
      <c r="O585" s="849">
        <v>4858</v>
      </c>
      <c r="P585" s="837">
        <v>1.0800355713650511</v>
      </c>
      <c r="Q585" s="850">
        <v>347</v>
      </c>
    </row>
    <row r="586" spans="1:17" ht="14.4" customHeight="1" x14ac:dyDescent="0.3">
      <c r="A586" s="831" t="s">
        <v>5334</v>
      </c>
      <c r="B586" s="832" t="s">
        <v>5162</v>
      </c>
      <c r="C586" s="832" t="s">
        <v>5036</v>
      </c>
      <c r="D586" s="832" t="s">
        <v>5249</v>
      </c>
      <c r="E586" s="832" t="s">
        <v>5250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754</v>
      </c>
      <c r="P586" s="837"/>
      <c r="Q586" s="850">
        <v>754</v>
      </c>
    </row>
    <row r="587" spans="1:17" ht="14.4" customHeight="1" x14ac:dyDescent="0.3">
      <c r="A587" s="831" t="s">
        <v>5334</v>
      </c>
      <c r="B587" s="832" t="s">
        <v>5162</v>
      </c>
      <c r="C587" s="832" t="s">
        <v>5036</v>
      </c>
      <c r="D587" s="832" t="s">
        <v>5251</v>
      </c>
      <c r="E587" s="832" t="s">
        <v>5252</v>
      </c>
      <c r="F587" s="849">
        <v>31</v>
      </c>
      <c r="G587" s="849">
        <v>7192</v>
      </c>
      <c r="H587" s="849">
        <v>1</v>
      </c>
      <c r="I587" s="849">
        <v>232</v>
      </c>
      <c r="J587" s="849">
        <v>55</v>
      </c>
      <c r="K587" s="849">
        <v>12760</v>
      </c>
      <c r="L587" s="849">
        <v>1.7741935483870968</v>
      </c>
      <c r="M587" s="849">
        <v>232</v>
      </c>
      <c r="N587" s="849">
        <v>42</v>
      </c>
      <c r="O587" s="849">
        <v>9744</v>
      </c>
      <c r="P587" s="837">
        <v>1.3548387096774193</v>
      </c>
      <c r="Q587" s="850">
        <v>232</v>
      </c>
    </row>
    <row r="588" spans="1:17" ht="14.4" customHeight="1" x14ac:dyDescent="0.3">
      <c r="A588" s="831" t="s">
        <v>5334</v>
      </c>
      <c r="B588" s="832" t="s">
        <v>5162</v>
      </c>
      <c r="C588" s="832" t="s">
        <v>5036</v>
      </c>
      <c r="D588" s="832" t="s">
        <v>5253</v>
      </c>
      <c r="E588" s="832" t="s">
        <v>5254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234</v>
      </c>
      <c r="P588" s="837"/>
      <c r="Q588" s="850">
        <v>234</v>
      </c>
    </row>
    <row r="589" spans="1:17" ht="14.4" customHeight="1" x14ac:dyDescent="0.3">
      <c r="A589" s="831" t="s">
        <v>5334</v>
      </c>
      <c r="B589" s="832" t="s">
        <v>5162</v>
      </c>
      <c r="C589" s="832" t="s">
        <v>5036</v>
      </c>
      <c r="D589" s="832" t="s">
        <v>5255</v>
      </c>
      <c r="E589" s="832" t="s">
        <v>5256</v>
      </c>
      <c r="F589" s="849">
        <v>6</v>
      </c>
      <c r="G589" s="849">
        <v>2460</v>
      </c>
      <c r="H589" s="849">
        <v>1</v>
      </c>
      <c r="I589" s="849">
        <v>410</v>
      </c>
      <c r="J589" s="849">
        <v>14</v>
      </c>
      <c r="K589" s="849">
        <v>5740</v>
      </c>
      <c r="L589" s="849">
        <v>2.3333333333333335</v>
      </c>
      <c r="M589" s="849">
        <v>410</v>
      </c>
      <c r="N589" s="849">
        <v>11</v>
      </c>
      <c r="O589" s="849">
        <v>4521</v>
      </c>
      <c r="P589" s="837">
        <v>1.8378048780487806</v>
      </c>
      <c r="Q589" s="850">
        <v>411</v>
      </c>
    </row>
    <row r="590" spans="1:17" ht="14.4" customHeight="1" x14ac:dyDescent="0.3">
      <c r="A590" s="831" t="s">
        <v>5334</v>
      </c>
      <c r="B590" s="832" t="s">
        <v>5162</v>
      </c>
      <c r="C590" s="832" t="s">
        <v>5036</v>
      </c>
      <c r="D590" s="832" t="s">
        <v>5259</v>
      </c>
      <c r="E590" s="832" t="s">
        <v>5260</v>
      </c>
      <c r="F590" s="849">
        <v>6</v>
      </c>
      <c r="G590" s="849">
        <v>3540</v>
      </c>
      <c r="H590" s="849">
        <v>1</v>
      </c>
      <c r="I590" s="849">
        <v>590</v>
      </c>
      <c r="J590" s="849">
        <v>14</v>
      </c>
      <c r="K590" s="849">
        <v>8260</v>
      </c>
      <c r="L590" s="849">
        <v>2.3333333333333335</v>
      </c>
      <c r="M590" s="849">
        <v>590</v>
      </c>
      <c r="N590" s="849">
        <v>11</v>
      </c>
      <c r="O590" s="849">
        <v>6501</v>
      </c>
      <c r="P590" s="837">
        <v>1.8364406779661018</v>
      </c>
      <c r="Q590" s="850">
        <v>591</v>
      </c>
    </row>
    <row r="591" spans="1:17" ht="14.4" customHeight="1" x14ac:dyDescent="0.3">
      <c r="A591" s="831" t="s">
        <v>5334</v>
      </c>
      <c r="B591" s="832" t="s">
        <v>5162</v>
      </c>
      <c r="C591" s="832" t="s">
        <v>5036</v>
      </c>
      <c r="D591" s="832" t="s">
        <v>5261</v>
      </c>
      <c r="E591" s="832" t="s">
        <v>5262</v>
      </c>
      <c r="F591" s="849"/>
      <c r="G591" s="849"/>
      <c r="H591" s="849"/>
      <c r="I591" s="849"/>
      <c r="J591" s="849">
        <v>2</v>
      </c>
      <c r="K591" s="849">
        <v>774</v>
      </c>
      <c r="L591" s="849"/>
      <c r="M591" s="849">
        <v>387</v>
      </c>
      <c r="N591" s="849"/>
      <c r="O591" s="849"/>
      <c r="P591" s="837"/>
      <c r="Q591" s="850"/>
    </row>
    <row r="592" spans="1:17" ht="14.4" customHeight="1" x14ac:dyDescent="0.3">
      <c r="A592" s="831" t="s">
        <v>5334</v>
      </c>
      <c r="B592" s="832" t="s">
        <v>5162</v>
      </c>
      <c r="C592" s="832" t="s">
        <v>5036</v>
      </c>
      <c r="D592" s="832" t="s">
        <v>5267</v>
      </c>
      <c r="E592" s="832" t="s">
        <v>5268</v>
      </c>
      <c r="F592" s="849">
        <v>109</v>
      </c>
      <c r="G592" s="849">
        <v>86001</v>
      </c>
      <c r="H592" s="849">
        <v>1</v>
      </c>
      <c r="I592" s="849">
        <v>789</v>
      </c>
      <c r="J592" s="849">
        <v>198</v>
      </c>
      <c r="K592" s="849">
        <v>156222</v>
      </c>
      <c r="L592" s="849">
        <v>1.8165137614678899</v>
      </c>
      <c r="M592" s="849">
        <v>789</v>
      </c>
      <c r="N592" s="849">
        <v>119</v>
      </c>
      <c r="O592" s="849">
        <v>94010</v>
      </c>
      <c r="P592" s="837">
        <v>1.0931268241066965</v>
      </c>
      <c r="Q592" s="850">
        <v>790</v>
      </c>
    </row>
    <row r="593" spans="1:17" ht="14.4" customHeight="1" x14ac:dyDescent="0.3">
      <c r="A593" s="831" t="s">
        <v>5334</v>
      </c>
      <c r="B593" s="832" t="s">
        <v>5162</v>
      </c>
      <c r="C593" s="832" t="s">
        <v>5036</v>
      </c>
      <c r="D593" s="832" t="s">
        <v>5269</v>
      </c>
      <c r="E593" s="832" t="s">
        <v>5270</v>
      </c>
      <c r="F593" s="849">
        <v>5</v>
      </c>
      <c r="G593" s="849">
        <v>1120</v>
      </c>
      <c r="H593" s="849">
        <v>1</v>
      </c>
      <c r="I593" s="849">
        <v>224</v>
      </c>
      <c r="J593" s="849">
        <v>2</v>
      </c>
      <c r="K593" s="849">
        <v>448</v>
      </c>
      <c r="L593" s="849">
        <v>0.4</v>
      </c>
      <c r="M593" s="849">
        <v>224</v>
      </c>
      <c r="N593" s="849">
        <v>1</v>
      </c>
      <c r="O593" s="849">
        <v>225</v>
      </c>
      <c r="P593" s="837">
        <v>0.20089285714285715</v>
      </c>
      <c r="Q593" s="850">
        <v>225</v>
      </c>
    </row>
    <row r="594" spans="1:17" ht="14.4" customHeight="1" x14ac:dyDescent="0.3">
      <c r="A594" s="831" t="s">
        <v>5334</v>
      </c>
      <c r="B594" s="832" t="s">
        <v>5162</v>
      </c>
      <c r="C594" s="832" t="s">
        <v>5036</v>
      </c>
      <c r="D594" s="832" t="s">
        <v>5271</v>
      </c>
      <c r="E594" s="832" t="s">
        <v>5272</v>
      </c>
      <c r="F594" s="849"/>
      <c r="G594" s="849"/>
      <c r="H594" s="849"/>
      <c r="I594" s="849"/>
      <c r="J594" s="849">
        <v>1</v>
      </c>
      <c r="K594" s="849">
        <v>566</v>
      </c>
      <c r="L594" s="849"/>
      <c r="M594" s="849">
        <v>566</v>
      </c>
      <c r="N594" s="849">
        <v>2</v>
      </c>
      <c r="O594" s="849">
        <v>1134</v>
      </c>
      <c r="P594" s="837"/>
      <c r="Q594" s="850">
        <v>567</v>
      </c>
    </row>
    <row r="595" spans="1:17" ht="14.4" customHeight="1" x14ac:dyDescent="0.3">
      <c r="A595" s="831" t="s">
        <v>5334</v>
      </c>
      <c r="B595" s="832" t="s">
        <v>5162</v>
      </c>
      <c r="C595" s="832" t="s">
        <v>5036</v>
      </c>
      <c r="D595" s="832" t="s">
        <v>5273</v>
      </c>
      <c r="E595" s="832" t="s">
        <v>5274</v>
      </c>
      <c r="F595" s="849">
        <v>3</v>
      </c>
      <c r="G595" s="849">
        <v>2757</v>
      </c>
      <c r="H595" s="849">
        <v>1</v>
      </c>
      <c r="I595" s="849">
        <v>919</v>
      </c>
      <c r="J595" s="849">
        <v>4</v>
      </c>
      <c r="K595" s="849">
        <v>3676</v>
      </c>
      <c r="L595" s="849">
        <v>1.3333333333333333</v>
      </c>
      <c r="M595" s="849">
        <v>919</v>
      </c>
      <c r="N595" s="849"/>
      <c r="O595" s="849"/>
      <c r="P595" s="837"/>
      <c r="Q595" s="850"/>
    </row>
    <row r="596" spans="1:17" ht="14.4" customHeight="1" x14ac:dyDescent="0.3">
      <c r="A596" s="831" t="s">
        <v>5334</v>
      </c>
      <c r="B596" s="832" t="s">
        <v>5162</v>
      </c>
      <c r="C596" s="832" t="s">
        <v>5036</v>
      </c>
      <c r="D596" s="832" t="s">
        <v>5275</v>
      </c>
      <c r="E596" s="832" t="s">
        <v>5276</v>
      </c>
      <c r="F596" s="849">
        <v>3</v>
      </c>
      <c r="G596" s="849">
        <v>2688</v>
      </c>
      <c r="H596" s="849">
        <v>1</v>
      </c>
      <c r="I596" s="849">
        <v>896</v>
      </c>
      <c r="J596" s="849">
        <v>4</v>
      </c>
      <c r="K596" s="849">
        <v>3584</v>
      </c>
      <c r="L596" s="849">
        <v>1.3333333333333333</v>
      </c>
      <c r="M596" s="849">
        <v>896</v>
      </c>
      <c r="N596" s="849"/>
      <c r="O596" s="849"/>
      <c r="P596" s="837"/>
      <c r="Q596" s="850"/>
    </row>
    <row r="597" spans="1:17" ht="14.4" customHeight="1" x14ac:dyDescent="0.3">
      <c r="A597" s="831" t="s">
        <v>5334</v>
      </c>
      <c r="B597" s="832" t="s">
        <v>5162</v>
      </c>
      <c r="C597" s="832" t="s">
        <v>5036</v>
      </c>
      <c r="D597" s="832" t="s">
        <v>5324</v>
      </c>
      <c r="E597" s="832" t="s">
        <v>5325</v>
      </c>
      <c r="F597" s="849">
        <v>4</v>
      </c>
      <c r="G597" s="849">
        <v>976</v>
      </c>
      <c r="H597" s="849">
        <v>1</v>
      </c>
      <c r="I597" s="849">
        <v>244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5334</v>
      </c>
      <c r="B598" s="832" t="s">
        <v>5162</v>
      </c>
      <c r="C598" s="832" t="s">
        <v>5036</v>
      </c>
      <c r="D598" s="832" t="s">
        <v>5289</v>
      </c>
      <c r="E598" s="832" t="s">
        <v>5290</v>
      </c>
      <c r="F598" s="849"/>
      <c r="G598" s="849"/>
      <c r="H598" s="849"/>
      <c r="I598" s="849"/>
      <c r="J598" s="849"/>
      <c r="K598" s="849"/>
      <c r="L598" s="849"/>
      <c r="M598" s="849"/>
      <c r="N598" s="849">
        <v>42</v>
      </c>
      <c r="O598" s="849">
        <v>8526</v>
      </c>
      <c r="P598" s="837"/>
      <c r="Q598" s="850">
        <v>203</v>
      </c>
    </row>
    <row r="599" spans="1:17" ht="14.4" customHeight="1" x14ac:dyDescent="0.3">
      <c r="A599" s="831" t="s">
        <v>5337</v>
      </c>
      <c r="B599" s="832" t="s">
        <v>4827</v>
      </c>
      <c r="C599" s="832" t="s">
        <v>5036</v>
      </c>
      <c r="D599" s="832" t="s">
        <v>5041</v>
      </c>
      <c r="E599" s="832" t="s">
        <v>5042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38</v>
      </c>
      <c r="P599" s="837"/>
      <c r="Q599" s="850">
        <v>38</v>
      </c>
    </row>
    <row r="600" spans="1:17" ht="14.4" customHeight="1" x14ac:dyDescent="0.3">
      <c r="A600" s="831" t="s">
        <v>5337</v>
      </c>
      <c r="B600" s="832" t="s">
        <v>4827</v>
      </c>
      <c r="C600" s="832" t="s">
        <v>5036</v>
      </c>
      <c r="D600" s="832" t="s">
        <v>5069</v>
      </c>
      <c r="E600" s="832" t="s">
        <v>5070</v>
      </c>
      <c r="F600" s="849"/>
      <c r="G600" s="849"/>
      <c r="H600" s="849"/>
      <c r="I600" s="849"/>
      <c r="J600" s="849">
        <v>1</v>
      </c>
      <c r="K600" s="849">
        <v>355</v>
      </c>
      <c r="L600" s="849"/>
      <c r="M600" s="849">
        <v>355</v>
      </c>
      <c r="N600" s="849">
        <v>1</v>
      </c>
      <c r="O600" s="849">
        <v>358</v>
      </c>
      <c r="P600" s="837"/>
      <c r="Q600" s="850">
        <v>358</v>
      </c>
    </row>
    <row r="601" spans="1:17" ht="14.4" customHeight="1" x14ac:dyDescent="0.3">
      <c r="A601" s="831" t="s">
        <v>5337</v>
      </c>
      <c r="B601" s="832" t="s">
        <v>4827</v>
      </c>
      <c r="C601" s="832" t="s">
        <v>5036</v>
      </c>
      <c r="D601" s="832" t="s">
        <v>5081</v>
      </c>
      <c r="E601" s="832" t="s">
        <v>5082</v>
      </c>
      <c r="F601" s="849"/>
      <c r="G601" s="849"/>
      <c r="H601" s="849"/>
      <c r="I601" s="849"/>
      <c r="J601" s="849"/>
      <c r="K601" s="849"/>
      <c r="L601" s="849"/>
      <c r="M601" s="849"/>
      <c r="N601" s="849">
        <v>1</v>
      </c>
      <c r="O601" s="849">
        <v>179</v>
      </c>
      <c r="P601" s="837"/>
      <c r="Q601" s="850">
        <v>179</v>
      </c>
    </row>
    <row r="602" spans="1:17" ht="14.4" customHeight="1" x14ac:dyDescent="0.3">
      <c r="A602" s="831" t="s">
        <v>5337</v>
      </c>
      <c r="B602" s="832" t="s">
        <v>5162</v>
      </c>
      <c r="C602" s="832" t="s">
        <v>5036</v>
      </c>
      <c r="D602" s="832" t="s">
        <v>5171</v>
      </c>
      <c r="E602" s="832" t="s">
        <v>5172</v>
      </c>
      <c r="F602" s="849">
        <v>123</v>
      </c>
      <c r="G602" s="849">
        <v>7995</v>
      </c>
      <c r="H602" s="849">
        <v>1</v>
      </c>
      <c r="I602" s="849">
        <v>65</v>
      </c>
      <c r="J602" s="849">
        <v>109</v>
      </c>
      <c r="K602" s="849">
        <v>7085</v>
      </c>
      <c r="L602" s="849">
        <v>0.88617886178861793</v>
      </c>
      <c r="M602" s="849">
        <v>65</v>
      </c>
      <c r="N602" s="849">
        <v>137</v>
      </c>
      <c r="O602" s="849">
        <v>8905</v>
      </c>
      <c r="P602" s="837">
        <v>1.1138211382113821</v>
      </c>
      <c r="Q602" s="850">
        <v>65</v>
      </c>
    </row>
    <row r="603" spans="1:17" ht="14.4" customHeight="1" x14ac:dyDescent="0.3">
      <c r="A603" s="831" t="s">
        <v>5337</v>
      </c>
      <c r="B603" s="832" t="s">
        <v>5162</v>
      </c>
      <c r="C603" s="832" t="s">
        <v>5036</v>
      </c>
      <c r="D603" s="832" t="s">
        <v>5183</v>
      </c>
      <c r="E603" s="832" t="s">
        <v>5184</v>
      </c>
      <c r="F603" s="849"/>
      <c r="G603" s="849"/>
      <c r="H603" s="849"/>
      <c r="I603" s="849"/>
      <c r="J603" s="849">
        <v>1</v>
      </c>
      <c r="K603" s="849">
        <v>24</v>
      </c>
      <c r="L603" s="849"/>
      <c r="M603" s="849">
        <v>24</v>
      </c>
      <c r="N603" s="849"/>
      <c r="O603" s="849"/>
      <c r="P603" s="837"/>
      <c r="Q603" s="850"/>
    </row>
    <row r="604" spans="1:17" ht="14.4" customHeight="1" x14ac:dyDescent="0.3">
      <c r="A604" s="831" t="s">
        <v>5337</v>
      </c>
      <c r="B604" s="832" t="s">
        <v>5162</v>
      </c>
      <c r="C604" s="832" t="s">
        <v>5036</v>
      </c>
      <c r="D604" s="832" t="s">
        <v>5187</v>
      </c>
      <c r="E604" s="832" t="s">
        <v>5188</v>
      </c>
      <c r="F604" s="849">
        <v>3</v>
      </c>
      <c r="G604" s="849">
        <v>165</v>
      </c>
      <c r="H604" s="849">
        <v>1</v>
      </c>
      <c r="I604" s="849">
        <v>55</v>
      </c>
      <c r="J604" s="849"/>
      <c r="K604" s="849"/>
      <c r="L604" s="849"/>
      <c r="M604" s="849"/>
      <c r="N604" s="849">
        <v>2</v>
      </c>
      <c r="O604" s="849">
        <v>110</v>
      </c>
      <c r="P604" s="837">
        <v>0.66666666666666663</v>
      </c>
      <c r="Q604" s="850">
        <v>55</v>
      </c>
    </row>
    <row r="605" spans="1:17" ht="14.4" customHeight="1" x14ac:dyDescent="0.3">
      <c r="A605" s="831" t="s">
        <v>5337</v>
      </c>
      <c r="B605" s="832" t="s">
        <v>5162</v>
      </c>
      <c r="C605" s="832" t="s">
        <v>5036</v>
      </c>
      <c r="D605" s="832" t="s">
        <v>5189</v>
      </c>
      <c r="E605" s="832" t="s">
        <v>5190</v>
      </c>
      <c r="F605" s="849">
        <v>22</v>
      </c>
      <c r="G605" s="849">
        <v>1694</v>
      </c>
      <c r="H605" s="849">
        <v>1</v>
      </c>
      <c r="I605" s="849">
        <v>77</v>
      </c>
      <c r="J605" s="849">
        <v>16</v>
      </c>
      <c r="K605" s="849">
        <v>1232</v>
      </c>
      <c r="L605" s="849">
        <v>0.72727272727272729</v>
      </c>
      <c r="M605" s="849">
        <v>77</v>
      </c>
      <c r="N605" s="849">
        <v>28</v>
      </c>
      <c r="O605" s="849">
        <v>2184</v>
      </c>
      <c r="P605" s="837">
        <v>1.2892561983471074</v>
      </c>
      <c r="Q605" s="850">
        <v>78</v>
      </c>
    </row>
    <row r="606" spans="1:17" ht="14.4" customHeight="1" x14ac:dyDescent="0.3">
      <c r="A606" s="831" t="s">
        <v>5337</v>
      </c>
      <c r="B606" s="832" t="s">
        <v>5162</v>
      </c>
      <c r="C606" s="832" t="s">
        <v>5036</v>
      </c>
      <c r="D606" s="832" t="s">
        <v>5193</v>
      </c>
      <c r="E606" s="832" t="s">
        <v>5194</v>
      </c>
      <c r="F606" s="849">
        <v>9</v>
      </c>
      <c r="G606" s="849">
        <v>216</v>
      </c>
      <c r="H606" s="849">
        <v>1</v>
      </c>
      <c r="I606" s="849">
        <v>24</v>
      </c>
      <c r="J606" s="849">
        <v>9</v>
      </c>
      <c r="K606" s="849">
        <v>216</v>
      </c>
      <c r="L606" s="849">
        <v>1</v>
      </c>
      <c r="M606" s="849">
        <v>24</v>
      </c>
      <c r="N606" s="849">
        <v>7</v>
      </c>
      <c r="O606" s="849">
        <v>168</v>
      </c>
      <c r="P606" s="837">
        <v>0.77777777777777779</v>
      </c>
      <c r="Q606" s="850">
        <v>24</v>
      </c>
    </row>
    <row r="607" spans="1:17" ht="14.4" customHeight="1" x14ac:dyDescent="0.3">
      <c r="A607" s="831" t="s">
        <v>5337</v>
      </c>
      <c r="B607" s="832" t="s">
        <v>5162</v>
      </c>
      <c r="C607" s="832" t="s">
        <v>5036</v>
      </c>
      <c r="D607" s="832" t="s">
        <v>5205</v>
      </c>
      <c r="E607" s="832" t="s">
        <v>5206</v>
      </c>
      <c r="F607" s="849">
        <v>1</v>
      </c>
      <c r="G607" s="849">
        <v>66</v>
      </c>
      <c r="H607" s="849">
        <v>1</v>
      </c>
      <c r="I607" s="849">
        <v>66</v>
      </c>
      <c r="J607" s="849">
        <v>1</v>
      </c>
      <c r="K607" s="849">
        <v>66</v>
      </c>
      <c r="L607" s="849">
        <v>1</v>
      </c>
      <c r="M607" s="849">
        <v>66</v>
      </c>
      <c r="N607" s="849">
        <v>1</v>
      </c>
      <c r="O607" s="849">
        <v>66</v>
      </c>
      <c r="P607" s="837">
        <v>1</v>
      </c>
      <c r="Q607" s="850">
        <v>66</v>
      </c>
    </row>
    <row r="608" spans="1:17" ht="14.4" customHeight="1" x14ac:dyDescent="0.3">
      <c r="A608" s="831" t="s">
        <v>5337</v>
      </c>
      <c r="B608" s="832" t="s">
        <v>5162</v>
      </c>
      <c r="C608" s="832" t="s">
        <v>5036</v>
      </c>
      <c r="D608" s="832" t="s">
        <v>5209</v>
      </c>
      <c r="E608" s="832" t="s">
        <v>5210</v>
      </c>
      <c r="F608" s="849">
        <v>27</v>
      </c>
      <c r="G608" s="849">
        <v>459</v>
      </c>
      <c r="H608" s="849">
        <v>1</v>
      </c>
      <c r="I608" s="849">
        <v>17</v>
      </c>
      <c r="J608" s="849">
        <v>17</v>
      </c>
      <c r="K608" s="849">
        <v>289</v>
      </c>
      <c r="L608" s="849">
        <v>0.62962962962962965</v>
      </c>
      <c r="M608" s="849">
        <v>17</v>
      </c>
      <c r="N608" s="849">
        <v>27</v>
      </c>
      <c r="O608" s="849">
        <v>459</v>
      </c>
      <c r="P608" s="837">
        <v>1</v>
      </c>
      <c r="Q608" s="850">
        <v>17</v>
      </c>
    </row>
    <row r="609" spans="1:17" ht="14.4" customHeight="1" x14ac:dyDescent="0.3">
      <c r="A609" s="831" t="s">
        <v>5337</v>
      </c>
      <c r="B609" s="832" t="s">
        <v>5162</v>
      </c>
      <c r="C609" s="832" t="s">
        <v>5036</v>
      </c>
      <c r="D609" s="832" t="s">
        <v>5215</v>
      </c>
      <c r="E609" s="832" t="s">
        <v>5216</v>
      </c>
      <c r="F609" s="849">
        <v>9</v>
      </c>
      <c r="G609" s="849">
        <v>225</v>
      </c>
      <c r="H609" s="849">
        <v>1</v>
      </c>
      <c r="I609" s="849">
        <v>25</v>
      </c>
      <c r="J609" s="849">
        <v>8</v>
      </c>
      <c r="K609" s="849">
        <v>200</v>
      </c>
      <c r="L609" s="849">
        <v>0.88888888888888884</v>
      </c>
      <c r="M609" s="849">
        <v>25</v>
      </c>
      <c r="N609" s="849">
        <v>7</v>
      </c>
      <c r="O609" s="849">
        <v>175</v>
      </c>
      <c r="P609" s="837">
        <v>0.77777777777777779</v>
      </c>
      <c r="Q609" s="850">
        <v>25</v>
      </c>
    </row>
    <row r="610" spans="1:17" ht="14.4" customHeight="1" x14ac:dyDescent="0.3">
      <c r="A610" s="831" t="s">
        <v>5337</v>
      </c>
      <c r="B610" s="832" t="s">
        <v>5162</v>
      </c>
      <c r="C610" s="832" t="s">
        <v>5036</v>
      </c>
      <c r="D610" s="832" t="s">
        <v>5225</v>
      </c>
      <c r="E610" s="832" t="s">
        <v>5226</v>
      </c>
      <c r="F610" s="849">
        <v>5</v>
      </c>
      <c r="G610" s="849">
        <v>1270</v>
      </c>
      <c r="H610" s="849">
        <v>1</v>
      </c>
      <c r="I610" s="849">
        <v>254</v>
      </c>
      <c r="J610" s="849">
        <v>6</v>
      </c>
      <c r="K610" s="849">
        <v>1524</v>
      </c>
      <c r="L610" s="849">
        <v>1.2</v>
      </c>
      <c r="M610" s="849">
        <v>254</v>
      </c>
      <c r="N610" s="849">
        <v>8</v>
      </c>
      <c r="O610" s="849">
        <v>2032</v>
      </c>
      <c r="P610" s="837">
        <v>1.6</v>
      </c>
      <c r="Q610" s="850">
        <v>254</v>
      </c>
    </row>
    <row r="611" spans="1:17" ht="14.4" customHeight="1" x14ac:dyDescent="0.3">
      <c r="A611" s="831" t="s">
        <v>5337</v>
      </c>
      <c r="B611" s="832" t="s">
        <v>5162</v>
      </c>
      <c r="C611" s="832" t="s">
        <v>5036</v>
      </c>
      <c r="D611" s="832" t="s">
        <v>5231</v>
      </c>
      <c r="E611" s="832" t="s">
        <v>5232</v>
      </c>
      <c r="F611" s="849"/>
      <c r="G611" s="849"/>
      <c r="H611" s="849"/>
      <c r="I611" s="849"/>
      <c r="J611" s="849">
        <v>1</v>
      </c>
      <c r="K611" s="849">
        <v>217</v>
      </c>
      <c r="L611" s="849"/>
      <c r="M611" s="849">
        <v>217</v>
      </c>
      <c r="N611" s="849"/>
      <c r="O611" s="849"/>
      <c r="P611" s="837"/>
      <c r="Q611" s="850"/>
    </row>
    <row r="612" spans="1:17" ht="14.4" customHeight="1" x14ac:dyDescent="0.3">
      <c r="A612" s="831" t="s">
        <v>5338</v>
      </c>
      <c r="B612" s="832" t="s">
        <v>4827</v>
      </c>
      <c r="C612" s="832" t="s">
        <v>5036</v>
      </c>
      <c r="D612" s="832" t="s">
        <v>5041</v>
      </c>
      <c r="E612" s="832" t="s">
        <v>5042</v>
      </c>
      <c r="F612" s="849">
        <v>1</v>
      </c>
      <c r="G612" s="849">
        <v>37</v>
      </c>
      <c r="H612" s="849">
        <v>1</v>
      </c>
      <c r="I612" s="849">
        <v>37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5338</v>
      </c>
      <c r="B613" s="832" t="s">
        <v>4827</v>
      </c>
      <c r="C613" s="832" t="s">
        <v>5036</v>
      </c>
      <c r="D613" s="832" t="s">
        <v>5075</v>
      </c>
      <c r="E613" s="832" t="s">
        <v>5076</v>
      </c>
      <c r="F613" s="849">
        <v>1</v>
      </c>
      <c r="G613" s="849">
        <v>173</v>
      </c>
      <c r="H613" s="849">
        <v>1</v>
      </c>
      <c r="I613" s="849">
        <v>173</v>
      </c>
      <c r="J613" s="849">
        <v>1</v>
      </c>
      <c r="K613" s="849">
        <v>174</v>
      </c>
      <c r="L613" s="849">
        <v>1.0057803468208093</v>
      </c>
      <c r="M613" s="849">
        <v>174</v>
      </c>
      <c r="N613" s="849"/>
      <c r="O613" s="849"/>
      <c r="P613" s="837"/>
      <c r="Q613" s="850"/>
    </row>
    <row r="614" spans="1:17" ht="14.4" customHeight="1" x14ac:dyDescent="0.3">
      <c r="A614" s="831" t="s">
        <v>5338</v>
      </c>
      <c r="B614" s="832" t="s">
        <v>4827</v>
      </c>
      <c r="C614" s="832" t="s">
        <v>5036</v>
      </c>
      <c r="D614" s="832" t="s">
        <v>5085</v>
      </c>
      <c r="E614" s="832" t="s">
        <v>5086</v>
      </c>
      <c r="F614" s="849">
        <v>1</v>
      </c>
      <c r="G614" s="849">
        <v>701</v>
      </c>
      <c r="H614" s="849">
        <v>1</v>
      </c>
      <c r="I614" s="849">
        <v>701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5338</v>
      </c>
      <c r="B615" s="832" t="s">
        <v>5162</v>
      </c>
      <c r="C615" s="832" t="s">
        <v>5036</v>
      </c>
      <c r="D615" s="832" t="s">
        <v>5167</v>
      </c>
      <c r="E615" s="832" t="s">
        <v>5168</v>
      </c>
      <c r="F615" s="849"/>
      <c r="G615" s="849"/>
      <c r="H615" s="849"/>
      <c r="I615" s="849"/>
      <c r="J615" s="849">
        <v>4</v>
      </c>
      <c r="K615" s="849">
        <v>1416</v>
      </c>
      <c r="L615" s="849"/>
      <c r="M615" s="849">
        <v>354</v>
      </c>
      <c r="N615" s="849"/>
      <c r="O615" s="849"/>
      <c r="P615" s="837"/>
      <c r="Q615" s="850"/>
    </row>
    <row r="616" spans="1:17" ht="14.4" customHeight="1" x14ac:dyDescent="0.3">
      <c r="A616" s="831" t="s">
        <v>5338</v>
      </c>
      <c r="B616" s="832" t="s">
        <v>5162</v>
      </c>
      <c r="C616" s="832" t="s">
        <v>5036</v>
      </c>
      <c r="D616" s="832" t="s">
        <v>5171</v>
      </c>
      <c r="E616" s="832" t="s">
        <v>5172</v>
      </c>
      <c r="F616" s="849">
        <v>155</v>
      </c>
      <c r="G616" s="849">
        <v>10075</v>
      </c>
      <c r="H616" s="849">
        <v>1</v>
      </c>
      <c r="I616" s="849">
        <v>65</v>
      </c>
      <c r="J616" s="849">
        <v>166</v>
      </c>
      <c r="K616" s="849">
        <v>10790</v>
      </c>
      <c r="L616" s="849">
        <v>1.0709677419354839</v>
      </c>
      <c r="M616" s="849">
        <v>65</v>
      </c>
      <c r="N616" s="849">
        <v>158</v>
      </c>
      <c r="O616" s="849">
        <v>10270</v>
      </c>
      <c r="P616" s="837">
        <v>1.0193548387096774</v>
      </c>
      <c r="Q616" s="850">
        <v>65</v>
      </c>
    </row>
    <row r="617" spans="1:17" ht="14.4" customHeight="1" x14ac:dyDescent="0.3">
      <c r="A617" s="831" t="s">
        <v>5338</v>
      </c>
      <c r="B617" s="832" t="s">
        <v>5162</v>
      </c>
      <c r="C617" s="832" t="s">
        <v>5036</v>
      </c>
      <c r="D617" s="832" t="s">
        <v>5175</v>
      </c>
      <c r="E617" s="832" t="s">
        <v>5176</v>
      </c>
      <c r="F617" s="849">
        <v>1</v>
      </c>
      <c r="G617" s="849">
        <v>592</v>
      </c>
      <c r="H617" s="849">
        <v>1</v>
      </c>
      <c r="I617" s="849">
        <v>592</v>
      </c>
      <c r="J617" s="849">
        <v>2</v>
      </c>
      <c r="K617" s="849">
        <v>1184</v>
      </c>
      <c r="L617" s="849">
        <v>2</v>
      </c>
      <c r="M617" s="849">
        <v>592</v>
      </c>
      <c r="N617" s="849">
        <v>1</v>
      </c>
      <c r="O617" s="849">
        <v>594</v>
      </c>
      <c r="P617" s="837">
        <v>1.0033783783783783</v>
      </c>
      <c r="Q617" s="850">
        <v>594</v>
      </c>
    </row>
    <row r="618" spans="1:17" ht="14.4" customHeight="1" x14ac:dyDescent="0.3">
      <c r="A618" s="831" t="s">
        <v>5338</v>
      </c>
      <c r="B618" s="832" t="s">
        <v>5162</v>
      </c>
      <c r="C618" s="832" t="s">
        <v>5036</v>
      </c>
      <c r="D618" s="832" t="s">
        <v>5177</v>
      </c>
      <c r="E618" s="832" t="s">
        <v>5178</v>
      </c>
      <c r="F618" s="849">
        <v>1</v>
      </c>
      <c r="G618" s="849">
        <v>617</v>
      </c>
      <c r="H618" s="849">
        <v>1</v>
      </c>
      <c r="I618" s="849">
        <v>617</v>
      </c>
      <c r="J618" s="849">
        <v>1</v>
      </c>
      <c r="K618" s="849">
        <v>617</v>
      </c>
      <c r="L618" s="849">
        <v>1</v>
      </c>
      <c r="M618" s="849">
        <v>617</v>
      </c>
      <c r="N618" s="849">
        <v>1</v>
      </c>
      <c r="O618" s="849">
        <v>618</v>
      </c>
      <c r="P618" s="837">
        <v>1.0016207455429498</v>
      </c>
      <c r="Q618" s="850">
        <v>618</v>
      </c>
    </row>
    <row r="619" spans="1:17" ht="14.4" customHeight="1" x14ac:dyDescent="0.3">
      <c r="A619" s="831" t="s">
        <v>5338</v>
      </c>
      <c r="B619" s="832" t="s">
        <v>5162</v>
      </c>
      <c r="C619" s="832" t="s">
        <v>5036</v>
      </c>
      <c r="D619" s="832" t="s">
        <v>5183</v>
      </c>
      <c r="E619" s="832" t="s">
        <v>5184</v>
      </c>
      <c r="F619" s="849">
        <v>1</v>
      </c>
      <c r="G619" s="849">
        <v>24</v>
      </c>
      <c r="H619" s="849">
        <v>1</v>
      </c>
      <c r="I619" s="849">
        <v>24</v>
      </c>
      <c r="J619" s="849">
        <v>2</v>
      </c>
      <c r="K619" s="849">
        <v>48</v>
      </c>
      <c r="L619" s="849">
        <v>2</v>
      </c>
      <c r="M619" s="849">
        <v>24</v>
      </c>
      <c r="N619" s="849">
        <v>3</v>
      </c>
      <c r="O619" s="849">
        <v>78</v>
      </c>
      <c r="P619" s="837">
        <v>3.25</v>
      </c>
      <c r="Q619" s="850">
        <v>26</v>
      </c>
    </row>
    <row r="620" spans="1:17" ht="14.4" customHeight="1" x14ac:dyDescent="0.3">
      <c r="A620" s="831" t="s">
        <v>5338</v>
      </c>
      <c r="B620" s="832" t="s">
        <v>5162</v>
      </c>
      <c r="C620" s="832" t="s">
        <v>5036</v>
      </c>
      <c r="D620" s="832" t="s">
        <v>5187</v>
      </c>
      <c r="E620" s="832" t="s">
        <v>5188</v>
      </c>
      <c r="F620" s="849"/>
      <c r="G620" s="849"/>
      <c r="H620" s="849"/>
      <c r="I620" s="849"/>
      <c r="J620" s="849">
        <v>1</v>
      </c>
      <c r="K620" s="849">
        <v>55</v>
      </c>
      <c r="L620" s="849"/>
      <c r="M620" s="849">
        <v>55</v>
      </c>
      <c r="N620" s="849"/>
      <c r="O620" s="849"/>
      <c r="P620" s="837"/>
      <c r="Q620" s="850"/>
    </row>
    <row r="621" spans="1:17" ht="14.4" customHeight="1" x14ac:dyDescent="0.3">
      <c r="A621" s="831" t="s">
        <v>5338</v>
      </c>
      <c r="B621" s="832" t="s">
        <v>5162</v>
      </c>
      <c r="C621" s="832" t="s">
        <v>5036</v>
      </c>
      <c r="D621" s="832" t="s">
        <v>5189</v>
      </c>
      <c r="E621" s="832" t="s">
        <v>5190</v>
      </c>
      <c r="F621" s="849">
        <v>20</v>
      </c>
      <c r="G621" s="849">
        <v>1540</v>
      </c>
      <c r="H621" s="849">
        <v>1</v>
      </c>
      <c r="I621" s="849">
        <v>77</v>
      </c>
      <c r="J621" s="849">
        <v>22</v>
      </c>
      <c r="K621" s="849">
        <v>1694</v>
      </c>
      <c r="L621" s="849">
        <v>1.1000000000000001</v>
      </c>
      <c r="M621" s="849">
        <v>77</v>
      </c>
      <c r="N621" s="849">
        <v>17</v>
      </c>
      <c r="O621" s="849">
        <v>1326</v>
      </c>
      <c r="P621" s="837">
        <v>0.86103896103896105</v>
      </c>
      <c r="Q621" s="850">
        <v>78</v>
      </c>
    </row>
    <row r="622" spans="1:17" ht="14.4" customHeight="1" x14ac:dyDescent="0.3">
      <c r="A622" s="831" t="s">
        <v>5338</v>
      </c>
      <c r="B622" s="832" t="s">
        <v>5162</v>
      </c>
      <c r="C622" s="832" t="s">
        <v>5036</v>
      </c>
      <c r="D622" s="832" t="s">
        <v>5193</v>
      </c>
      <c r="E622" s="832" t="s">
        <v>5194</v>
      </c>
      <c r="F622" s="849">
        <v>12</v>
      </c>
      <c r="G622" s="849">
        <v>288</v>
      </c>
      <c r="H622" s="849">
        <v>1</v>
      </c>
      <c r="I622" s="849">
        <v>24</v>
      </c>
      <c r="J622" s="849">
        <v>18</v>
      </c>
      <c r="K622" s="849">
        <v>432</v>
      </c>
      <c r="L622" s="849">
        <v>1.5</v>
      </c>
      <c r="M622" s="849">
        <v>24</v>
      </c>
      <c r="N622" s="849">
        <v>14</v>
      </c>
      <c r="O622" s="849">
        <v>336</v>
      </c>
      <c r="P622" s="837">
        <v>1.1666666666666667</v>
      </c>
      <c r="Q622" s="850">
        <v>24</v>
      </c>
    </row>
    <row r="623" spans="1:17" ht="14.4" customHeight="1" x14ac:dyDescent="0.3">
      <c r="A623" s="831" t="s">
        <v>5338</v>
      </c>
      <c r="B623" s="832" t="s">
        <v>5162</v>
      </c>
      <c r="C623" s="832" t="s">
        <v>5036</v>
      </c>
      <c r="D623" s="832" t="s">
        <v>5205</v>
      </c>
      <c r="E623" s="832" t="s">
        <v>5206</v>
      </c>
      <c r="F623" s="849"/>
      <c r="G623" s="849"/>
      <c r="H623" s="849"/>
      <c r="I623" s="849"/>
      <c r="J623" s="849"/>
      <c r="K623" s="849"/>
      <c r="L623" s="849"/>
      <c r="M623" s="849"/>
      <c r="N623" s="849">
        <v>2</v>
      </c>
      <c r="O623" s="849">
        <v>132</v>
      </c>
      <c r="P623" s="837"/>
      <c r="Q623" s="850">
        <v>66</v>
      </c>
    </row>
    <row r="624" spans="1:17" ht="14.4" customHeight="1" x14ac:dyDescent="0.3">
      <c r="A624" s="831" t="s">
        <v>5338</v>
      </c>
      <c r="B624" s="832" t="s">
        <v>5162</v>
      </c>
      <c r="C624" s="832" t="s">
        <v>5036</v>
      </c>
      <c r="D624" s="832" t="s">
        <v>5209</v>
      </c>
      <c r="E624" s="832" t="s">
        <v>5210</v>
      </c>
      <c r="F624" s="849">
        <v>24</v>
      </c>
      <c r="G624" s="849">
        <v>408</v>
      </c>
      <c r="H624" s="849">
        <v>1</v>
      </c>
      <c r="I624" s="849">
        <v>17</v>
      </c>
      <c r="J624" s="849">
        <v>26</v>
      </c>
      <c r="K624" s="849">
        <v>442</v>
      </c>
      <c r="L624" s="849">
        <v>1.0833333333333333</v>
      </c>
      <c r="M624" s="849">
        <v>17</v>
      </c>
      <c r="N624" s="849">
        <v>17</v>
      </c>
      <c r="O624" s="849">
        <v>289</v>
      </c>
      <c r="P624" s="837">
        <v>0.70833333333333337</v>
      </c>
      <c r="Q624" s="850">
        <v>17</v>
      </c>
    </row>
    <row r="625" spans="1:17" ht="14.4" customHeight="1" x14ac:dyDescent="0.3">
      <c r="A625" s="831" t="s">
        <v>5338</v>
      </c>
      <c r="B625" s="832" t="s">
        <v>5162</v>
      </c>
      <c r="C625" s="832" t="s">
        <v>5036</v>
      </c>
      <c r="D625" s="832" t="s">
        <v>5215</v>
      </c>
      <c r="E625" s="832" t="s">
        <v>5216</v>
      </c>
      <c r="F625" s="849">
        <v>10</v>
      </c>
      <c r="G625" s="849">
        <v>250</v>
      </c>
      <c r="H625" s="849">
        <v>1</v>
      </c>
      <c r="I625" s="849">
        <v>25</v>
      </c>
      <c r="J625" s="849">
        <v>16</v>
      </c>
      <c r="K625" s="849">
        <v>400</v>
      </c>
      <c r="L625" s="849">
        <v>1.6</v>
      </c>
      <c r="M625" s="849">
        <v>25</v>
      </c>
      <c r="N625" s="849">
        <v>11</v>
      </c>
      <c r="O625" s="849">
        <v>275</v>
      </c>
      <c r="P625" s="837">
        <v>1.1000000000000001</v>
      </c>
      <c r="Q625" s="850">
        <v>25</v>
      </c>
    </row>
    <row r="626" spans="1:17" ht="14.4" customHeight="1" x14ac:dyDescent="0.3">
      <c r="A626" s="831" t="s">
        <v>5338</v>
      </c>
      <c r="B626" s="832" t="s">
        <v>5162</v>
      </c>
      <c r="C626" s="832" t="s">
        <v>5036</v>
      </c>
      <c r="D626" s="832" t="s">
        <v>5217</v>
      </c>
      <c r="E626" s="832" t="s">
        <v>5218</v>
      </c>
      <c r="F626" s="849">
        <v>1</v>
      </c>
      <c r="G626" s="849">
        <v>742</v>
      </c>
      <c r="H626" s="849">
        <v>1</v>
      </c>
      <c r="I626" s="849">
        <v>742</v>
      </c>
      <c r="J626" s="849">
        <v>1</v>
      </c>
      <c r="K626" s="849">
        <v>742</v>
      </c>
      <c r="L626" s="849">
        <v>1</v>
      </c>
      <c r="M626" s="849">
        <v>742</v>
      </c>
      <c r="N626" s="849">
        <v>1</v>
      </c>
      <c r="O626" s="849">
        <v>742</v>
      </c>
      <c r="P626" s="837">
        <v>1</v>
      </c>
      <c r="Q626" s="850">
        <v>742</v>
      </c>
    </row>
    <row r="627" spans="1:17" ht="14.4" customHeight="1" x14ac:dyDescent="0.3">
      <c r="A627" s="831" t="s">
        <v>5338</v>
      </c>
      <c r="B627" s="832" t="s">
        <v>5162</v>
      </c>
      <c r="C627" s="832" t="s">
        <v>5036</v>
      </c>
      <c r="D627" s="832" t="s">
        <v>5219</v>
      </c>
      <c r="E627" s="832" t="s">
        <v>5220</v>
      </c>
      <c r="F627" s="849">
        <v>1</v>
      </c>
      <c r="G627" s="849">
        <v>181</v>
      </c>
      <c r="H627" s="849">
        <v>1</v>
      </c>
      <c r="I627" s="849">
        <v>181</v>
      </c>
      <c r="J627" s="849">
        <v>2</v>
      </c>
      <c r="K627" s="849">
        <v>362</v>
      </c>
      <c r="L627" s="849">
        <v>2</v>
      </c>
      <c r="M627" s="849">
        <v>181</v>
      </c>
      <c r="N627" s="849">
        <v>1</v>
      </c>
      <c r="O627" s="849">
        <v>181</v>
      </c>
      <c r="P627" s="837">
        <v>1</v>
      </c>
      <c r="Q627" s="850">
        <v>181</v>
      </c>
    </row>
    <row r="628" spans="1:17" ht="14.4" customHeight="1" x14ac:dyDescent="0.3">
      <c r="A628" s="831" t="s">
        <v>5338</v>
      </c>
      <c r="B628" s="832" t="s">
        <v>5162</v>
      </c>
      <c r="C628" s="832" t="s">
        <v>5036</v>
      </c>
      <c r="D628" s="832" t="s">
        <v>5225</v>
      </c>
      <c r="E628" s="832" t="s">
        <v>5226</v>
      </c>
      <c r="F628" s="849">
        <v>1</v>
      </c>
      <c r="G628" s="849">
        <v>254</v>
      </c>
      <c r="H628" s="849">
        <v>1</v>
      </c>
      <c r="I628" s="849">
        <v>254</v>
      </c>
      <c r="J628" s="849">
        <v>4</v>
      </c>
      <c r="K628" s="849">
        <v>1016</v>
      </c>
      <c r="L628" s="849">
        <v>4</v>
      </c>
      <c r="M628" s="849">
        <v>254</v>
      </c>
      <c r="N628" s="849"/>
      <c r="O628" s="849"/>
      <c r="P628" s="837"/>
      <c r="Q628" s="850"/>
    </row>
    <row r="629" spans="1:17" ht="14.4" customHeight="1" x14ac:dyDescent="0.3">
      <c r="A629" s="831" t="s">
        <v>5338</v>
      </c>
      <c r="B629" s="832" t="s">
        <v>5162</v>
      </c>
      <c r="C629" s="832" t="s">
        <v>5036</v>
      </c>
      <c r="D629" s="832" t="s">
        <v>5227</v>
      </c>
      <c r="E629" s="832" t="s">
        <v>5228</v>
      </c>
      <c r="F629" s="849">
        <v>1</v>
      </c>
      <c r="G629" s="849">
        <v>268</v>
      </c>
      <c r="H629" s="849">
        <v>1</v>
      </c>
      <c r="I629" s="849">
        <v>268</v>
      </c>
      <c r="J629" s="849">
        <v>1</v>
      </c>
      <c r="K629" s="849">
        <v>268</v>
      </c>
      <c r="L629" s="849">
        <v>1</v>
      </c>
      <c r="M629" s="849">
        <v>268</v>
      </c>
      <c r="N629" s="849">
        <v>1</v>
      </c>
      <c r="O629" s="849">
        <v>269</v>
      </c>
      <c r="P629" s="837">
        <v>1.0037313432835822</v>
      </c>
      <c r="Q629" s="850">
        <v>269</v>
      </c>
    </row>
    <row r="630" spans="1:17" ht="14.4" customHeight="1" x14ac:dyDescent="0.3">
      <c r="A630" s="831" t="s">
        <v>5338</v>
      </c>
      <c r="B630" s="832" t="s">
        <v>5162</v>
      </c>
      <c r="C630" s="832" t="s">
        <v>5036</v>
      </c>
      <c r="D630" s="832" t="s">
        <v>5231</v>
      </c>
      <c r="E630" s="832" t="s">
        <v>5232</v>
      </c>
      <c r="F630" s="849">
        <v>1</v>
      </c>
      <c r="G630" s="849">
        <v>217</v>
      </c>
      <c r="H630" s="849">
        <v>1</v>
      </c>
      <c r="I630" s="849">
        <v>217</v>
      </c>
      <c r="J630" s="849">
        <v>2</v>
      </c>
      <c r="K630" s="849">
        <v>434</v>
      </c>
      <c r="L630" s="849">
        <v>2</v>
      </c>
      <c r="M630" s="849">
        <v>217</v>
      </c>
      <c r="N630" s="849"/>
      <c r="O630" s="849"/>
      <c r="P630" s="837"/>
      <c r="Q630" s="850"/>
    </row>
    <row r="631" spans="1:17" ht="14.4" customHeight="1" x14ac:dyDescent="0.3">
      <c r="A631" s="831" t="s">
        <v>5338</v>
      </c>
      <c r="B631" s="832" t="s">
        <v>5162</v>
      </c>
      <c r="C631" s="832" t="s">
        <v>5036</v>
      </c>
      <c r="D631" s="832" t="s">
        <v>5235</v>
      </c>
      <c r="E631" s="832" t="s">
        <v>5236</v>
      </c>
      <c r="F631" s="849">
        <v>1</v>
      </c>
      <c r="G631" s="849">
        <v>592</v>
      </c>
      <c r="H631" s="849">
        <v>1</v>
      </c>
      <c r="I631" s="849">
        <v>592</v>
      </c>
      <c r="J631" s="849">
        <v>2</v>
      </c>
      <c r="K631" s="849">
        <v>1184</v>
      </c>
      <c r="L631" s="849">
        <v>2</v>
      </c>
      <c r="M631" s="849">
        <v>592</v>
      </c>
      <c r="N631" s="849">
        <v>1</v>
      </c>
      <c r="O631" s="849">
        <v>594</v>
      </c>
      <c r="P631" s="837">
        <v>1.0033783783783783</v>
      </c>
      <c r="Q631" s="850">
        <v>594</v>
      </c>
    </row>
    <row r="632" spans="1:17" ht="14.4" customHeight="1" x14ac:dyDescent="0.3">
      <c r="A632" s="831" t="s">
        <v>5338</v>
      </c>
      <c r="B632" s="832" t="s">
        <v>5162</v>
      </c>
      <c r="C632" s="832" t="s">
        <v>5036</v>
      </c>
      <c r="D632" s="832" t="s">
        <v>5239</v>
      </c>
      <c r="E632" s="832" t="s">
        <v>5240</v>
      </c>
      <c r="F632" s="849">
        <v>1</v>
      </c>
      <c r="G632" s="849">
        <v>547</v>
      </c>
      <c r="H632" s="849">
        <v>1</v>
      </c>
      <c r="I632" s="849">
        <v>547</v>
      </c>
      <c r="J632" s="849">
        <v>1</v>
      </c>
      <c r="K632" s="849">
        <v>547</v>
      </c>
      <c r="L632" s="849">
        <v>1</v>
      </c>
      <c r="M632" s="849">
        <v>547</v>
      </c>
      <c r="N632" s="849">
        <v>1</v>
      </c>
      <c r="O632" s="849">
        <v>548</v>
      </c>
      <c r="P632" s="837">
        <v>1.0018281535648994</v>
      </c>
      <c r="Q632" s="850">
        <v>548</v>
      </c>
    </row>
    <row r="633" spans="1:17" ht="14.4" customHeight="1" x14ac:dyDescent="0.3">
      <c r="A633" s="831" t="s">
        <v>5338</v>
      </c>
      <c r="B633" s="832" t="s">
        <v>5162</v>
      </c>
      <c r="C633" s="832" t="s">
        <v>5036</v>
      </c>
      <c r="D633" s="832" t="s">
        <v>5243</v>
      </c>
      <c r="E633" s="832" t="s">
        <v>5244</v>
      </c>
      <c r="F633" s="849">
        <v>1</v>
      </c>
      <c r="G633" s="849">
        <v>736</v>
      </c>
      <c r="H633" s="849">
        <v>1</v>
      </c>
      <c r="I633" s="849">
        <v>736</v>
      </c>
      <c r="J633" s="849">
        <v>1</v>
      </c>
      <c r="K633" s="849">
        <v>736</v>
      </c>
      <c r="L633" s="849">
        <v>1</v>
      </c>
      <c r="M633" s="849">
        <v>736</v>
      </c>
      <c r="N633" s="849">
        <v>1</v>
      </c>
      <c r="O633" s="849">
        <v>737</v>
      </c>
      <c r="P633" s="837">
        <v>1.0013586956521738</v>
      </c>
      <c r="Q633" s="850">
        <v>737</v>
      </c>
    </row>
    <row r="634" spans="1:17" ht="14.4" customHeight="1" x14ac:dyDescent="0.3">
      <c r="A634" s="831" t="s">
        <v>5338</v>
      </c>
      <c r="B634" s="832" t="s">
        <v>5162</v>
      </c>
      <c r="C634" s="832" t="s">
        <v>5036</v>
      </c>
      <c r="D634" s="832" t="s">
        <v>5245</v>
      </c>
      <c r="E634" s="832" t="s">
        <v>5246</v>
      </c>
      <c r="F634" s="849">
        <v>1</v>
      </c>
      <c r="G634" s="849">
        <v>329</v>
      </c>
      <c r="H634" s="849">
        <v>1</v>
      </c>
      <c r="I634" s="849">
        <v>329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5338</v>
      </c>
      <c r="B635" s="832" t="s">
        <v>5162</v>
      </c>
      <c r="C635" s="832" t="s">
        <v>5036</v>
      </c>
      <c r="D635" s="832" t="s">
        <v>5247</v>
      </c>
      <c r="E635" s="832" t="s">
        <v>5248</v>
      </c>
      <c r="F635" s="849">
        <v>1</v>
      </c>
      <c r="G635" s="849">
        <v>346</v>
      </c>
      <c r="H635" s="849">
        <v>1</v>
      </c>
      <c r="I635" s="849">
        <v>346</v>
      </c>
      <c r="J635" s="849">
        <v>1</v>
      </c>
      <c r="K635" s="849">
        <v>346</v>
      </c>
      <c r="L635" s="849">
        <v>1</v>
      </c>
      <c r="M635" s="849">
        <v>346</v>
      </c>
      <c r="N635" s="849">
        <v>1</v>
      </c>
      <c r="O635" s="849">
        <v>347</v>
      </c>
      <c r="P635" s="837">
        <v>1.0028901734104045</v>
      </c>
      <c r="Q635" s="850">
        <v>347</v>
      </c>
    </row>
    <row r="636" spans="1:17" ht="14.4" customHeight="1" x14ac:dyDescent="0.3">
      <c r="A636" s="831" t="s">
        <v>5338</v>
      </c>
      <c r="B636" s="832" t="s">
        <v>5162</v>
      </c>
      <c r="C636" s="832" t="s">
        <v>5036</v>
      </c>
      <c r="D636" s="832" t="s">
        <v>5249</v>
      </c>
      <c r="E636" s="832" t="s">
        <v>5250</v>
      </c>
      <c r="F636" s="849"/>
      <c r="G636" s="849"/>
      <c r="H636" s="849"/>
      <c r="I636" s="849"/>
      <c r="J636" s="849">
        <v>1</v>
      </c>
      <c r="K636" s="849">
        <v>753</v>
      </c>
      <c r="L636" s="849"/>
      <c r="M636" s="849">
        <v>753</v>
      </c>
      <c r="N636" s="849"/>
      <c r="O636" s="849"/>
      <c r="P636" s="837"/>
      <c r="Q636" s="850"/>
    </row>
    <row r="637" spans="1:17" ht="14.4" customHeight="1" x14ac:dyDescent="0.3">
      <c r="A637" s="831" t="s">
        <v>5338</v>
      </c>
      <c r="B637" s="832" t="s">
        <v>5162</v>
      </c>
      <c r="C637" s="832" t="s">
        <v>5036</v>
      </c>
      <c r="D637" s="832" t="s">
        <v>5251</v>
      </c>
      <c r="E637" s="832" t="s">
        <v>5252</v>
      </c>
      <c r="F637" s="849">
        <v>3</v>
      </c>
      <c r="G637" s="849">
        <v>696</v>
      </c>
      <c r="H637" s="849">
        <v>1</v>
      </c>
      <c r="I637" s="849">
        <v>232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5338</v>
      </c>
      <c r="B638" s="832" t="s">
        <v>5162</v>
      </c>
      <c r="C638" s="832" t="s">
        <v>5036</v>
      </c>
      <c r="D638" s="832" t="s">
        <v>5267</v>
      </c>
      <c r="E638" s="832" t="s">
        <v>5268</v>
      </c>
      <c r="F638" s="849">
        <v>9</v>
      </c>
      <c r="G638" s="849">
        <v>7101</v>
      </c>
      <c r="H638" s="849">
        <v>1</v>
      </c>
      <c r="I638" s="849">
        <v>789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5338</v>
      </c>
      <c r="B639" s="832" t="s">
        <v>5162</v>
      </c>
      <c r="C639" s="832" t="s">
        <v>5036</v>
      </c>
      <c r="D639" s="832" t="s">
        <v>5269</v>
      </c>
      <c r="E639" s="832" t="s">
        <v>5270</v>
      </c>
      <c r="F639" s="849">
        <v>1</v>
      </c>
      <c r="G639" s="849">
        <v>224</v>
      </c>
      <c r="H639" s="849">
        <v>1</v>
      </c>
      <c r="I639" s="849">
        <v>224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5338</v>
      </c>
      <c r="B640" s="832" t="s">
        <v>5162</v>
      </c>
      <c r="C640" s="832" t="s">
        <v>5036</v>
      </c>
      <c r="D640" s="832" t="s">
        <v>5273</v>
      </c>
      <c r="E640" s="832" t="s">
        <v>5274</v>
      </c>
      <c r="F640" s="849"/>
      <c r="G640" s="849"/>
      <c r="H640" s="849"/>
      <c r="I640" s="849"/>
      <c r="J640" s="849">
        <v>1</v>
      </c>
      <c r="K640" s="849">
        <v>919</v>
      </c>
      <c r="L640" s="849"/>
      <c r="M640" s="849">
        <v>919</v>
      </c>
      <c r="N640" s="849"/>
      <c r="O640" s="849"/>
      <c r="P640" s="837"/>
      <c r="Q640" s="850"/>
    </row>
    <row r="641" spans="1:17" ht="14.4" customHeight="1" x14ac:dyDescent="0.3">
      <c r="A641" s="831" t="s">
        <v>5338</v>
      </c>
      <c r="B641" s="832" t="s">
        <v>5162</v>
      </c>
      <c r="C641" s="832" t="s">
        <v>5036</v>
      </c>
      <c r="D641" s="832" t="s">
        <v>5275</v>
      </c>
      <c r="E641" s="832" t="s">
        <v>5276</v>
      </c>
      <c r="F641" s="849"/>
      <c r="G641" s="849"/>
      <c r="H641" s="849"/>
      <c r="I641" s="849"/>
      <c r="J641" s="849">
        <v>1</v>
      </c>
      <c r="K641" s="849">
        <v>896</v>
      </c>
      <c r="L641" s="849"/>
      <c r="M641" s="849">
        <v>896</v>
      </c>
      <c r="N641" s="849"/>
      <c r="O641" s="849"/>
      <c r="P641" s="837"/>
      <c r="Q641" s="850"/>
    </row>
    <row r="642" spans="1:17" ht="14.4" customHeight="1" x14ac:dyDescent="0.3">
      <c r="A642" s="831" t="s">
        <v>5339</v>
      </c>
      <c r="B642" s="832" t="s">
        <v>4827</v>
      </c>
      <c r="C642" s="832" t="s">
        <v>5031</v>
      </c>
      <c r="D642" s="832" t="s">
        <v>5032</v>
      </c>
      <c r="E642" s="832" t="s">
        <v>5033</v>
      </c>
      <c r="F642" s="849"/>
      <c r="G642" s="849"/>
      <c r="H642" s="849"/>
      <c r="I642" s="849"/>
      <c r="J642" s="849">
        <v>1</v>
      </c>
      <c r="K642" s="849">
        <v>565.1</v>
      </c>
      <c r="L642" s="849"/>
      <c r="M642" s="849">
        <v>565.1</v>
      </c>
      <c r="N642" s="849">
        <v>1</v>
      </c>
      <c r="O642" s="849">
        <v>565.1</v>
      </c>
      <c r="P642" s="837"/>
      <c r="Q642" s="850">
        <v>565.1</v>
      </c>
    </row>
    <row r="643" spans="1:17" ht="14.4" customHeight="1" x14ac:dyDescent="0.3">
      <c r="A643" s="831" t="s">
        <v>5339</v>
      </c>
      <c r="B643" s="832" t="s">
        <v>4827</v>
      </c>
      <c r="C643" s="832" t="s">
        <v>5031</v>
      </c>
      <c r="D643" s="832" t="s">
        <v>5034</v>
      </c>
      <c r="E643" s="832" t="s">
        <v>5035</v>
      </c>
      <c r="F643" s="849"/>
      <c r="G643" s="849"/>
      <c r="H643" s="849"/>
      <c r="I643" s="849"/>
      <c r="J643" s="849">
        <v>1</v>
      </c>
      <c r="K643" s="849">
        <v>1049</v>
      </c>
      <c r="L643" s="849"/>
      <c r="M643" s="849">
        <v>1049</v>
      </c>
      <c r="N643" s="849">
        <v>1</v>
      </c>
      <c r="O643" s="849">
        <v>1049</v>
      </c>
      <c r="P643" s="837"/>
      <c r="Q643" s="850">
        <v>1049</v>
      </c>
    </row>
    <row r="644" spans="1:17" ht="14.4" customHeight="1" x14ac:dyDescent="0.3">
      <c r="A644" s="831" t="s">
        <v>5339</v>
      </c>
      <c r="B644" s="832" t="s">
        <v>4827</v>
      </c>
      <c r="C644" s="832" t="s">
        <v>5036</v>
      </c>
      <c r="D644" s="832" t="s">
        <v>5041</v>
      </c>
      <c r="E644" s="832" t="s">
        <v>5042</v>
      </c>
      <c r="F644" s="849">
        <v>7</v>
      </c>
      <c r="G644" s="849">
        <v>259</v>
      </c>
      <c r="H644" s="849">
        <v>1</v>
      </c>
      <c r="I644" s="849">
        <v>37</v>
      </c>
      <c r="J644" s="849">
        <v>3</v>
      </c>
      <c r="K644" s="849">
        <v>111</v>
      </c>
      <c r="L644" s="849">
        <v>0.42857142857142855</v>
      </c>
      <c r="M644" s="849">
        <v>37</v>
      </c>
      <c r="N644" s="849">
        <v>3</v>
      </c>
      <c r="O644" s="849">
        <v>114</v>
      </c>
      <c r="P644" s="837">
        <v>0.44015444015444016</v>
      </c>
      <c r="Q644" s="850">
        <v>38</v>
      </c>
    </row>
    <row r="645" spans="1:17" ht="14.4" customHeight="1" x14ac:dyDescent="0.3">
      <c r="A645" s="831" t="s">
        <v>5339</v>
      </c>
      <c r="B645" s="832" t="s">
        <v>4827</v>
      </c>
      <c r="C645" s="832" t="s">
        <v>5036</v>
      </c>
      <c r="D645" s="832" t="s">
        <v>5047</v>
      </c>
      <c r="E645" s="832" t="s">
        <v>5048</v>
      </c>
      <c r="F645" s="849"/>
      <c r="G645" s="849"/>
      <c r="H645" s="849"/>
      <c r="I645" s="849"/>
      <c r="J645" s="849">
        <v>1</v>
      </c>
      <c r="K645" s="849">
        <v>178</v>
      </c>
      <c r="L645" s="849"/>
      <c r="M645" s="849">
        <v>178</v>
      </c>
      <c r="N645" s="849">
        <v>1</v>
      </c>
      <c r="O645" s="849">
        <v>179</v>
      </c>
      <c r="P645" s="837"/>
      <c r="Q645" s="850">
        <v>179</v>
      </c>
    </row>
    <row r="646" spans="1:17" ht="14.4" customHeight="1" x14ac:dyDescent="0.3">
      <c r="A646" s="831" t="s">
        <v>5339</v>
      </c>
      <c r="B646" s="832" t="s">
        <v>4827</v>
      </c>
      <c r="C646" s="832" t="s">
        <v>5036</v>
      </c>
      <c r="D646" s="832" t="s">
        <v>5049</v>
      </c>
      <c r="E646" s="832" t="s">
        <v>5050</v>
      </c>
      <c r="F646" s="849"/>
      <c r="G646" s="849"/>
      <c r="H646" s="849"/>
      <c r="I646" s="849"/>
      <c r="J646" s="849">
        <v>1</v>
      </c>
      <c r="K646" s="849">
        <v>49</v>
      </c>
      <c r="L646" s="849"/>
      <c r="M646" s="849">
        <v>49</v>
      </c>
      <c r="N646" s="849">
        <v>1</v>
      </c>
      <c r="O646" s="849">
        <v>50</v>
      </c>
      <c r="P646" s="837"/>
      <c r="Q646" s="850">
        <v>50</v>
      </c>
    </row>
    <row r="647" spans="1:17" ht="14.4" customHeight="1" x14ac:dyDescent="0.3">
      <c r="A647" s="831" t="s">
        <v>5339</v>
      </c>
      <c r="B647" s="832" t="s">
        <v>4827</v>
      </c>
      <c r="C647" s="832" t="s">
        <v>5036</v>
      </c>
      <c r="D647" s="832" t="s">
        <v>5061</v>
      </c>
      <c r="E647" s="832" t="s">
        <v>5062</v>
      </c>
      <c r="F647" s="849"/>
      <c r="G647" s="849"/>
      <c r="H647" s="849"/>
      <c r="I647" s="849"/>
      <c r="J647" s="849">
        <v>1</v>
      </c>
      <c r="K647" s="849">
        <v>86</v>
      </c>
      <c r="L647" s="849"/>
      <c r="M647" s="849">
        <v>86</v>
      </c>
      <c r="N647" s="849">
        <v>2</v>
      </c>
      <c r="O647" s="849">
        <v>174</v>
      </c>
      <c r="P647" s="837"/>
      <c r="Q647" s="850">
        <v>87</v>
      </c>
    </row>
    <row r="648" spans="1:17" ht="14.4" customHeight="1" x14ac:dyDescent="0.3">
      <c r="A648" s="831" t="s">
        <v>5339</v>
      </c>
      <c r="B648" s="832" t="s">
        <v>4827</v>
      </c>
      <c r="C648" s="832" t="s">
        <v>5036</v>
      </c>
      <c r="D648" s="832" t="s">
        <v>5073</v>
      </c>
      <c r="E648" s="832" t="s">
        <v>5074</v>
      </c>
      <c r="F648" s="849"/>
      <c r="G648" s="849"/>
      <c r="H648" s="849"/>
      <c r="I648" s="849"/>
      <c r="J648" s="849">
        <v>1</v>
      </c>
      <c r="K648" s="849">
        <v>476</v>
      </c>
      <c r="L648" s="849"/>
      <c r="M648" s="849">
        <v>476</v>
      </c>
      <c r="N648" s="849">
        <v>1</v>
      </c>
      <c r="O648" s="849">
        <v>479</v>
      </c>
      <c r="P648" s="837"/>
      <c r="Q648" s="850">
        <v>479</v>
      </c>
    </row>
    <row r="649" spans="1:17" ht="14.4" customHeight="1" x14ac:dyDescent="0.3">
      <c r="A649" s="831" t="s">
        <v>5339</v>
      </c>
      <c r="B649" s="832" t="s">
        <v>4827</v>
      </c>
      <c r="C649" s="832" t="s">
        <v>5036</v>
      </c>
      <c r="D649" s="832" t="s">
        <v>5075</v>
      </c>
      <c r="E649" s="832" t="s">
        <v>5076</v>
      </c>
      <c r="F649" s="849">
        <v>2</v>
      </c>
      <c r="G649" s="849">
        <v>346</v>
      </c>
      <c r="H649" s="849">
        <v>1</v>
      </c>
      <c r="I649" s="849">
        <v>173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5339</v>
      </c>
      <c r="B650" s="832" t="s">
        <v>5108</v>
      </c>
      <c r="C650" s="832" t="s">
        <v>5036</v>
      </c>
      <c r="D650" s="832" t="s">
        <v>5148</v>
      </c>
      <c r="E650" s="832" t="s">
        <v>5149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1610</v>
      </c>
      <c r="P650" s="837"/>
      <c r="Q650" s="850">
        <v>1610</v>
      </c>
    </row>
    <row r="651" spans="1:17" ht="14.4" customHeight="1" x14ac:dyDescent="0.3">
      <c r="A651" s="831" t="s">
        <v>5339</v>
      </c>
      <c r="B651" s="832" t="s">
        <v>5108</v>
      </c>
      <c r="C651" s="832" t="s">
        <v>5036</v>
      </c>
      <c r="D651" s="832" t="s">
        <v>5154</v>
      </c>
      <c r="E651" s="832" t="s">
        <v>5155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1610</v>
      </c>
      <c r="P651" s="837"/>
      <c r="Q651" s="850">
        <v>1610</v>
      </c>
    </row>
    <row r="652" spans="1:17" ht="14.4" customHeight="1" x14ac:dyDescent="0.3">
      <c r="A652" s="831" t="s">
        <v>5339</v>
      </c>
      <c r="B652" s="832" t="s">
        <v>5162</v>
      </c>
      <c r="C652" s="832" t="s">
        <v>5036</v>
      </c>
      <c r="D652" s="832" t="s">
        <v>5163</v>
      </c>
      <c r="E652" s="832" t="s">
        <v>5164</v>
      </c>
      <c r="F652" s="849">
        <v>1</v>
      </c>
      <c r="G652" s="849">
        <v>221</v>
      </c>
      <c r="H652" s="849">
        <v>1</v>
      </c>
      <c r="I652" s="849">
        <v>221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5339</v>
      </c>
      <c r="B653" s="832" t="s">
        <v>5162</v>
      </c>
      <c r="C653" s="832" t="s">
        <v>5036</v>
      </c>
      <c r="D653" s="832" t="s">
        <v>5165</v>
      </c>
      <c r="E653" s="832" t="s">
        <v>5166</v>
      </c>
      <c r="F653" s="849">
        <v>1</v>
      </c>
      <c r="G653" s="849">
        <v>508</v>
      </c>
      <c r="H653" s="849">
        <v>1</v>
      </c>
      <c r="I653" s="849">
        <v>508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5339</v>
      </c>
      <c r="B654" s="832" t="s">
        <v>5162</v>
      </c>
      <c r="C654" s="832" t="s">
        <v>5036</v>
      </c>
      <c r="D654" s="832" t="s">
        <v>5167</v>
      </c>
      <c r="E654" s="832" t="s">
        <v>5168</v>
      </c>
      <c r="F654" s="849">
        <v>8</v>
      </c>
      <c r="G654" s="849">
        <v>2832</v>
      </c>
      <c r="H654" s="849">
        <v>1</v>
      </c>
      <c r="I654" s="849">
        <v>354</v>
      </c>
      <c r="J654" s="849">
        <v>9</v>
      </c>
      <c r="K654" s="849">
        <v>3186</v>
      </c>
      <c r="L654" s="849">
        <v>1.125</v>
      </c>
      <c r="M654" s="849">
        <v>354</v>
      </c>
      <c r="N654" s="849">
        <v>18</v>
      </c>
      <c r="O654" s="849">
        <v>6390</v>
      </c>
      <c r="P654" s="837">
        <v>2.2563559322033897</v>
      </c>
      <c r="Q654" s="850">
        <v>355</v>
      </c>
    </row>
    <row r="655" spans="1:17" ht="14.4" customHeight="1" x14ac:dyDescent="0.3">
      <c r="A655" s="831" t="s">
        <v>5339</v>
      </c>
      <c r="B655" s="832" t="s">
        <v>5162</v>
      </c>
      <c r="C655" s="832" t="s">
        <v>5036</v>
      </c>
      <c r="D655" s="832" t="s">
        <v>5171</v>
      </c>
      <c r="E655" s="832" t="s">
        <v>5172</v>
      </c>
      <c r="F655" s="849">
        <v>907</v>
      </c>
      <c r="G655" s="849">
        <v>58955</v>
      </c>
      <c r="H655" s="849">
        <v>1</v>
      </c>
      <c r="I655" s="849">
        <v>65</v>
      </c>
      <c r="J655" s="849">
        <v>842</v>
      </c>
      <c r="K655" s="849">
        <v>54730</v>
      </c>
      <c r="L655" s="849">
        <v>0.92833517089305406</v>
      </c>
      <c r="M655" s="849">
        <v>65</v>
      </c>
      <c r="N655" s="849">
        <v>666</v>
      </c>
      <c r="O655" s="849">
        <v>43290</v>
      </c>
      <c r="P655" s="837">
        <v>0.7342888643880926</v>
      </c>
      <c r="Q655" s="850">
        <v>65</v>
      </c>
    </row>
    <row r="656" spans="1:17" ht="14.4" customHeight="1" x14ac:dyDescent="0.3">
      <c r="A656" s="831" t="s">
        <v>5339</v>
      </c>
      <c r="B656" s="832" t="s">
        <v>5162</v>
      </c>
      <c r="C656" s="832" t="s">
        <v>5036</v>
      </c>
      <c r="D656" s="832" t="s">
        <v>5175</v>
      </c>
      <c r="E656" s="832" t="s">
        <v>5176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594</v>
      </c>
      <c r="P656" s="837"/>
      <c r="Q656" s="850">
        <v>594</v>
      </c>
    </row>
    <row r="657" spans="1:17" ht="14.4" customHeight="1" x14ac:dyDescent="0.3">
      <c r="A657" s="831" t="s">
        <v>5339</v>
      </c>
      <c r="B657" s="832" t="s">
        <v>5162</v>
      </c>
      <c r="C657" s="832" t="s">
        <v>5036</v>
      </c>
      <c r="D657" s="832" t="s">
        <v>5177</v>
      </c>
      <c r="E657" s="832" t="s">
        <v>5178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618</v>
      </c>
      <c r="P657" s="837"/>
      <c r="Q657" s="850">
        <v>618</v>
      </c>
    </row>
    <row r="658" spans="1:17" ht="14.4" customHeight="1" x14ac:dyDescent="0.3">
      <c r="A658" s="831" t="s">
        <v>5339</v>
      </c>
      <c r="B658" s="832" t="s">
        <v>5162</v>
      </c>
      <c r="C658" s="832" t="s">
        <v>5036</v>
      </c>
      <c r="D658" s="832" t="s">
        <v>5183</v>
      </c>
      <c r="E658" s="832" t="s">
        <v>5184</v>
      </c>
      <c r="F658" s="849">
        <v>12</v>
      </c>
      <c r="G658" s="849">
        <v>288</v>
      </c>
      <c r="H658" s="849">
        <v>1</v>
      </c>
      <c r="I658" s="849">
        <v>24</v>
      </c>
      <c r="J658" s="849">
        <v>8</v>
      </c>
      <c r="K658" s="849">
        <v>192</v>
      </c>
      <c r="L658" s="849">
        <v>0.66666666666666663</v>
      </c>
      <c r="M658" s="849">
        <v>24</v>
      </c>
      <c r="N658" s="849">
        <v>13</v>
      </c>
      <c r="O658" s="849">
        <v>338</v>
      </c>
      <c r="P658" s="837">
        <v>1.1736111111111112</v>
      </c>
      <c r="Q658" s="850">
        <v>26</v>
      </c>
    </row>
    <row r="659" spans="1:17" ht="14.4" customHeight="1" x14ac:dyDescent="0.3">
      <c r="A659" s="831" t="s">
        <v>5339</v>
      </c>
      <c r="B659" s="832" t="s">
        <v>5162</v>
      </c>
      <c r="C659" s="832" t="s">
        <v>5036</v>
      </c>
      <c r="D659" s="832" t="s">
        <v>5187</v>
      </c>
      <c r="E659" s="832" t="s">
        <v>5188</v>
      </c>
      <c r="F659" s="849">
        <v>10</v>
      </c>
      <c r="G659" s="849">
        <v>550</v>
      </c>
      <c r="H659" s="849">
        <v>1</v>
      </c>
      <c r="I659" s="849">
        <v>55</v>
      </c>
      <c r="J659" s="849">
        <v>11</v>
      </c>
      <c r="K659" s="849">
        <v>605</v>
      </c>
      <c r="L659" s="849">
        <v>1.1000000000000001</v>
      </c>
      <c r="M659" s="849">
        <v>55</v>
      </c>
      <c r="N659" s="849">
        <v>6</v>
      </c>
      <c r="O659" s="849">
        <v>330</v>
      </c>
      <c r="P659" s="837">
        <v>0.6</v>
      </c>
      <c r="Q659" s="850">
        <v>55</v>
      </c>
    </row>
    <row r="660" spans="1:17" ht="14.4" customHeight="1" x14ac:dyDescent="0.3">
      <c r="A660" s="831" t="s">
        <v>5339</v>
      </c>
      <c r="B660" s="832" t="s">
        <v>5162</v>
      </c>
      <c r="C660" s="832" t="s">
        <v>5036</v>
      </c>
      <c r="D660" s="832" t="s">
        <v>5189</v>
      </c>
      <c r="E660" s="832" t="s">
        <v>5190</v>
      </c>
      <c r="F660" s="849">
        <v>294</v>
      </c>
      <c r="G660" s="849">
        <v>22638</v>
      </c>
      <c r="H660" s="849">
        <v>1</v>
      </c>
      <c r="I660" s="849">
        <v>77</v>
      </c>
      <c r="J660" s="849">
        <v>250</v>
      </c>
      <c r="K660" s="849">
        <v>19250</v>
      </c>
      <c r="L660" s="849">
        <v>0.85034013605442171</v>
      </c>
      <c r="M660" s="849">
        <v>77</v>
      </c>
      <c r="N660" s="849">
        <v>208</v>
      </c>
      <c r="O660" s="849">
        <v>16224</v>
      </c>
      <c r="P660" s="837">
        <v>0.71667108401802282</v>
      </c>
      <c r="Q660" s="850">
        <v>78</v>
      </c>
    </row>
    <row r="661" spans="1:17" ht="14.4" customHeight="1" x14ac:dyDescent="0.3">
      <c r="A661" s="831" t="s">
        <v>5339</v>
      </c>
      <c r="B661" s="832" t="s">
        <v>5162</v>
      </c>
      <c r="C661" s="832" t="s">
        <v>5036</v>
      </c>
      <c r="D661" s="832" t="s">
        <v>5193</v>
      </c>
      <c r="E661" s="832" t="s">
        <v>5194</v>
      </c>
      <c r="F661" s="849">
        <v>104</v>
      </c>
      <c r="G661" s="849">
        <v>2496</v>
      </c>
      <c r="H661" s="849">
        <v>1</v>
      </c>
      <c r="I661" s="849">
        <v>24</v>
      </c>
      <c r="J661" s="849">
        <v>98</v>
      </c>
      <c r="K661" s="849">
        <v>2352</v>
      </c>
      <c r="L661" s="849">
        <v>0.94230769230769229</v>
      </c>
      <c r="M661" s="849">
        <v>24</v>
      </c>
      <c r="N661" s="849">
        <v>71</v>
      </c>
      <c r="O661" s="849">
        <v>1704</v>
      </c>
      <c r="P661" s="837">
        <v>0.68269230769230771</v>
      </c>
      <c r="Q661" s="850">
        <v>24</v>
      </c>
    </row>
    <row r="662" spans="1:17" ht="14.4" customHeight="1" x14ac:dyDescent="0.3">
      <c r="A662" s="831" t="s">
        <v>5339</v>
      </c>
      <c r="B662" s="832" t="s">
        <v>5162</v>
      </c>
      <c r="C662" s="832" t="s">
        <v>5036</v>
      </c>
      <c r="D662" s="832" t="s">
        <v>5201</v>
      </c>
      <c r="E662" s="832" t="s">
        <v>5202</v>
      </c>
      <c r="F662" s="849"/>
      <c r="G662" s="849"/>
      <c r="H662" s="849"/>
      <c r="I662" s="849"/>
      <c r="J662" s="849">
        <v>1</v>
      </c>
      <c r="K662" s="849">
        <v>631</v>
      </c>
      <c r="L662" s="849"/>
      <c r="M662" s="849">
        <v>631</v>
      </c>
      <c r="N662" s="849"/>
      <c r="O662" s="849"/>
      <c r="P662" s="837"/>
      <c r="Q662" s="850"/>
    </row>
    <row r="663" spans="1:17" ht="14.4" customHeight="1" x14ac:dyDescent="0.3">
      <c r="A663" s="831" t="s">
        <v>5339</v>
      </c>
      <c r="B663" s="832" t="s">
        <v>5162</v>
      </c>
      <c r="C663" s="832" t="s">
        <v>5036</v>
      </c>
      <c r="D663" s="832" t="s">
        <v>5205</v>
      </c>
      <c r="E663" s="832" t="s">
        <v>5206</v>
      </c>
      <c r="F663" s="849">
        <v>240</v>
      </c>
      <c r="G663" s="849">
        <v>15840</v>
      </c>
      <c r="H663" s="849">
        <v>1</v>
      </c>
      <c r="I663" s="849">
        <v>66</v>
      </c>
      <c r="J663" s="849">
        <v>107</v>
      </c>
      <c r="K663" s="849">
        <v>7062</v>
      </c>
      <c r="L663" s="849">
        <v>0.44583333333333336</v>
      </c>
      <c r="M663" s="849">
        <v>66</v>
      </c>
      <c r="N663" s="849">
        <v>75</v>
      </c>
      <c r="O663" s="849">
        <v>4950</v>
      </c>
      <c r="P663" s="837">
        <v>0.3125</v>
      </c>
      <c r="Q663" s="850">
        <v>66</v>
      </c>
    </row>
    <row r="664" spans="1:17" ht="14.4" customHeight="1" x14ac:dyDescent="0.3">
      <c r="A664" s="831" t="s">
        <v>5339</v>
      </c>
      <c r="B664" s="832" t="s">
        <v>5162</v>
      </c>
      <c r="C664" s="832" t="s">
        <v>5036</v>
      </c>
      <c r="D664" s="832" t="s">
        <v>5209</v>
      </c>
      <c r="E664" s="832" t="s">
        <v>5210</v>
      </c>
      <c r="F664" s="849">
        <v>289</v>
      </c>
      <c r="G664" s="849">
        <v>4913</v>
      </c>
      <c r="H664" s="849">
        <v>1</v>
      </c>
      <c r="I664" s="849">
        <v>17</v>
      </c>
      <c r="J664" s="849">
        <v>252</v>
      </c>
      <c r="K664" s="849">
        <v>4284</v>
      </c>
      <c r="L664" s="849">
        <v>0.87197231833910038</v>
      </c>
      <c r="M664" s="849">
        <v>17</v>
      </c>
      <c r="N664" s="849">
        <v>228</v>
      </c>
      <c r="O664" s="849">
        <v>3876</v>
      </c>
      <c r="P664" s="837">
        <v>0.78892733564013839</v>
      </c>
      <c r="Q664" s="850">
        <v>17</v>
      </c>
    </row>
    <row r="665" spans="1:17" ht="14.4" customHeight="1" x14ac:dyDescent="0.3">
      <c r="A665" s="831" t="s">
        <v>5339</v>
      </c>
      <c r="B665" s="832" t="s">
        <v>5162</v>
      </c>
      <c r="C665" s="832" t="s">
        <v>5036</v>
      </c>
      <c r="D665" s="832" t="s">
        <v>5213</v>
      </c>
      <c r="E665" s="832" t="s">
        <v>5214</v>
      </c>
      <c r="F665" s="849">
        <v>20</v>
      </c>
      <c r="G665" s="849">
        <v>7000</v>
      </c>
      <c r="H665" s="849">
        <v>1</v>
      </c>
      <c r="I665" s="849">
        <v>350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" customHeight="1" x14ac:dyDescent="0.3">
      <c r="A666" s="831" t="s">
        <v>5339</v>
      </c>
      <c r="B666" s="832" t="s">
        <v>5162</v>
      </c>
      <c r="C666" s="832" t="s">
        <v>5036</v>
      </c>
      <c r="D666" s="832" t="s">
        <v>5215</v>
      </c>
      <c r="E666" s="832" t="s">
        <v>5216</v>
      </c>
      <c r="F666" s="849">
        <v>75</v>
      </c>
      <c r="G666" s="849">
        <v>1875</v>
      </c>
      <c r="H666" s="849">
        <v>1</v>
      </c>
      <c r="I666" s="849">
        <v>25</v>
      </c>
      <c r="J666" s="849">
        <v>90</v>
      </c>
      <c r="K666" s="849">
        <v>2250</v>
      </c>
      <c r="L666" s="849">
        <v>1.2</v>
      </c>
      <c r="M666" s="849">
        <v>25</v>
      </c>
      <c r="N666" s="849">
        <v>55</v>
      </c>
      <c r="O666" s="849">
        <v>1375</v>
      </c>
      <c r="P666" s="837">
        <v>0.73333333333333328</v>
      </c>
      <c r="Q666" s="850">
        <v>25</v>
      </c>
    </row>
    <row r="667" spans="1:17" ht="14.4" customHeight="1" x14ac:dyDescent="0.3">
      <c r="A667" s="831" t="s">
        <v>5339</v>
      </c>
      <c r="B667" s="832" t="s">
        <v>5162</v>
      </c>
      <c r="C667" s="832" t="s">
        <v>5036</v>
      </c>
      <c r="D667" s="832" t="s">
        <v>5217</v>
      </c>
      <c r="E667" s="832" t="s">
        <v>5218</v>
      </c>
      <c r="F667" s="849">
        <v>1</v>
      </c>
      <c r="G667" s="849">
        <v>742</v>
      </c>
      <c r="H667" s="849">
        <v>1</v>
      </c>
      <c r="I667" s="849">
        <v>742</v>
      </c>
      <c r="J667" s="849"/>
      <c r="K667" s="849"/>
      <c r="L667" s="849"/>
      <c r="M667" s="849"/>
      <c r="N667" s="849">
        <v>1</v>
      </c>
      <c r="O667" s="849">
        <v>742</v>
      </c>
      <c r="P667" s="837">
        <v>1</v>
      </c>
      <c r="Q667" s="850">
        <v>742</v>
      </c>
    </row>
    <row r="668" spans="1:17" ht="14.4" customHeight="1" x14ac:dyDescent="0.3">
      <c r="A668" s="831" t="s">
        <v>5339</v>
      </c>
      <c r="B668" s="832" t="s">
        <v>5162</v>
      </c>
      <c r="C668" s="832" t="s">
        <v>5036</v>
      </c>
      <c r="D668" s="832" t="s">
        <v>5219</v>
      </c>
      <c r="E668" s="832" t="s">
        <v>5220</v>
      </c>
      <c r="F668" s="849">
        <v>25</v>
      </c>
      <c r="G668" s="849">
        <v>4525</v>
      </c>
      <c r="H668" s="849">
        <v>1</v>
      </c>
      <c r="I668" s="849">
        <v>181</v>
      </c>
      <c r="J668" s="849">
        <v>39</v>
      </c>
      <c r="K668" s="849">
        <v>7059</v>
      </c>
      <c r="L668" s="849">
        <v>1.56</v>
      </c>
      <c r="M668" s="849">
        <v>181</v>
      </c>
      <c r="N668" s="849">
        <v>22</v>
      </c>
      <c r="O668" s="849">
        <v>3982</v>
      </c>
      <c r="P668" s="837">
        <v>0.88</v>
      </c>
      <c r="Q668" s="850">
        <v>181</v>
      </c>
    </row>
    <row r="669" spans="1:17" ht="14.4" customHeight="1" x14ac:dyDescent="0.3">
      <c r="A669" s="831" t="s">
        <v>5339</v>
      </c>
      <c r="B669" s="832" t="s">
        <v>5162</v>
      </c>
      <c r="C669" s="832" t="s">
        <v>5036</v>
      </c>
      <c r="D669" s="832" t="s">
        <v>5225</v>
      </c>
      <c r="E669" s="832" t="s">
        <v>5226</v>
      </c>
      <c r="F669" s="849">
        <v>94</v>
      </c>
      <c r="G669" s="849">
        <v>23876</v>
      </c>
      <c r="H669" s="849">
        <v>1</v>
      </c>
      <c r="I669" s="849">
        <v>254</v>
      </c>
      <c r="J669" s="849">
        <v>98</v>
      </c>
      <c r="K669" s="849">
        <v>24892</v>
      </c>
      <c r="L669" s="849">
        <v>1.0425531914893618</v>
      </c>
      <c r="M669" s="849">
        <v>254</v>
      </c>
      <c r="N669" s="849">
        <v>68</v>
      </c>
      <c r="O669" s="849">
        <v>17272</v>
      </c>
      <c r="P669" s="837">
        <v>0.72340425531914898</v>
      </c>
      <c r="Q669" s="850">
        <v>254</v>
      </c>
    </row>
    <row r="670" spans="1:17" ht="14.4" customHeight="1" x14ac:dyDescent="0.3">
      <c r="A670" s="831" t="s">
        <v>5339</v>
      </c>
      <c r="B670" s="832" t="s">
        <v>5162</v>
      </c>
      <c r="C670" s="832" t="s">
        <v>5036</v>
      </c>
      <c r="D670" s="832" t="s">
        <v>5227</v>
      </c>
      <c r="E670" s="832" t="s">
        <v>5228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269</v>
      </c>
      <c r="P670" s="837"/>
      <c r="Q670" s="850">
        <v>269</v>
      </c>
    </row>
    <row r="671" spans="1:17" ht="14.4" customHeight="1" x14ac:dyDescent="0.3">
      <c r="A671" s="831" t="s">
        <v>5339</v>
      </c>
      <c r="B671" s="832" t="s">
        <v>5162</v>
      </c>
      <c r="C671" s="832" t="s">
        <v>5036</v>
      </c>
      <c r="D671" s="832" t="s">
        <v>5231</v>
      </c>
      <c r="E671" s="832" t="s">
        <v>5232</v>
      </c>
      <c r="F671" s="849">
        <v>26</v>
      </c>
      <c r="G671" s="849">
        <v>5642</v>
      </c>
      <c r="H671" s="849">
        <v>1</v>
      </c>
      <c r="I671" s="849">
        <v>217</v>
      </c>
      <c r="J671" s="849">
        <v>36</v>
      </c>
      <c r="K671" s="849">
        <v>7812</v>
      </c>
      <c r="L671" s="849">
        <v>1.3846153846153846</v>
      </c>
      <c r="M671" s="849">
        <v>217</v>
      </c>
      <c r="N671" s="849">
        <v>27</v>
      </c>
      <c r="O671" s="849">
        <v>5859</v>
      </c>
      <c r="P671" s="837">
        <v>1.0384615384615385</v>
      </c>
      <c r="Q671" s="850">
        <v>217</v>
      </c>
    </row>
    <row r="672" spans="1:17" ht="14.4" customHeight="1" x14ac:dyDescent="0.3">
      <c r="A672" s="831" t="s">
        <v>5339</v>
      </c>
      <c r="B672" s="832" t="s">
        <v>5162</v>
      </c>
      <c r="C672" s="832" t="s">
        <v>5036</v>
      </c>
      <c r="D672" s="832" t="s">
        <v>5233</v>
      </c>
      <c r="E672" s="832" t="s">
        <v>5234</v>
      </c>
      <c r="F672" s="849">
        <v>10</v>
      </c>
      <c r="G672" s="849">
        <v>370</v>
      </c>
      <c r="H672" s="849">
        <v>1</v>
      </c>
      <c r="I672" s="849">
        <v>37</v>
      </c>
      <c r="J672" s="849"/>
      <c r="K672" s="849"/>
      <c r="L672" s="849"/>
      <c r="M672" s="849"/>
      <c r="N672" s="849">
        <v>1</v>
      </c>
      <c r="O672" s="849">
        <v>37</v>
      </c>
      <c r="P672" s="837">
        <v>0.1</v>
      </c>
      <c r="Q672" s="850">
        <v>37</v>
      </c>
    </row>
    <row r="673" spans="1:17" ht="14.4" customHeight="1" x14ac:dyDescent="0.3">
      <c r="A673" s="831" t="s">
        <v>5339</v>
      </c>
      <c r="B673" s="832" t="s">
        <v>5162</v>
      </c>
      <c r="C673" s="832" t="s">
        <v>5036</v>
      </c>
      <c r="D673" s="832" t="s">
        <v>5235</v>
      </c>
      <c r="E673" s="832" t="s">
        <v>5236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594</v>
      </c>
      <c r="P673" s="837"/>
      <c r="Q673" s="850">
        <v>594</v>
      </c>
    </row>
    <row r="674" spans="1:17" ht="14.4" customHeight="1" x14ac:dyDescent="0.3">
      <c r="A674" s="831" t="s">
        <v>5339</v>
      </c>
      <c r="B674" s="832" t="s">
        <v>5162</v>
      </c>
      <c r="C674" s="832" t="s">
        <v>5036</v>
      </c>
      <c r="D674" s="832" t="s">
        <v>5237</v>
      </c>
      <c r="E674" s="832" t="s">
        <v>5238</v>
      </c>
      <c r="F674" s="849">
        <v>6</v>
      </c>
      <c r="G674" s="849">
        <v>300</v>
      </c>
      <c r="H674" s="849">
        <v>1</v>
      </c>
      <c r="I674" s="849">
        <v>50</v>
      </c>
      <c r="J674" s="849">
        <v>7</v>
      </c>
      <c r="K674" s="849">
        <v>350</v>
      </c>
      <c r="L674" s="849">
        <v>1.1666666666666667</v>
      </c>
      <c r="M674" s="849">
        <v>50</v>
      </c>
      <c r="N674" s="849">
        <v>2</v>
      </c>
      <c r="O674" s="849">
        <v>100</v>
      </c>
      <c r="P674" s="837">
        <v>0.33333333333333331</v>
      </c>
      <c r="Q674" s="850">
        <v>50</v>
      </c>
    </row>
    <row r="675" spans="1:17" ht="14.4" customHeight="1" x14ac:dyDescent="0.3">
      <c r="A675" s="831" t="s">
        <v>5339</v>
      </c>
      <c r="B675" s="832" t="s">
        <v>5162</v>
      </c>
      <c r="C675" s="832" t="s">
        <v>5036</v>
      </c>
      <c r="D675" s="832" t="s">
        <v>5239</v>
      </c>
      <c r="E675" s="832" t="s">
        <v>5240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548</v>
      </c>
      <c r="P675" s="837"/>
      <c r="Q675" s="850">
        <v>548</v>
      </c>
    </row>
    <row r="676" spans="1:17" ht="14.4" customHeight="1" x14ac:dyDescent="0.3">
      <c r="A676" s="831" t="s">
        <v>5339</v>
      </c>
      <c r="B676" s="832" t="s">
        <v>5162</v>
      </c>
      <c r="C676" s="832" t="s">
        <v>5036</v>
      </c>
      <c r="D676" s="832" t="s">
        <v>5241</v>
      </c>
      <c r="E676" s="832" t="s">
        <v>5242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521</v>
      </c>
      <c r="P676" s="837"/>
      <c r="Q676" s="850">
        <v>521</v>
      </c>
    </row>
    <row r="677" spans="1:17" ht="14.4" customHeight="1" x14ac:dyDescent="0.3">
      <c r="A677" s="831" t="s">
        <v>5339</v>
      </c>
      <c r="B677" s="832" t="s">
        <v>5162</v>
      </c>
      <c r="C677" s="832" t="s">
        <v>5036</v>
      </c>
      <c r="D677" s="832" t="s">
        <v>5243</v>
      </c>
      <c r="E677" s="832" t="s">
        <v>5244</v>
      </c>
      <c r="F677" s="849">
        <v>1</v>
      </c>
      <c r="G677" s="849">
        <v>736</v>
      </c>
      <c r="H677" s="849">
        <v>1</v>
      </c>
      <c r="I677" s="849">
        <v>736</v>
      </c>
      <c r="J677" s="849"/>
      <c r="K677" s="849"/>
      <c r="L677" s="849"/>
      <c r="M677" s="849"/>
      <c r="N677" s="849">
        <v>1</v>
      </c>
      <c r="O677" s="849">
        <v>737</v>
      </c>
      <c r="P677" s="837">
        <v>1.0013586956521738</v>
      </c>
      <c r="Q677" s="850">
        <v>737</v>
      </c>
    </row>
    <row r="678" spans="1:17" ht="14.4" customHeight="1" x14ac:dyDescent="0.3">
      <c r="A678" s="831" t="s">
        <v>5339</v>
      </c>
      <c r="B678" s="832" t="s">
        <v>5162</v>
      </c>
      <c r="C678" s="832" t="s">
        <v>5036</v>
      </c>
      <c r="D678" s="832" t="s">
        <v>5247</v>
      </c>
      <c r="E678" s="832" t="s">
        <v>5248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347</v>
      </c>
      <c r="P678" s="837"/>
      <c r="Q678" s="850">
        <v>347</v>
      </c>
    </row>
    <row r="679" spans="1:17" ht="14.4" customHeight="1" x14ac:dyDescent="0.3">
      <c r="A679" s="831" t="s">
        <v>5339</v>
      </c>
      <c r="B679" s="832" t="s">
        <v>5162</v>
      </c>
      <c r="C679" s="832" t="s">
        <v>5036</v>
      </c>
      <c r="D679" s="832" t="s">
        <v>5251</v>
      </c>
      <c r="E679" s="832" t="s">
        <v>5252</v>
      </c>
      <c r="F679" s="849">
        <v>1</v>
      </c>
      <c r="G679" s="849">
        <v>232</v>
      </c>
      <c r="H679" s="849">
        <v>1</v>
      </c>
      <c r="I679" s="849">
        <v>232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5340</v>
      </c>
      <c r="B680" s="832" t="s">
        <v>5162</v>
      </c>
      <c r="C680" s="832" t="s">
        <v>5036</v>
      </c>
      <c r="D680" s="832" t="s">
        <v>5171</v>
      </c>
      <c r="E680" s="832" t="s">
        <v>5172</v>
      </c>
      <c r="F680" s="849">
        <v>46</v>
      </c>
      <c r="G680" s="849">
        <v>2990</v>
      </c>
      <c r="H680" s="849">
        <v>1</v>
      </c>
      <c r="I680" s="849">
        <v>65</v>
      </c>
      <c r="J680" s="849">
        <v>48</v>
      </c>
      <c r="K680" s="849">
        <v>3120</v>
      </c>
      <c r="L680" s="849">
        <v>1.0434782608695652</v>
      </c>
      <c r="M680" s="849">
        <v>65</v>
      </c>
      <c r="N680" s="849">
        <v>57</v>
      </c>
      <c r="O680" s="849">
        <v>3705</v>
      </c>
      <c r="P680" s="837">
        <v>1.2391304347826086</v>
      </c>
      <c r="Q680" s="850">
        <v>65</v>
      </c>
    </row>
    <row r="681" spans="1:17" ht="14.4" customHeight="1" x14ac:dyDescent="0.3">
      <c r="A681" s="831" t="s">
        <v>5340</v>
      </c>
      <c r="B681" s="832" t="s">
        <v>5162</v>
      </c>
      <c r="C681" s="832" t="s">
        <v>5036</v>
      </c>
      <c r="D681" s="832" t="s">
        <v>5189</v>
      </c>
      <c r="E681" s="832" t="s">
        <v>5190</v>
      </c>
      <c r="F681" s="849"/>
      <c r="G681" s="849"/>
      <c r="H681" s="849"/>
      <c r="I681" s="849"/>
      <c r="J681" s="849"/>
      <c r="K681" s="849"/>
      <c r="L681" s="849"/>
      <c r="M681" s="849"/>
      <c r="N681" s="849">
        <v>3</v>
      </c>
      <c r="O681" s="849">
        <v>234</v>
      </c>
      <c r="P681" s="837"/>
      <c r="Q681" s="850">
        <v>78</v>
      </c>
    </row>
    <row r="682" spans="1:17" ht="14.4" customHeight="1" x14ac:dyDescent="0.3">
      <c r="A682" s="831" t="s">
        <v>5340</v>
      </c>
      <c r="B682" s="832" t="s">
        <v>5162</v>
      </c>
      <c r="C682" s="832" t="s">
        <v>5036</v>
      </c>
      <c r="D682" s="832" t="s">
        <v>5193</v>
      </c>
      <c r="E682" s="832" t="s">
        <v>5194</v>
      </c>
      <c r="F682" s="849">
        <v>1</v>
      </c>
      <c r="G682" s="849">
        <v>24</v>
      </c>
      <c r="H682" s="849">
        <v>1</v>
      </c>
      <c r="I682" s="849">
        <v>24</v>
      </c>
      <c r="J682" s="849">
        <v>2</v>
      </c>
      <c r="K682" s="849">
        <v>48</v>
      </c>
      <c r="L682" s="849">
        <v>2</v>
      </c>
      <c r="M682" s="849">
        <v>24</v>
      </c>
      <c r="N682" s="849"/>
      <c r="O682" s="849"/>
      <c r="P682" s="837"/>
      <c r="Q682" s="850"/>
    </row>
    <row r="683" spans="1:17" ht="14.4" customHeight="1" x14ac:dyDescent="0.3">
      <c r="A683" s="831" t="s">
        <v>5340</v>
      </c>
      <c r="B683" s="832" t="s">
        <v>5162</v>
      </c>
      <c r="C683" s="832" t="s">
        <v>5036</v>
      </c>
      <c r="D683" s="832" t="s">
        <v>5209</v>
      </c>
      <c r="E683" s="832" t="s">
        <v>5210</v>
      </c>
      <c r="F683" s="849"/>
      <c r="G683" s="849"/>
      <c r="H683" s="849"/>
      <c r="I683" s="849"/>
      <c r="J683" s="849"/>
      <c r="K683" s="849"/>
      <c r="L683" s="849"/>
      <c r="M683" s="849"/>
      <c r="N683" s="849">
        <v>3</v>
      </c>
      <c r="O683" s="849">
        <v>51</v>
      </c>
      <c r="P683" s="837"/>
      <c r="Q683" s="850">
        <v>17</v>
      </c>
    </row>
    <row r="684" spans="1:17" ht="14.4" customHeight="1" x14ac:dyDescent="0.3">
      <c r="A684" s="831" t="s">
        <v>5340</v>
      </c>
      <c r="B684" s="832" t="s">
        <v>5162</v>
      </c>
      <c r="C684" s="832" t="s">
        <v>5036</v>
      </c>
      <c r="D684" s="832" t="s">
        <v>5215</v>
      </c>
      <c r="E684" s="832" t="s">
        <v>5216</v>
      </c>
      <c r="F684" s="849">
        <v>1</v>
      </c>
      <c r="G684" s="849">
        <v>25</v>
      </c>
      <c r="H684" s="849">
        <v>1</v>
      </c>
      <c r="I684" s="849">
        <v>25</v>
      </c>
      <c r="J684" s="849">
        <v>2</v>
      </c>
      <c r="K684" s="849">
        <v>50</v>
      </c>
      <c r="L684" s="849">
        <v>2</v>
      </c>
      <c r="M684" s="849">
        <v>25</v>
      </c>
      <c r="N684" s="849"/>
      <c r="O684" s="849"/>
      <c r="P684" s="837"/>
      <c r="Q684" s="850"/>
    </row>
    <row r="685" spans="1:17" ht="14.4" customHeight="1" x14ac:dyDescent="0.3">
      <c r="A685" s="831" t="s">
        <v>5341</v>
      </c>
      <c r="B685" s="832" t="s">
        <v>4827</v>
      </c>
      <c r="C685" s="832" t="s">
        <v>5036</v>
      </c>
      <c r="D685" s="832" t="s">
        <v>5041</v>
      </c>
      <c r="E685" s="832" t="s">
        <v>5042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38</v>
      </c>
      <c r="P685" s="837"/>
      <c r="Q685" s="850">
        <v>38</v>
      </c>
    </row>
    <row r="686" spans="1:17" ht="14.4" customHeight="1" x14ac:dyDescent="0.3">
      <c r="A686" s="831" t="s">
        <v>5341</v>
      </c>
      <c r="B686" s="832" t="s">
        <v>4827</v>
      </c>
      <c r="C686" s="832" t="s">
        <v>5036</v>
      </c>
      <c r="D686" s="832" t="s">
        <v>5075</v>
      </c>
      <c r="E686" s="832" t="s">
        <v>5076</v>
      </c>
      <c r="F686" s="849">
        <v>1</v>
      </c>
      <c r="G686" s="849">
        <v>173</v>
      </c>
      <c r="H686" s="849">
        <v>1</v>
      </c>
      <c r="I686" s="849">
        <v>173</v>
      </c>
      <c r="J686" s="849"/>
      <c r="K686" s="849"/>
      <c r="L686" s="849"/>
      <c r="M686" s="849"/>
      <c r="N686" s="849">
        <v>1</v>
      </c>
      <c r="O686" s="849">
        <v>175</v>
      </c>
      <c r="P686" s="837">
        <v>1.0115606936416186</v>
      </c>
      <c r="Q686" s="850">
        <v>175</v>
      </c>
    </row>
    <row r="687" spans="1:17" ht="14.4" customHeight="1" x14ac:dyDescent="0.3">
      <c r="A687" s="831" t="s">
        <v>5341</v>
      </c>
      <c r="B687" s="832" t="s">
        <v>5162</v>
      </c>
      <c r="C687" s="832" t="s">
        <v>5036</v>
      </c>
      <c r="D687" s="832" t="s">
        <v>5167</v>
      </c>
      <c r="E687" s="832" t="s">
        <v>5168</v>
      </c>
      <c r="F687" s="849">
        <v>9</v>
      </c>
      <c r="G687" s="849">
        <v>3186</v>
      </c>
      <c r="H687" s="849">
        <v>1</v>
      </c>
      <c r="I687" s="849">
        <v>354</v>
      </c>
      <c r="J687" s="849">
        <v>2</v>
      </c>
      <c r="K687" s="849">
        <v>708</v>
      </c>
      <c r="L687" s="849">
        <v>0.22222222222222221</v>
      </c>
      <c r="M687" s="849">
        <v>354</v>
      </c>
      <c r="N687" s="849"/>
      <c r="O687" s="849"/>
      <c r="P687" s="837"/>
      <c r="Q687" s="850"/>
    </row>
    <row r="688" spans="1:17" ht="14.4" customHeight="1" x14ac:dyDescent="0.3">
      <c r="A688" s="831" t="s">
        <v>5341</v>
      </c>
      <c r="B688" s="832" t="s">
        <v>5162</v>
      </c>
      <c r="C688" s="832" t="s">
        <v>5036</v>
      </c>
      <c r="D688" s="832" t="s">
        <v>5171</v>
      </c>
      <c r="E688" s="832" t="s">
        <v>5172</v>
      </c>
      <c r="F688" s="849">
        <v>31</v>
      </c>
      <c r="G688" s="849">
        <v>2015</v>
      </c>
      <c r="H688" s="849">
        <v>1</v>
      </c>
      <c r="I688" s="849">
        <v>65</v>
      </c>
      <c r="J688" s="849">
        <v>35</v>
      </c>
      <c r="K688" s="849">
        <v>2275</v>
      </c>
      <c r="L688" s="849">
        <v>1.1290322580645162</v>
      </c>
      <c r="M688" s="849">
        <v>65</v>
      </c>
      <c r="N688" s="849">
        <v>21</v>
      </c>
      <c r="O688" s="849">
        <v>1365</v>
      </c>
      <c r="P688" s="837">
        <v>0.67741935483870963</v>
      </c>
      <c r="Q688" s="850">
        <v>65</v>
      </c>
    </row>
    <row r="689" spans="1:17" ht="14.4" customHeight="1" x14ac:dyDescent="0.3">
      <c r="A689" s="831" t="s">
        <v>5341</v>
      </c>
      <c r="B689" s="832" t="s">
        <v>5162</v>
      </c>
      <c r="C689" s="832" t="s">
        <v>5036</v>
      </c>
      <c r="D689" s="832" t="s">
        <v>5173</v>
      </c>
      <c r="E689" s="832" t="s">
        <v>5174</v>
      </c>
      <c r="F689" s="849"/>
      <c r="G689" s="849"/>
      <c r="H689" s="849"/>
      <c r="I689" s="849"/>
      <c r="J689" s="849">
        <v>1</v>
      </c>
      <c r="K689" s="849">
        <v>545</v>
      </c>
      <c r="L689" s="849"/>
      <c r="M689" s="849">
        <v>545</v>
      </c>
      <c r="N689" s="849"/>
      <c r="O689" s="849"/>
      <c r="P689" s="837"/>
      <c r="Q689" s="850"/>
    </row>
    <row r="690" spans="1:17" ht="14.4" customHeight="1" x14ac:dyDescent="0.3">
      <c r="A690" s="831" t="s">
        <v>5341</v>
      </c>
      <c r="B690" s="832" t="s">
        <v>5162</v>
      </c>
      <c r="C690" s="832" t="s">
        <v>5036</v>
      </c>
      <c r="D690" s="832" t="s">
        <v>5175</v>
      </c>
      <c r="E690" s="832" t="s">
        <v>5176</v>
      </c>
      <c r="F690" s="849"/>
      <c r="G690" s="849"/>
      <c r="H690" s="849"/>
      <c r="I690" s="849"/>
      <c r="J690" s="849">
        <v>4</v>
      </c>
      <c r="K690" s="849">
        <v>2368</v>
      </c>
      <c r="L690" s="849"/>
      <c r="M690" s="849">
        <v>592</v>
      </c>
      <c r="N690" s="849"/>
      <c r="O690" s="849"/>
      <c r="P690" s="837"/>
      <c r="Q690" s="850"/>
    </row>
    <row r="691" spans="1:17" ht="14.4" customHeight="1" x14ac:dyDescent="0.3">
      <c r="A691" s="831" t="s">
        <v>5341</v>
      </c>
      <c r="B691" s="832" t="s">
        <v>5162</v>
      </c>
      <c r="C691" s="832" t="s">
        <v>5036</v>
      </c>
      <c r="D691" s="832" t="s">
        <v>5183</v>
      </c>
      <c r="E691" s="832" t="s">
        <v>5184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26</v>
      </c>
      <c r="P691" s="837"/>
      <c r="Q691" s="850">
        <v>26</v>
      </c>
    </row>
    <row r="692" spans="1:17" ht="14.4" customHeight="1" x14ac:dyDescent="0.3">
      <c r="A692" s="831" t="s">
        <v>5341</v>
      </c>
      <c r="B692" s="832" t="s">
        <v>5162</v>
      </c>
      <c r="C692" s="832" t="s">
        <v>5036</v>
      </c>
      <c r="D692" s="832" t="s">
        <v>5189</v>
      </c>
      <c r="E692" s="832" t="s">
        <v>5190</v>
      </c>
      <c r="F692" s="849">
        <v>70</v>
      </c>
      <c r="G692" s="849">
        <v>5390</v>
      </c>
      <c r="H692" s="849">
        <v>1</v>
      </c>
      <c r="I692" s="849">
        <v>77</v>
      </c>
      <c r="J692" s="849">
        <v>47</v>
      </c>
      <c r="K692" s="849">
        <v>3619</v>
      </c>
      <c r="L692" s="849">
        <v>0.67142857142857137</v>
      </c>
      <c r="M692" s="849">
        <v>77</v>
      </c>
      <c r="N692" s="849">
        <v>39</v>
      </c>
      <c r="O692" s="849">
        <v>3042</v>
      </c>
      <c r="P692" s="837">
        <v>0.564378478664193</v>
      </c>
      <c r="Q692" s="850">
        <v>78</v>
      </c>
    </row>
    <row r="693" spans="1:17" ht="14.4" customHeight="1" x14ac:dyDescent="0.3">
      <c r="A693" s="831" t="s">
        <v>5341</v>
      </c>
      <c r="B693" s="832" t="s">
        <v>5162</v>
      </c>
      <c r="C693" s="832" t="s">
        <v>5036</v>
      </c>
      <c r="D693" s="832" t="s">
        <v>5193</v>
      </c>
      <c r="E693" s="832" t="s">
        <v>5194</v>
      </c>
      <c r="F693" s="849">
        <v>2</v>
      </c>
      <c r="G693" s="849">
        <v>48</v>
      </c>
      <c r="H693" s="849">
        <v>1</v>
      </c>
      <c r="I693" s="849">
        <v>24</v>
      </c>
      <c r="J693" s="849">
        <v>6</v>
      </c>
      <c r="K693" s="849">
        <v>144</v>
      </c>
      <c r="L693" s="849">
        <v>3</v>
      </c>
      <c r="M693" s="849">
        <v>24</v>
      </c>
      <c r="N693" s="849">
        <v>3</v>
      </c>
      <c r="O693" s="849">
        <v>72</v>
      </c>
      <c r="P693" s="837">
        <v>1.5</v>
      </c>
      <c r="Q693" s="850">
        <v>24</v>
      </c>
    </row>
    <row r="694" spans="1:17" ht="14.4" customHeight="1" x14ac:dyDescent="0.3">
      <c r="A694" s="831" t="s">
        <v>5341</v>
      </c>
      <c r="B694" s="832" t="s">
        <v>5162</v>
      </c>
      <c r="C694" s="832" t="s">
        <v>5036</v>
      </c>
      <c r="D694" s="832" t="s">
        <v>5205</v>
      </c>
      <c r="E694" s="832" t="s">
        <v>5206</v>
      </c>
      <c r="F694" s="849">
        <v>1</v>
      </c>
      <c r="G694" s="849">
        <v>66</v>
      </c>
      <c r="H694" s="849">
        <v>1</v>
      </c>
      <c r="I694" s="849">
        <v>66</v>
      </c>
      <c r="J694" s="849">
        <v>3</v>
      </c>
      <c r="K694" s="849">
        <v>198</v>
      </c>
      <c r="L694" s="849">
        <v>3</v>
      </c>
      <c r="M694" s="849">
        <v>66</v>
      </c>
      <c r="N694" s="849">
        <v>2</v>
      </c>
      <c r="O694" s="849">
        <v>132</v>
      </c>
      <c r="P694" s="837">
        <v>2</v>
      </c>
      <c r="Q694" s="850">
        <v>66</v>
      </c>
    </row>
    <row r="695" spans="1:17" ht="14.4" customHeight="1" x14ac:dyDescent="0.3">
      <c r="A695" s="831" t="s">
        <v>5341</v>
      </c>
      <c r="B695" s="832" t="s">
        <v>5162</v>
      </c>
      <c r="C695" s="832" t="s">
        <v>5036</v>
      </c>
      <c r="D695" s="832" t="s">
        <v>5209</v>
      </c>
      <c r="E695" s="832" t="s">
        <v>5210</v>
      </c>
      <c r="F695" s="849">
        <v>75</v>
      </c>
      <c r="G695" s="849">
        <v>1275</v>
      </c>
      <c r="H695" s="849">
        <v>1</v>
      </c>
      <c r="I695" s="849">
        <v>17</v>
      </c>
      <c r="J695" s="849">
        <v>54</v>
      </c>
      <c r="K695" s="849">
        <v>918</v>
      </c>
      <c r="L695" s="849">
        <v>0.72</v>
      </c>
      <c r="M695" s="849">
        <v>17</v>
      </c>
      <c r="N695" s="849">
        <v>39</v>
      </c>
      <c r="O695" s="849">
        <v>663</v>
      </c>
      <c r="P695" s="837">
        <v>0.52</v>
      </c>
      <c r="Q695" s="850">
        <v>17</v>
      </c>
    </row>
    <row r="696" spans="1:17" ht="14.4" customHeight="1" x14ac:dyDescent="0.3">
      <c r="A696" s="831" t="s">
        <v>5341</v>
      </c>
      <c r="B696" s="832" t="s">
        <v>5162</v>
      </c>
      <c r="C696" s="832" t="s">
        <v>5036</v>
      </c>
      <c r="D696" s="832" t="s">
        <v>5215</v>
      </c>
      <c r="E696" s="832" t="s">
        <v>5216</v>
      </c>
      <c r="F696" s="849">
        <v>2</v>
      </c>
      <c r="G696" s="849">
        <v>50</v>
      </c>
      <c r="H696" s="849">
        <v>1</v>
      </c>
      <c r="I696" s="849">
        <v>25</v>
      </c>
      <c r="J696" s="849">
        <v>5</v>
      </c>
      <c r="K696" s="849">
        <v>125</v>
      </c>
      <c r="L696" s="849">
        <v>2.5</v>
      </c>
      <c r="M696" s="849">
        <v>25</v>
      </c>
      <c r="N696" s="849">
        <v>2</v>
      </c>
      <c r="O696" s="849">
        <v>50</v>
      </c>
      <c r="P696" s="837">
        <v>1</v>
      </c>
      <c r="Q696" s="850">
        <v>25</v>
      </c>
    </row>
    <row r="697" spans="1:17" ht="14.4" customHeight="1" x14ac:dyDescent="0.3">
      <c r="A697" s="831" t="s">
        <v>5341</v>
      </c>
      <c r="B697" s="832" t="s">
        <v>5162</v>
      </c>
      <c r="C697" s="832" t="s">
        <v>5036</v>
      </c>
      <c r="D697" s="832" t="s">
        <v>5219</v>
      </c>
      <c r="E697" s="832" t="s">
        <v>5220</v>
      </c>
      <c r="F697" s="849">
        <v>1</v>
      </c>
      <c r="G697" s="849">
        <v>181</v>
      </c>
      <c r="H697" s="849">
        <v>1</v>
      </c>
      <c r="I697" s="849">
        <v>181</v>
      </c>
      <c r="J697" s="849">
        <v>1</v>
      </c>
      <c r="K697" s="849">
        <v>181</v>
      </c>
      <c r="L697" s="849">
        <v>1</v>
      </c>
      <c r="M697" s="849">
        <v>181</v>
      </c>
      <c r="N697" s="849"/>
      <c r="O697" s="849"/>
      <c r="P697" s="837"/>
      <c r="Q697" s="850"/>
    </row>
    <row r="698" spans="1:17" ht="14.4" customHeight="1" x14ac:dyDescent="0.3">
      <c r="A698" s="831" t="s">
        <v>5341</v>
      </c>
      <c r="B698" s="832" t="s">
        <v>5162</v>
      </c>
      <c r="C698" s="832" t="s">
        <v>5036</v>
      </c>
      <c r="D698" s="832" t="s">
        <v>5225</v>
      </c>
      <c r="E698" s="832" t="s">
        <v>5226</v>
      </c>
      <c r="F698" s="849">
        <v>2</v>
      </c>
      <c r="G698" s="849">
        <v>508</v>
      </c>
      <c r="H698" s="849">
        <v>1</v>
      </c>
      <c r="I698" s="849">
        <v>254</v>
      </c>
      <c r="J698" s="849">
        <v>2</v>
      </c>
      <c r="K698" s="849">
        <v>508</v>
      </c>
      <c r="L698" s="849">
        <v>1</v>
      </c>
      <c r="M698" s="849">
        <v>254</v>
      </c>
      <c r="N698" s="849">
        <v>1</v>
      </c>
      <c r="O698" s="849">
        <v>254</v>
      </c>
      <c r="P698" s="837">
        <v>0.5</v>
      </c>
      <c r="Q698" s="850">
        <v>254</v>
      </c>
    </row>
    <row r="699" spans="1:17" ht="14.4" customHeight="1" x14ac:dyDescent="0.3">
      <c r="A699" s="831" t="s">
        <v>5341</v>
      </c>
      <c r="B699" s="832" t="s">
        <v>5162</v>
      </c>
      <c r="C699" s="832" t="s">
        <v>5036</v>
      </c>
      <c r="D699" s="832" t="s">
        <v>5231</v>
      </c>
      <c r="E699" s="832" t="s">
        <v>5232</v>
      </c>
      <c r="F699" s="849">
        <v>1</v>
      </c>
      <c r="G699" s="849">
        <v>217</v>
      </c>
      <c r="H699" s="849">
        <v>1</v>
      </c>
      <c r="I699" s="849">
        <v>217</v>
      </c>
      <c r="J699" s="849">
        <v>1</v>
      </c>
      <c r="K699" s="849">
        <v>217</v>
      </c>
      <c r="L699" s="849">
        <v>1</v>
      </c>
      <c r="M699" s="849">
        <v>217</v>
      </c>
      <c r="N699" s="849"/>
      <c r="O699" s="849"/>
      <c r="P699" s="837"/>
      <c r="Q699" s="850"/>
    </row>
    <row r="700" spans="1:17" ht="14.4" customHeight="1" x14ac:dyDescent="0.3">
      <c r="A700" s="831" t="s">
        <v>5341</v>
      </c>
      <c r="B700" s="832" t="s">
        <v>5162</v>
      </c>
      <c r="C700" s="832" t="s">
        <v>5036</v>
      </c>
      <c r="D700" s="832" t="s">
        <v>5235</v>
      </c>
      <c r="E700" s="832" t="s">
        <v>5236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594</v>
      </c>
      <c r="P700" s="837"/>
      <c r="Q700" s="850">
        <v>594</v>
      </c>
    </row>
    <row r="701" spans="1:17" ht="14.4" customHeight="1" x14ac:dyDescent="0.3">
      <c r="A701" s="831" t="s">
        <v>5341</v>
      </c>
      <c r="B701" s="832" t="s">
        <v>5162</v>
      </c>
      <c r="C701" s="832" t="s">
        <v>5036</v>
      </c>
      <c r="D701" s="832" t="s">
        <v>5257</v>
      </c>
      <c r="E701" s="832" t="s">
        <v>5258</v>
      </c>
      <c r="F701" s="849"/>
      <c r="G701" s="849"/>
      <c r="H701" s="849"/>
      <c r="I701" s="849"/>
      <c r="J701" s="849">
        <v>1</v>
      </c>
      <c r="K701" s="849">
        <v>652</v>
      </c>
      <c r="L701" s="849"/>
      <c r="M701" s="849">
        <v>652</v>
      </c>
      <c r="N701" s="849"/>
      <c r="O701" s="849"/>
      <c r="P701" s="837"/>
      <c r="Q701" s="850"/>
    </row>
    <row r="702" spans="1:17" ht="14.4" customHeight="1" x14ac:dyDescent="0.3">
      <c r="A702" s="831" t="s">
        <v>5342</v>
      </c>
      <c r="B702" s="832" t="s">
        <v>4827</v>
      </c>
      <c r="C702" s="832" t="s">
        <v>5036</v>
      </c>
      <c r="D702" s="832" t="s">
        <v>5075</v>
      </c>
      <c r="E702" s="832" t="s">
        <v>5076</v>
      </c>
      <c r="F702" s="849"/>
      <c r="G702" s="849"/>
      <c r="H702" s="849"/>
      <c r="I702" s="849"/>
      <c r="J702" s="849">
        <v>1</v>
      </c>
      <c r="K702" s="849">
        <v>174</v>
      </c>
      <c r="L702" s="849"/>
      <c r="M702" s="849">
        <v>174</v>
      </c>
      <c r="N702" s="849"/>
      <c r="O702" s="849"/>
      <c r="P702" s="837"/>
      <c r="Q702" s="850"/>
    </row>
    <row r="703" spans="1:17" ht="14.4" customHeight="1" x14ac:dyDescent="0.3">
      <c r="A703" s="831" t="s">
        <v>5342</v>
      </c>
      <c r="B703" s="832" t="s">
        <v>5162</v>
      </c>
      <c r="C703" s="832" t="s">
        <v>5036</v>
      </c>
      <c r="D703" s="832" t="s">
        <v>5163</v>
      </c>
      <c r="E703" s="832" t="s">
        <v>5164</v>
      </c>
      <c r="F703" s="849"/>
      <c r="G703" s="849"/>
      <c r="H703" s="849"/>
      <c r="I703" s="849"/>
      <c r="J703" s="849">
        <v>1</v>
      </c>
      <c r="K703" s="849">
        <v>222</v>
      </c>
      <c r="L703" s="849"/>
      <c r="M703" s="849">
        <v>222</v>
      </c>
      <c r="N703" s="849"/>
      <c r="O703" s="849"/>
      <c r="P703" s="837"/>
      <c r="Q703" s="850"/>
    </row>
    <row r="704" spans="1:17" ht="14.4" customHeight="1" x14ac:dyDescent="0.3">
      <c r="A704" s="831" t="s">
        <v>5342</v>
      </c>
      <c r="B704" s="832" t="s">
        <v>5162</v>
      </c>
      <c r="C704" s="832" t="s">
        <v>5036</v>
      </c>
      <c r="D704" s="832" t="s">
        <v>5165</v>
      </c>
      <c r="E704" s="832" t="s">
        <v>5166</v>
      </c>
      <c r="F704" s="849"/>
      <c r="G704" s="849"/>
      <c r="H704" s="849"/>
      <c r="I704" s="849"/>
      <c r="J704" s="849">
        <v>1</v>
      </c>
      <c r="K704" s="849">
        <v>509</v>
      </c>
      <c r="L704" s="849"/>
      <c r="M704" s="849">
        <v>509</v>
      </c>
      <c r="N704" s="849"/>
      <c r="O704" s="849"/>
      <c r="P704" s="837"/>
      <c r="Q704" s="850"/>
    </row>
    <row r="705" spans="1:17" ht="14.4" customHeight="1" x14ac:dyDescent="0.3">
      <c r="A705" s="831" t="s">
        <v>5342</v>
      </c>
      <c r="B705" s="832" t="s">
        <v>5162</v>
      </c>
      <c r="C705" s="832" t="s">
        <v>5036</v>
      </c>
      <c r="D705" s="832" t="s">
        <v>5167</v>
      </c>
      <c r="E705" s="832" t="s">
        <v>5168</v>
      </c>
      <c r="F705" s="849">
        <v>6</v>
      </c>
      <c r="G705" s="849">
        <v>2124</v>
      </c>
      <c r="H705" s="849">
        <v>1</v>
      </c>
      <c r="I705" s="849">
        <v>354</v>
      </c>
      <c r="J705" s="849">
        <v>6</v>
      </c>
      <c r="K705" s="849">
        <v>2124</v>
      </c>
      <c r="L705" s="849">
        <v>1</v>
      </c>
      <c r="M705" s="849">
        <v>354</v>
      </c>
      <c r="N705" s="849"/>
      <c r="O705" s="849"/>
      <c r="P705" s="837"/>
      <c r="Q705" s="850"/>
    </row>
    <row r="706" spans="1:17" ht="14.4" customHeight="1" x14ac:dyDescent="0.3">
      <c r="A706" s="831" t="s">
        <v>5342</v>
      </c>
      <c r="B706" s="832" t="s">
        <v>5162</v>
      </c>
      <c r="C706" s="832" t="s">
        <v>5036</v>
      </c>
      <c r="D706" s="832" t="s">
        <v>5171</v>
      </c>
      <c r="E706" s="832" t="s">
        <v>5172</v>
      </c>
      <c r="F706" s="849">
        <v>34</v>
      </c>
      <c r="G706" s="849">
        <v>2210</v>
      </c>
      <c r="H706" s="849">
        <v>1</v>
      </c>
      <c r="I706" s="849">
        <v>65</v>
      </c>
      <c r="J706" s="849">
        <v>34</v>
      </c>
      <c r="K706" s="849">
        <v>2210</v>
      </c>
      <c r="L706" s="849">
        <v>1</v>
      </c>
      <c r="M706" s="849">
        <v>65</v>
      </c>
      <c r="N706" s="849">
        <v>31</v>
      </c>
      <c r="O706" s="849">
        <v>2015</v>
      </c>
      <c r="P706" s="837">
        <v>0.91176470588235292</v>
      </c>
      <c r="Q706" s="850">
        <v>65</v>
      </c>
    </row>
    <row r="707" spans="1:17" ht="14.4" customHeight="1" x14ac:dyDescent="0.3">
      <c r="A707" s="831" t="s">
        <v>5342</v>
      </c>
      <c r="B707" s="832" t="s">
        <v>5162</v>
      </c>
      <c r="C707" s="832" t="s">
        <v>5036</v>
      </c>
      <c r="D707" s="832" t="s">
        <v>5189</v>
      </c>
      <c r="E707" s="832" t="s">
        <v>5190</v>
      </c>
      <c r="F707" s="849">
        <v>7</v>
      </c>
      <c r="G707" s="849">
        <v>539</v>
      </c>
      <c r="H707" s="849">
        <v>1</v>
      </c>
      <c r="I707" s="849">
        <v>77</v>
      </c>
      <c r="J707" s="849">
        <v>9</v>
      </c>
      <c r="K707" s="849">
        <v>693</v>
      </c>
      <c r="L707" s="849">
        <v>1.2857142857142858</v>
      </c>
      <c r="M707" s="849">
        <v>77</v>
      </c>
      <c r="N707" s="849">
        <v>3</v>
      </c>
      <c r="O707" s="849">
        <v>234</v>
      </c>
      <c r="P707" s="837">
        <v>0.43413729128014844</v>
      </c>
      <c r="Q707" s="850">
        <v>78</v>
      </c>
    </row>
    <row r="708" spans="1:17" ht="14.4" customHeight="1" x14ac:dyDescent="0.3">
      <c r="A708" s="831" t="s">
        <v>5342</v>
      </c>
      <c r="B708" s="832" t="s">
        <v>5162</v>
      </c>
      <c r="C708" s="832" t="s">
        <v>5036</v>
      </c>
      <c r="D708" s="832" t="s">
        <v>5193</v>
      </c>
      <c r="E708" s="832" t="s">
        <v>5194</v>
      </c>
      <c r="F708" s="849">
        <v>3</v>
      </c>
      <c r="G708" s="849">
        <v>72</v>
      </c>
      <c r="H708" s="849">
        <v>1</v>
      </c>
      <c r="I708" s="849">
        <v>24</v>
      </c>
      <c r="J708" s="849">
        <v>5</v>
      </c>
      <c r="K708" s="849">
        <v>120</v>
      </c>
      <c r="L708" s="849">
        <v>1.6666666666666667</v>
      </c>
      <c r="M708" s="849">
        <v>24</v>
      </c>
      <c r="N708" s="849">
        <v>2</v>
      </c>
      <c r="O708" s="849">
        <v>48</v>
      </c>
      <c r="P708" s="837">
        <v>0.66666666666666663</v>
      </c>
      <c r="Q708" s="850">
        <v>24</v>
      </c>
    </row>
    <row r="709" spans="1:17" ht="14.4" customHeight="1" x14ac:dyDescent="0.3">
      <c r="A709" s="831" t="s">
        <v>5342</v>
      </c>
      <c r="B709" s="832" t="s">
        <v>5162</v>
      </c>
      <c r="C709" s="832" t="s">
        <v>5036</v>
      </c>
      <c r="D709" s="832" t="s">
        <v>5205</v>
      </c>
      <c r="E709" s="832" t="s">
        <v>5206</v>
      </c>
      <c r="F709" s="849"/>
      <c r="G709" s="849"/>
      <c r="H709" s="849"/>
      <c r="I709" s="849"/>
      <c r="J709" s="849"/>
      <c r="K709" s="849"/>
      <c r="L709" s="849"/>
      <c r="M709" s="849"/>
      <c r="N709" s="849">
        <v>2</v>
      </c>
      <c r="O709" s="849">
        <v>132</v>
      </c>
      <c r="P709" s="837"/>
      <c r="Q709" s="850">
        <v>66</v>
      </c>
    </row>
    <row r="710" spans="1:17" ht="14.4" customHeight="1" x14ac:dyDescent="0.3">
      <c r="A710" s="831" t="s">
        <v>5342</v>
      </c>
      <c r="B710" s="832" t="s">
        <v>5162</v>
      </c>
      <c r="C710" s="832" t="s">
        <v>5036</v>
      </c>
      <c r="D710" s="832" t="s">
        <v>5209</v>
      </c>
      <c r="E710" s="832" t="s">
        <v>5210</v>
      </c>
      <c r="F710" s="849">
        <v>28</v>
      </c>
      <c r="G710" s="849">
        <v>476</v>
      </c>
      <c r="H710" s="849">
        <v>1</v>
      </c>
      <c r="I710" s="849">
        <v>17</v>
      </c>
      <c r="J710" s="849">
        <v>24</v>
      </c>
      <c r="K710" s="849">
        <v>408</v>
      </c>
      <c r="L710" s="849">
        <v>0.8571428571428571</v>
      </c>
      <c r="M710" s="849">
        <v>17</v>
      </c>
      <c r="N710" s="849">
        <v>41</v>
      </c>
      <c r="O710" s="849">
        <v>697</v>
      </c>
      <c r="P710" s="837">
        <v>1.4642857142857142</v>
      </c>
      <c r="Q710" s="850">
        <v>17</v>
      </c>
    </row>
    <row r="711" spans="1:17" ht="14.4" customHeight="1" x14ac:dyDescent="0.3">
      <c r="A711" s="831" t="s">
        <v>5342</v>
      </c>
      <c r="B711" s="832" t="s">
        <v>5162</v>
      </c>
      <c r="C711" s="832" t="s">
        <v>5036</v>
      </c>
      <c r="D711" s="832" t="s">
        <v>5213</v>
      </c>
      <c r="E711" s="832" t="s">
        <v>5214</v>
      </c>
      <c r="F711" s="849"/>
      <c r="G711" s="849"/>
      <c r="H711" s="849"/>
      <c r="I711" s="849"/>
      <c r="J711" s="849">
        <v>16</v>
      </c>
      <c r="K711" s="849">
        <v>5600</v>
      </c>
      <c r="L711" s="849"/>
      <c r="M711" s="849">
        <v>350</v>
      </c>
      <c r="N711" s="849"/>
      <c r="O711" s="849"/>
      <c r="P711" s="837"/>
      <c r="Q711" s="850"/>
    </row>
    <row r="712" spans="1:17" ht="14.4" customHeight="1" x14ac:dyDescent="0.3">
      <c r="A712" s="831" t="s">
        <v>5342</v>
      </c>
      <c r="B712" s="832" t="s">
        <v>5162</v>
      </c>
      <c r="C712" s="832" t="s">
        <v>5036</v>
      </c>
      <c r="D712" s="832" t="s">
        <v>5215</v>
      </c>
      <c r="E712" s="832" t="s">
        <v>5216</v>
      </c>
      <c r="F712" s="849">
        <v>3</v>
      </c>
      <c r="G712" s="849">
        <v>75</v>
      </c>
      <c r="H712" s="849">
        <v>1</v>
      </c>
      <c r="I712" s="849">
        <v>25</v>
      </c>
      <c r="J712" s="849">
        <v>3</v>
      </c>
      <c r="K712" s="849">
        <v>75</v>
      </c>
      <c r="L712" s="849">
        <v>1</v>
      </c>
      <c r="M712" s="849">
        <v>25</v>
      </c>
      <c r="N712" s="849">
        <v>2</v>
      </c>
      <c r="O712" s="849">
        <v>50</v>
      </c>
      <c r="P712" s="837">
        <v>0.66666666666666663</v>
      </c>
      <c r="Q712" s="850">
        <v>25</v>
      </c>
    </row>
    <row r="713" spans="1:17" ht="14.4" customHeight="1" x14ac:dyDescent="0.3">
      <c r="A713" s="831" t="s">
        <v>5342</v>
      </c>
      <c r="B713" s="832" t="s">
        <v>5162</v>
      </c>
      <c r="C713" s="832" t="s">
        <v>5036</v>
      </c>
      <c r="D713" s="832" t="s">
        <v>5219</v>
      </c>
      <c r="E713" s="832" t="s">
        <v>5220</v>
      </c>
      <c r="F713" s="849"/>
      <c r="G713" s="849"/>
      <c r="H713" s="849"/>
      <c r="I713" s="849"/>
      <c r="J713" s="849">
        <v>1</v>
      </c>
      <c r="K713" s="849">
        <v>181</v>
      </c>
      <c r="L713" s="849"/>
      <c r="M713" s="849">
        <v>181</v>
      </c>
      <c r="N713" s="849"/>
      <c r="O713" s="849"/>
      <c r="P713" s="837"/>
      <c r="Q713" s="850"/>
    </row>
    <row r="714" spans="1:17" ht="14.4" customHeight="1" x14ac:dyDescent="0.3">
      <c r="A714" s="831" t="s">
        <v>5342</v>
      </c>
      <c r="B714" s="832" t="s">
        <v>5162</v>
      </c>
      <c r="C714" s="832" t="s">
        <v>5036</v>
      </c>
      <c r="D714" s="832" t="s">
        <v>5225</v>
      </c>
      <c r="E714" s="832" t="s">
        <v>5226</v>
      </c>
      <c r="F714" s="849">
        <v>1</v>
      </c>
      <c r="G714" s="849">
        <v>254</v>
      </c>
      <c r="H714" s="849">
        <v>1</v>
      </c>
      <c r="I714" s="849">
        <v>254</v>
      </c>
      <c r="J714" s="849">
        <v>1</v>
      </c>
      <c r="K714" s="849">
        <v>254</v>
      </c>
      <c r="L714" s="849">
        <v>1</v>
      </c>
      <c r="M714" s="849">
        <v>254</v>
      </c>
      <c r="N714" s="849">
        <v>1</v>
      </c>
      <c r="O714" s="849">
        <v>254</v>
      </c>
      <c r="P714" s="837">
        <v>1</v>
      </c>
      <c r="Q714" s="850">
        <v>254</v>
      </c>
    </row>
    <row r="715" spans="1:17" ht="14.4" customHeight="1" x14ac:dyDescent="0.3">
      <c r="A715" s="831" t="s">
        <v>5342</v>
      </c>
      <c r="B715" s="832" t="s">
        <v>5162</v>
      </c>
      <c r="C715" s="832" t="s">
        <v>5036</v>
      </c>
      <c r="D715" s="832" t="s">
        <v>5231</v>
      </c>
      <c r="E715" s="832" t="s">
        <v>5232</v>
      </c>
      <c r="F715" s="849"/>
      <c r="G715" s="849"/>
      <c r="H715" s="849"/>
      <c r="I715" s="849"/>
      <c r="J715" s="849">
        <v>1</v>
      </c>
      <c r="K715" s="849">
        <v>217</v>
      </c>
      <c r="L715" s="849"/>
      <c r="M715" s="849">
        <v>217</v>
      </c>
      <c r="N715" s="849"/>
      <c r="O715" s="849"/>
      <c r="P715" s="837"/>
      <c r="Q715" s="850"/>
    </row>
    <row r="716" spans="1:17" ht="14.4" customHeight="1" x14ac:dyDescent="0.3">
      <c r="A716" s="831" t="s">
        <v>5342</v>
      </c>
      <c r="B716" s="832" t="s">
        <v>5162</v>
      </c>
      <c r="C716" s="832" t="s">
        <v>5036</v>
      </c>
      <c r="D716" s="832" t="s">
        <v>5233</v>
      </c>
      <c r="E716" s="832" t="s">
        <v>5234</v>
      </c>
      <c r="F716" s="849"/>
      <c r="G716" s="849"/>
      <c r="H716" s="849"/>
      <c r="I716" s="849"/>
      <c r="J716" s="849">
        <v>2</v>
      </c>
      <c r="K716" s="849">
        <v>74</v>
      </c>
      <c r="L716" s="849"/>
      <c r="M716" s="849">
        <v>37</v>
      </c>
      <c r="N716" s="849"/>
      <c r="O716" s="849"/>
      <c r="P716" s="837"/>
      <c r="Q716" s="850"/>
    </row>
    <row r="717" spans="1:17" ht="14.4" customHeight="1" x14ac:dyDescent="0.3">
      <c r="A717" s="831" t="s">
        <v>5343</v>
      </c>
      <c r="B717" s="832" t="s">
        <v>4827</v>
      </c>
      <c r="C717" s="832" t="s">
        <v>5031</v>
      </c>
      <c r="D717" s="832" t="s">
        <v>5032</v>
      </c>
      <c r="E717" s="832" t="s">
        <v>5033</v>
      </c>
      <c r="F717" s="849"/>
      <c r="G717" s="849"/>
      <c r="H717" s="849"/>
      <c r="I717" s="849"/>
      <c r="J717" s="849">
        <v>1</v>
      </c>
      <c r="K717" s="849">
        <v>565.1</v>
      </c>
      <c r="L717" s="849"/>
      <c r="M717" s="849">
        <v>565.1</v>
      </c>
      <c r="N717" s="849"/>
      <c r="O717" s="849"/>
      <c r="P717" s="837"/>
      <c r="Q717" s="850"/>
    </row>
    <row r="718" spans="1:17" ht="14.4" customHeight="1" x14ac:dyDescent="0.3">
      <c r="A718" s="831" t="s">
        <v>5343</v>
      </c>
      <c r="B718" s="832" t="s">
        <v>4827</v>
      </c>
      <c r="C718" s="832" t="s">
        <v>5031</v>
      </c>
      <c r="D718" s="832" t="s">
        <v>5034</v>
      </c>
      <c r="E718" s="832" t="s">
        <v>5035</v>
      </c>
      <c r="F718" s="849"/>
      <c r="G718" s="849"/>
      <c r="H718" s="849"/>
      <c r="I718" s="849"/>
      <c r="J718" s="849">
        <v>1</v>
      </c>
      <c r="K718" s="849">
        <v>1049</v>
      </c>
      <c r="L718" s="849"/>
      <c r="M718" s="849">
        <v>1049</v>
      </c>
      <c r="N718" s="849"/>
      <c r="O718" s="849"/>
      <c r="P718" s="837"/>
      <c r="Q718" s="850"/>
    </row>
    <row r="719" spans="1:17" ht="14.4" customHeight="1" x14ac:dyDescent="0.3">
      <c r="A719" s="831" t="s">
        <v>5343</v>
      </c>
      <c r="B719" s="832" t="s">
        <v>4827</v>
      </c>
      <c r="C719" s="832" t="s">
        <v>5036</v>
      </c>
      <c r="D719" s="832" t="s">
        <v>5041</v>
      </c>
      <c r="E719" s="832" t="s">
        <v>5042</v>
      </c>
      <c r="F719" s="849"/>
      <c r="G719" s="849"/>
      <c r="H719" s="849"/>
      <c r="I719" s="849"/>
      <c r="J719" s="849">
        <v>3</v>
      </c>
      <c r="K719" s="849">
        <v>111</v>
      </c>
      <c r="L719" s="849"/>
      <c r="M719" s="849">
        <v>37</v>
      </c>
      <c r="N719" s="849"/>
      <c r="O719" s="849"/>
      <c r="P719" s="837"/>
      <c r="Q719" s="850"/>
    </row>
    <row r="720" spans="1:17" ht="14.4" customHeight="1" x14ac:dyDescent="0.3">
      <c r="A720" s="831" t="s">
        <v>5343</v>
      </c>
      <c r="B720" s="832" t="s">
        <v>4827</v>
      </c>
      <c r="C720" s="832" t="s">
        <v>5036</v>
      </c>
      <c r="D720" s="832" t="s">
        <v>5047</v>
      </c>
      <c r="E720" s="832" t="s">
        <v>5048</v>
      </c>
      <c r="F720" s="849"/>
      <c r="G720" s="849"/>
      <c r="H720" s="849"/>
      <c r="I720" s="849"/>
      <c r="J720" s="849">
        <v>1</v>
      </c>
      <c r="K720" s="849">
        <v>178</v>
      </c>
      <c r="L720" s="849"/>
      <c r="M720" s="849">
        <v>178</v>
      </c>
      <c r="N720" s="849"/>
      <c r="O720" s="849"/>
      <c r="P720" s="837"/>
      <c r="Q720" s="850"/>
    </row>
    <row r="721" spans="1:17" ht="14.4" customHeight="1" x14ac:dyDescent="0.3">
      <c r="A721" s="831" t="s">
        <v>5343</v>
      </c>
      <c r="B721" s="832" t="s">
        <v>4827</v>
      </c>
      <c r="C721" s="832" t="s">
        <v>5036</v>
      </c>
      <c r="D721" s="832" t="s">
        <v>5049</v>
      </c>
      <c r="E721" s="832" t="s">
        <v>5050</v>
      </c>
      <c r="F721" s="849"/>
      <c r="G721" s="849"/>
      <c r="H721" s="849"/>
      <c r="I721" s="849"/>
      <c r="J721" s="849">
        <v>1</v>
      </c>
      <c r="K721" s="849">
        <v>49</v>
      </c>
      <c r="L721" s="849"/>
      <c r="M721" s="849">
        <v>49</v>
      </c>
      <c r="N721" s="849"/>
      <c r="O721" s="849"/>
      <c r="P721" s="837"/>
      <c r="Q721" s="850"/>
    </row>
    <row r="722" spans="1:17" ht="14.4" customHeight="1" x14ac:dyDescent="0.3">
      <c r="A722" s="831" t="s">
        <v>5343</v>
      </c>
      <c r="B722" s="832" t="s">
        <v>4827</v>
      </c>
      <c r="C722" s="832" t="s">
        <v>5036</v>
      </c>
      <c r="D722" s="832" t="s">
        <v>5061</v>
      </c>
      <c r="E722" s="832" t="s">
        <v>5062</v>
      </c>
      <c r="F722" s="849"/>
      <c r="G722" s="849"/>
      <c r="H722" s="849"/>
      <c r="I722" s="849"/>
      <c r="J722" s="849">
        <v>2</v>
      </c>
      <c r="K722" s="849">
        <v>172</v>
      </c>
      <c r="L722" s="849"/>
      <c r="M722" s="849">
        <v>86</v>
      </c>
      <c r="N722" s="849"/>
      <c r="O722" s="849"/>
      <c r="P722" s="837"/>
      <c r="Q722" s="850"/>
    </row>
    <row r="723" spans="1:17" ht="14.4" customHeight="1" x14ac:dyDescent="0.3">
      <c r="A723" s="831" t="s">
        <v>5343</v>
      </c>
      <c r="B723" s="832" t="s">
        <v>4827</v>
      </c>
      <c r="C723" s="832" t="s">
        <v>5036</v>
      </c>
      <c r="D723" s="832" t="s">
        <v>5073</v>
      </c>
      <c r="E723" s="832" t="s">
        <v>5074</v>
      </c>
      <c r="F723" s="849"/>
      <c r="G723" s="849"/>
      <c r="H723" s="849"/>
      <c r="I723" s="849"/>
      <c r="J723" s="849">
        <v>1</v>
      </c>
      <c r="K723" s="849">
        <v>476</v>
      </c>
      <c r="L723" s="849"/>
      <c r="M723" s="849">
        <v>476</v>
      </c>
      <c r="N723" s="849"/>
      <c r="O723" s="849"/>
      <c r="P723" s="837"/>
      <c r="Q723" s="850"/>
    </row>
    <row r="724" spans="1:17" ht="14.4" customHeight="1" x14ac:dyDescent="0.3">
      <c r="A724" s="831" t="s">
        <v>5343</v>
      </c>
      <c r="B724" s="832" t="s">
        <v>4827</v>
      </c>
      <c r="C724" s="832" t="s">
        <v>5036</v>
      </c>
      <c r="D724" s="832" t="s">
        <v>5085</v>
      </c>
      <c r="E724" s="832" t="s">
        <v>5086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707</v>
      </c>
      <c r="P724" s="837"/>
      <c r="Q724" s="850">
        <v>707</v>
      </c>
    </row>
    <row r="725" spans="1:17" ht="14.4" customHeight="1" x14ac:dyDescent="0.3">
      <c r="A725" s="831" t="s">
        <v>5343</v>
      </c>
      <c r="B725" s="832" t="s">
        <v>5108</v>
      </c>
      <c r="C725" s="832" t="s">
        <v>5036</v>
      </c>
      <c r="D725" s="832" t="s">
        <v>5113</v>
      </c>
      <c r="E725" s="832" t="s">
        <v>5114</v>
      </c>
      <c r="F725" s="849"/>
      <c r="G725" s="849"/>
      <c r="H725" s="849"/>
      <c r="I725" s="849"/>
      <c r="J725" s="849">
        <v>1</v>
      </c>
      <c r="K725" s="849">
        <v>299</v>
      </c>
      <c r="L725" s="849"/>
      <c r="M725" s="849">
        <v>299</v>
      </c>
      <c r="N725" s="849"/>
      <c r="O725" s="849"/>
      <c r="P725" s="837"/>
      <c r="Q725" s="850"/>
    </row>
    <row r="726" spans="1:17" ht="14.4" customHeight="1" x14ac:dyDescent="0.3">
      <c r="A726" s="831" t="s">
        <v>5343</v>
      </c>
      <c r="B726" s="832" t="s">
        <v>5108</v>
      </c>
      <c r="C726" s="832" t="s">
        <v>5036</v>
      </c>
      <c r="D726" s="832" t="s">
        <v>5122</v>
      </c>
      <c r="E726" s="832" t="s">
        <v>5123</v>
      </c>
      <c r="F726" s="849"/>
      <c r="G726" s="849"/>
      <c r="H726" s="849"/>
      <c r="I726" s="849"/>
      <c r="J726" s="849">
        <v>1</v>
      </c>
      <c r="K726" s="849">
        <v>11396</v>
      </c>
      <c r="L726" s="849"/>
      <c r="M726" s="849">
        <v>11396</v>
      </c>
      <c r="N726" s="849"/>
      <c r="O726" s="849"/>
      <c r="P726" s="837"/>
      <c r="Q726" s="850"/>
    </row>
    <row r="727" spans="1:17" ht="14.4" customHeight="1" x14ac:dyDescent="0.3">
      <c r="A727" s="831" t="s">
        <v>5343</v>
      </c>
      <c r="B727" s="832" t="s">
        <v>5162</v>
      </c>
      <c r="C727" s="832" t="s">
        <v>5036</v>
      </c>
      <c r="D727" s="832" t="s">
        <v>5167</v>
      </c>
      <c r="E727" s="832" t="s">
        <v>5168</v>
      </c>
      <c r="F727" s="849">
        <v>36</v>
      </c>
      <c r="G727" s="849">
        <v>12744</v>
      </c>
      <c r="H727" s="849">
        <v>1</v>
      </c>
      <c r="I727" s="849">
        <v>354</v>
      </c>
      <c r="J727" s="849">
        <v>37</v>
      </c>
      <c r="K727" s="849">
        <v>13098</v>
      </c>
      <c r="L727" s="849">
        <v>1.0277777777777777</v>
      </c>
      <c r="M727" s="849">
        <v>354</v>
      </c>
      <c r="N727" s="849">
        <v>27</v>
      </c>
      <c r="O727" s="849">
        <v>9585</v>
      </c>
      <c r="P727" s="837">
        <v>0.7521186440677966</v>
      </c>
      <c r="Q727" s="850">
        <v>355</v>
      </c>
    </row>
    <row r="728" spans="1:17" ht="14.4" customHeight="1" x14ac:dyDescent="0.3">
      <c r="A728" s="831" t="s">
        <v>5343</v>
      </c>
      <c r="B728" s="832" t="s">
        <v>5162</v>
      </c>
      <c r="C728" s="832" t="s">
        <v>5036</v>
      </c>
      <c r="D728" s="832" t="s">
        <v>5171</v>
      </c>
      <c r="E728" s="832" t="s">
        <v>5172</v>
      </c>
      <c r="F728" s="849">
        <v>276</v>
      </c>
      <c r="G728" s="849">
        <v>17940</v>
      </c>
      <c r="H728" s="849">
        <v>1</v>
      </c>
      <c r="I728" s="849">
        <v>65</v>
      </c>
      <c r="J728" s="849">
        <v>168</v>
      </c>
      <c r="K728" s="849">
        <v>10920</v>
      </c>
      <c r="L728" s="849">
        <v>0.60869565217391308</v>
      </c>
      <c r="M728" s="849">
        <v>65</v>
      </c>
      <c r="N728" s="849">
        <v>147</v>
      </c>
      <c r="O728" s="849">
        <v>9555</v>
      </c>
      <c r="P728" s="837">
        <v>0.53260869565217395</v>
      </c>
      <c r="Q728" s="850">
        <v>65</v>
      </c>
    </row>
    <row r="729" spans="1:17" ht="14.4" customHeight="1" x14ac:dyDescent="0.3">
      <c r="A729" s="831" t="s">
        <v>5343</v>
      </c>
      <c r="B729" s="832" t="s">
        <v>5162</v>
      </c>
      <c r="C729" s="832" t="s">
        <v>5036</v>
      </c>
      <c r="D729" s="832" t="s">
        <v>5183</v>
      </c>
      <c r="E729" s="832" t="s">
        <v>5184</v>
      </c>
      <c r="F729" s="849">
        <v>2</v>
      </c>
      <c r="G729" s="849">
        <v>48</v>
      </c>
      <c r="H729" s="849">
        <v>1</v>
      </c>
      <c r="I729" s="849">
        <v>24</v>
      </c>
      <c r="J729" s="849">
        <v>4</v>
      </c>
      <c r="K729" s="849">
        <v>96</v>
      </c>
      <c r="L729" s="849">
        <v>2</v>
      </c>
      <c r="M729" s="849">
        <v>24</v>
      </c>
      <c r="N729" s="849">
        <v>2</v>
      </c>
      <c r="O729" s="849">
        <v>52</v>
      </c>
      <c r="P729" s="837">
        <v>1.0833333333333333</v>
      </c>
      <c r="Q729" s="850">
        <v>26</v>
      </c>
    </row>
    <row r="730" spans="1:17" ht="14.4" customHeight="1" x14ac:dyDescent="0.3">
      <c r="A730" s="831" t="s">
        <v>5343</v>
      </c>
      <c r="B730" s="832" t="s">
        <v>5162</v>
      </c>
      <c r="C730" s="832" t="s">
        <v>5036</v>
      </c>
      <c r="D730" s="832" t="s">
        <v>5187</v>
      </c>
      <c r="E730" s="832" t="s">
        <v>5188</v>
      </c>
      <c r="F730" s="849"/>
      <c r="G730" s="849"/>
      <c r="H730" s="849"/>
      <c r="I730" s="849"/>
      <c r="J730" s="849">
        <v>1</v>
      </c>
      <c r="K730" s="849">
        <v>55</v>
      </c>
      <c r="L730" s="849"/>
      <c r="M730" s="849">
        <v>55</v>
      </c>
      <c r="N730" s="849"/>
      <c r="O730" s="849"/>
      <c r="P730" s="837"/>
      <c r="Q730" s="850"/>
    </row>
    <row r="731" spans="1:17" ht="14.4" customHeight="1" x14ac:dyDescent="0.3">
      <c r="A731" s="831" t="s">
        <v>5343</v>
      </c>
      <c r="B731" s="832" t="s">
        <v>5162</v>
      </c>
      <c r="C731" s="832" t="s">
        <v>5036</v>
      </c>
      <c r="D731" s="832" t="s">
        <v>5189</v>
      </c>
      <c r="E731" s="832" t="s">
        <v>5190</v>
      </c>
      <c r="F731" s="849">
        <v>120</v>
      </c>
      <c r="G731" s="849">
        <v>9240</v>
      </c>
      <c r="H731" s="849">
        <v>1</v>
      </c>
      <c r="I731" s="849">
        <v>77</v>
      </c>
      <c r="J731" s="849">
        <v>60</v>
      </c>
      <c r="K731" s="849">
        <v>4620</v>
      </c>
      <c r="L731" s="849">
        <v>0.5</v>
      </c>
      <c r="M731" s="849">
        <v>77</v>
      </c>
      <c r="N731" s="849">
        <v>37</v>
      </c>
      <c r="O731" s="849">
        <v>2886</v>
      </c>
      <c r="P731" s="837">
        <v>0.31233766233766236</v>
      </c>
      <c r="Q731" s="850">
        <v>78</v>
      </c>
    </row>
    <row r="732" spans="1:17" ht="14.4" customHeight="1" x14ac:dyDescent="0.3">
      <c r="A732" s="831" t="s">
        <v>5343</v>
      </c>
      <c r="B732" s="832" t="s">
        <v>5162</v>
      </c>
      <c r="C732" s="832" t="s">
        <v>5036</v>
      </c>
      <c r="D732" s="832" t="s">
        <v>5193</v>
      </c>
      <c r="E732" s="832" t="s">
        <v>5194</v>
      </c>
      <c r="F732" s="849">
        <v>36</v>
      </c>
      <c r="G732" s="849">
        <v>864</v>
      </c>
      <c r="H732" s="849">
        <v>1</v>
      </c>
      <c r="I732" s="849">
        <v>24</v>
      </c>
      <c r="J732" s="849">
        <v>29</v>
      </c>
      <c r="K732" s="849">
        <v>696</v>
      </c>
      <c r="L732" s="849">
        <v>0.80555555555555558</v>
      </c>
      <c r="M732" s="849">
        <v>24</v>
      </c>
      <c r="N732" s="849">
        <v>8</v>
      </c>
      <c r="O732" s="849">
        <v>192</v>
      </c>
      <c r="P732" s="837">
        <v>0.22222222222222221</v>
      </c>
      <c r="Q732" s="850">
        <v>24</v>
      </c>
    </row>
    <row r="733" spans="1:17" ht="14.4" customHeight="1" x14ac:dyDescent="0.3">
      <c r="A733" s="831" t="s">
        <v>5343</v>
      </c>
      <c r="B733" s="832" t="s">
        <v>5162</v>
      </c>
      <c r="C733" s="832" t="s">
        <v>5036</v>
      </c>
      <c r="D733" s="832" t="s">
        <v>5205</v>
      </c>
      <c r="E733" s="832" t="s">
        <v>5206</v>
      </c>
      <c r="F733" s="849">
        <v>3</v>
      </c>
      <c r="G733" s="849">
        <v>198</v>
      </c>
      <c r="H733" s="849">
        <v>1</v>
      </c>
      <c r="I733" s="849">
        <v>66</v>
      </c>
      <c r="J733" s="849"/>
      <c r="K733" s="849"/>
      <c r="L733" s="849"/>
      <c r="M733" s="849"/>
      <c r="N733" s="849">
        <v>1</v>
      </c>
      <c r="O733" s="849">
        <v>66</v>
      </c>
      <c r="P733" s="837">
        <v>0.33333333333333331</v>
      </c>
      <c r="Q733" s="850">
        <v>66</v>
      </c>
    </row>
    <row r="734" spans="1:17" ht="14.4" customHeight="1" x14ac:dyDescent="0.3">
      <c r="A734" s="831" t="s">
        <v>5343</v>
      </c>
      <c r="B734" s="832" t="s">
        <v>5162</v>
      </c>
      <c r="C734" s="832" t="s">
        <v>5036</v>
      </c>
      <c r="D734" s="832" t="s">
        <v>5209</v>
      </c>
      <c r="E734" s="832" t="s">
        <v>5210</v>
      </c>
      <c r="F734" s="849">
        <v>168</v>
      </c>
      <c r="G734" s="849">
        <v>2856</v>
      </c>
      <c r="H734" s="849">
        <v>1</v>
      </c>
      <c r="I734" s="849">
        <v>17</v>
      </c>
      <c r="J734" s="849">
        <v>113</v>
      </c>
      <c r="K734" s="849">
        <v>1921</v>
      </c>
      <c r="L734" s="849">
        <v>0.67261904761904767</v>
      </c>
      <c r="M734" s="849">
        <v>17</v>
      </c>
      <c r="N734" s="849">
        <v>82</v>
      </c>
      <c r="O734" s="849">
        <v>1394</v>
      </c>
      <c r="P734" s="837">
        <v>0.48809523809523808</v>
      </c>
      <c r="Q734" s="850">
        <v>17</v>
      </c>
    </row>
    <row r="735" spans="1:17" ht="14.4" customHeight="1" x14ac:dyDescent="0.3">
      <c r="A735" s="831" t="s">
        <v>5343</v>
      </c>
      <c r="B735" s="832" t="s">
        <v>5162</v>
      </c>
      <c r="C735" s="832" t="s">
        <v>5036</v>
      </c>
      <c r="D735" s="832" t="s">
        <v>5213</v>
      </c>
      <c r="E735" s="832" t="s">
        <v>5214</v>
      </c>
      <c r="F735" s="849"/>
      <c r="G735" s="849"/>
      <c r="H735" s="849"/>
      <c r="I735" s="849"/>
      <c r="J735" s="849">
        <v>20</v>
      </c>
      <c r="K735" s="849">
        <v>7000</v>
      </c>
      <c r="L735" s="849"/>
      <c r="M735" s="849">
        <v>350</v>
      </c>
      <c r="N735" s="849"/>
      <c r="O735" s="849"/>
      <c r="P735" s="837"/>
      <c r="Q735" s="850"/>
    </row>
    <row r="736" spans="1:17" ht="14.4" customHeight="1" x14ac:dyDescent="0.3">
      <c r="A736" s="831" t="s">
        <v>5343</v>
      </c>
      <c r="B736" s="832" t="s">
        <v>5162</v>
      </c>
      <c r="C736" s="832" t="s">
        <v>5036</v>
      </c>
      <c r="D736" s="832" t="s">
        <v>5215</v>
      </c>
      <c r="E736" s="832" t="s">
        <v>5216</v>
      </c>
      <c r="F736" s="849">
        <v>31</v>
      </c>
      <c r="G736" s="849">
        <v>775</v>
      </c>
      <c r="H736" s="849">
        <v>1</v>
      </c>
      <c r="I736" s="849">
        <v>25</v>
      </c>
      <c r="J736" s="849">
        <v>25</v>
      </c>
      <c r="K736" s="849">
        <v>625</v>
      </c>
      <c r="L736" s="849">
        <v>0.80645161290322576</v>
      </c>
      <c r="M736" s="849">
        <v>25</v>
      </c>
      <c r="N736" s="849">
        <v>6</v>
      </c>
      <c r="O736" s="849">
        <v>150</v>
      </c>
      <c r="P736" s="837">
        <v>0.19354838709677419</v>
      </c>
      <c r="Q736" s="850">
        <v>25</v>
      </c>
    </row>
    <row r="737" spans="1:17" ht="14.4" customHeight="1" x14ac:dyDescent="0.3">
      <c r="A737" s="831" t="s">
        <v>5343</v>
      </c>
      <c r="B737" s="832" t="s">
        <v>5162</v>
      </c>
      <c r="C737" s="832" t="s">
        <v>5036</v>
      </c>
      <c r="D737" s="832" t="s">
        <v>5219</v>
      </c>
      <c r="E737" s="832" t="s">
        <v>5220</v>
      </c>
      <c r="F737" s="849"/>
      <c r="G737" s="849"/>
      <c r="H737" s="849"/>
      <c r="I737" s="849"/>
      <c r="J737" s="849">
        <v>1</v>
      </c>
      <c r="K737" s="849">
        <v>181</v>
      </c>
      <c r="L737" s="849"/>
      <c r="M737" s="849">
        <v>181</v>
      </c>
      <c r="N737" s="849"/>
      <c r="O737" s="849"/>
      <c r="P737" s="837"/>
      <c r="Q737" s="850"/>
    </row>
    <row r="738" spans="1:17" ht="14.4" customHeight="1" x14ac:dyDescent="0.3">
      <c r="A738" s="831" t="s">
        <v>5343</v>
      </c>
      <c r="B738" s="832" t="s">
        <v>5162</v>
      </c>
      <c r="C738" s="832" t="s">
        <v>5036</v>
      </c>
      <c r="D738" s="832" t="s">
        <v>5225</v>
      </c>
      <c r="E738" s="832" t="s">
        <v>5226</v>
      </c>
      <c r="F738" s="849">
        <v>10</v>
      </c>
      <c r="G738" s="849">
        <v>2540</v>
      </c>
      <c r="H738" s="849">
        <v>1</v>
      </c>
      <c r="I738" s="849">
        <v>254</v>
      </c>
      <c r="J738" s="849">
        <v>3</v>
      </c>
      <c r="K738" s="849">
        <v>762</v>
      </c>
      <c r="L738" s="849">
        <v>0.3</v>
      </c>
      <c r="M738" s="849">
        <v>254</v>
      </c>
      <c r="N738" s="849">
        <v>1</v>
      </c>
      <c r="O738" s="849">
        <v>254</v>
      </c>
      <c r="P738" s="837">
        <v>0.1</v>
      </c>
      <c r="Q738" s="850">
        <v>254</v>
      </c>
    </row>
    <row r="739" spans="1:17" ht="14.4" customHeight="1" x14ac:dyDescent="0.3">
      <c r="A739" s="831" t="s">
        <v>5343</v>
      </c>
      <c r="B739" s="832" t="s">
        <v>5162</v>
      </c>
      <c r="C739" s="832" t="s">
        <v>5036</v>
      </c>
      <c r="D739" s="832" t="s">
        <v>5231</v>
      </c>
      <c r="E739" s="832" t="s">
        <v>5232</v>
      </c>
      <c r="F739" s="849"/>
      <c r="G739" s="849"/>
      <c r="H739" s="849"/>
      <c r="I739" s="849"/>
      <c r="J739" s="849">
        <v>1</v>
      </c>
      <c r="K739" s="849">
        <v>217</v>
      </c>
      <c r="L739" s="849"/>
      <c r="M739" s="849">
        <v>217</v>
      </c>
      <c r="N739" s="849"/>
      <c r="O739" s="849"/>
      <c r="P739" s="837"/>
      <c r="Q739" s="850"/>
    </row>
    <row r="740" spans="1:17" ht="14.4" customHeight="1" x14ac:dyDescent="0.3">
      <c r="A740" s="831" t="s">
        <v>5343</v>
      </c>
      <c r="B740" s="832" t="s">
        <v>5162</v>
      </c>
      <c r="C740" s="832" t="s">
        <v>5036</v>
      </c>
      <c r="D740" s="832" t="s">
        <v>5251</v>
      </c>
      <c r="E740" s="832" t="s">
        <v>5252</v>
      </c>
      <c r="F740" s="849"/>
      <c r="G740" s="849"/>
      <c r="H740" s="849"/>
      <c r="I740" s="849"/>
      <c r="J740" s="849">
        <v>1</v>
      </c>
      <c r="K740" s="849">
        <v>232</v>
      </c>
      <c r="L740" s="849"/>
      <c r="M740" s="849">
        <v>232</v>
      </c>
      <c r="N740" s="849"/>
      <c r="O740" s="849"/>
      <c r="P740" s="837"/>
      <c r="Q740" s="850"/>
    </row>
    <row r="741" spans="1:17" ht="14.4" customHeight="1" x14ac:dyDescent="0.3">
      <c r="A741" s="831" t="s">
        <v>5344</v>
      </c>
      <c r="B741" s="832" t="s">
        <v>4827</v>
      </c>
      <c r="C741" s="832" t="s">
        <v>5036</v>
      </c>
      <c r="D741" s="832" t="s">
        <v>5041</v>
      </c>
      <c r="E741" s="832" t="s">
        <v>5042</v>
      </c>
      <c r="F741" s="849">
        <v>1</v>
      </c>
      <c r="G741" s="849">
        <v>37</v>
      </c>
      <c r="H741" s="849">
        <v>1</v>
      </c>
      <c r="I741" s="849">
        <v>37</v>
      </c>
      <c r="J741" s="849">
        <v>1</v>
      </c>
      <c r="K741" s="849">
        <v>37</v>
      </c>
      <c r="L741" s="849">
        <v>1</v>
      </c>
      <c r="M741" s="849">
        <v>37</v>
      </c>
      <c r="N741" s="849">
        <v>2</v>
      </c>
      <c r="O741" s="849">
        <v>76</v>
      </c>
      <c r="P741" s="837">
        <v>2.0540540540540539</v>
      </c>
      <c r="Q741" s="850">
        <v>38</v>
      </c>
    </row>
    <row r="742" spans="1:17" ht="14.4" customHeight="1" x14ac:dyDescent="0.3">
      <c r="A742" s="831" t="s">
        <v>5344</v>
      </c>
      <c r="B742" s="832" t="s">
        <v>4827</v>
      </c>
      <c r="C742" s="832" t="s">
        <v>5036</v>
      </c>
      <c r="D742" s="832" t="s">
        <v>5075</v>
      </c>
      <c r="E742" s="832" t="s">
        <v>5076</v>
      </c>
      <c r="F742" s="849">
        <v>3</v>
      </c>
      <c r="G742" s="849">
        <v>519</v>
      </c>
      <c r="H742" s="849">
        <v>1</v>
      </c>
      <c r="I742" s="849">
        <v>173</v>
      </c>
      <c r="J742" s="849">
        <v>2</v>
      </c>
      <c r="K742" s="849">
        <v>348</v>
      </c>
      <c r="L742" s="849">
        <v>0.67052023121387283</v>
      </c>
      <c r="M742" s="849">
        <v>174</v>
      </c>
      <c r="N742" s="849"/>
      <c r="O742" s="849"/>
      <c r="P742" s="837"/>
      <c r="Q742" s="850"/>
    </row>
    <row r="743" spans="1:17" ht="14.4" customHeight="1" x14ac:dyDescent="0.3">
      <c r="A743" s="831" t="s">
        <v>5344</v>
      </c>
      <c r="B743" s="832" t="s">
        <v>5162</v>
      </c>
      <c r="C743" s="832" t="s">
        <v>5036</v>
      </c>
      <c r="D743" s="832" t="s">
        <v>5167</v>
      </c>
      <c r="E743" s="832" t="s">
        <v>5168</v>
      </c>
      <c r="F743" s="849">
        <v>22</v>
      </c>
      <c r="G743" s="849">
        <v>7788</v>
      </c>
      <c r="H743" s="849">
        <v>1</v>
      </c>
      <c r="I743" s="849">
        <v>354</v>
      </c>
      <c r="J743" s="849">
        <v>16</v>
      </c>
      <c r="K743" s="849">
        <v>5664</v>
      </c>
      <c r="L743" s="849">
        <v>0.72727272727272729</v>
      </c>
      <c r="M743" s="849">
        <v>354</v>
      </c>
      <c r="N743" s="849">
        <v>10</v>
      </c>
      <c r="O743" s="849">
        <v>3550</v>
      </c>
      <c r="P743" s="837">
        <v>0.45582948125321004</v>
      </c>
      <c r="Q743" s="850">
        <v>355</v>
      </c>
    </row>
    <row r="744" spans="1:17" ht="14.4" customHeight="1" x14ac:dyDescent="0.3">
      <c r="A744" s="831" t="s">
        <v>5344</v>
      </c>
      <c r="B744" s="832" t="s">
        <v>5162</v>
      </c>
      <c r="C744" s="832" t="s">
        <v>5036</v>
      </c>
      <c r="D744" s="832" t="s">
        <v>5171</v>
      </c>
      <c r="E744" s="832" t="s">
        <v>5172</v>
      </c>
      <c r="F744" s="849">
        <v>187</v>
      </c>
      <c r="G744" s="849">
        <v>12155</v>
      </c>
      <c r="H744" s="849">
        <v>1</v>
      </c>
      <c r="I744" s="849">
        <v>65</v>
      </c>
      <c r="J744" s="849">
        <v>139</v>
      </c>
      <c r="K744" s="849">
        <v>9035</v>
      </c>
      <c r="L744" s="849">
        <v>0.74331550802139035</v>
      </c>
      <c r="M744" s="849">
        <v>65</v>
      </c>
      <c r="N744" s="849">
        <v>151</v>
      </c>
      <c r="O744" s="849">
        <v>9815</v>
      </c>
      <c r="P744" s="837">
        <v>0.80748663101604279</v>
      </c>
      <c r="Q744" s="850">
        <v>65</v>
      </c>
    </row>
    <row r="745" spans="1:17" ht="14.4" customHeight="1" x14ac:dyDescent="0.3">
      <c r="A745" s="831" t="s">
        <v>5344</v>
      </c>
      <c r="B745" s="832" t="s">
        <v>5162</v>
      </c>
      <c r="C745" s="832" t="s">
        <v>5036</v>
      </c>
      <c r="D745" s="832" t="s">
        <v>5175</v>
      </c>
      <c r="E745" s="832" t="s">
        <v>5176</v>
      </c>
      <c r="F745" s="849">
        <v>5</v>
      </c>
      <c r="G745" s="849">
        <v>2960</v>
      </c>
      <c r="H745" s="849">
        <v>1</v>
      </c>
      <c r="I745" s="849">
        <v>592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5344</v>
      </c>
      <c r="B746" s="832" t="s">
        <v>5162</v>
      </c>
      <c r="C746" s="832" t="s">
        <v>5036</v>
      </c>
      <c r="D746" s="832" t="s">
        <v>5183</v>
      </c>
      <c r="E746" s="832" t="s">
        <v>5184</v>
      </c>
      <c r="F746" s="849">
        <v>1</v>
      </c>
      <c r="G746" s="849">
        <v>24</v>
      </c>
      <c r="H746" s="849">
        <v>1</v>
      </c>
      <c r="I746" s="849">
        <v>24</v>
      </c>
      <c r="J746" s="849">
        <v>1</v>
      </c>
      <c r="K746" s="849">
        <v>24</v>
      </c>
      <c r="L746" s="849">
        <v>1</v>
      </c>
      <c r="M746" s="849">
        <v>24</v>
      </c>
      <c r="N746" s="849">
        <v>1</v>
      </c>
      <c r="O746" s="849">
        <v>26</v>
      </c>
      <c r="P746" s="837">
        <v>1.0833333333333333</v>
      </c>
      <c r="Q746" s="850">
        <v>26</v>
      </c>
    </row>
    <row r="747" spans="1:17" ht="14.4" customHeight="1" x14ac:dyDescent="0.3">
      <c r="A747" s="831" t="s">
        <v>5344</v>
      </c>
      <c r="B747" s="832" t="s">
        <v>5162</v>
      </c>
      <c r="C747" s="832" t="s">
        <v>5036</v>
      </c>
      <c r="D747" s="832" t="s">
        <v>5187</v>
      </c>
      <c r="E747" s="832" t="s">
        <v>5188</v>
      </c>
      <c r="F747" s="849">
        <v>27</v>
      </c>
      <c r="G747" s="849">
        <v>1485</v>
      </c>
      <c r="H747" s="849">
        <v>1</v>
      </c>
      <c r="I747" s="849">
        <v>55</v>
      </c>
      <c r="J747" s="849">
        <v>26</v>
      </c>
      <c r="K747" s="849">
        <v>1430</v>
      </c>
      <c r="L747" s="849">
        <v>0.96296296296296291</v>
      </c>
      <c r="M747" s="849">
        <v>55</v>
      </c>
      <c r="N747" s="849">
        <v>28</v>
      </c>
      <c r="O747" s="849">
        <v>1540</v>
      </c>
      <c r="P747" s="837">
        <v>1.037037037037037</v>
      </c>
      <c r="Q747" s="850">
        <v>55</v>
      </c>
    </row>
    <row r="748" spans="1:17" ht="14.4" customHeight="1" x14ac:dyDescent="0.3">
      <c r="A748" s="831" t="s">
        <v>5344</v>
      </c>
      <c r="B748" s="832" t="s">
        <v>5162</v>
      </c>
      <c r="C748" s="832" t="s">
        <v>5036</v>
      </c>
      <c r="D748" s="832" t="s">
        <v>5189</v>
      </c>
      <c r="E748" s="832" t="s">
        <v>5190</v>
      </c>
      <c r="F748" s="849">
        <v>251</v>
      </c>
      <c r="G748" s="849">
        <v>19327</v>
      </c>
      <c r="H748" s="849">
        <v>1</v>
      </c>
      <c r="I748" s="849">
        <v>77</v>
      </c>
      <c r="J748" s="849">
        <v>183</v>
      </c>
      <c r="K748" s="849">
        <v>14091</v>
      </c>
      <c r="L748" s="849">
        <v>0.72908366533864544</v>
      </c>
      <c r="M748" s="849">
        <v>77</v>
      </c>
      <c r="N748" s="849">
        <v>183</v>
      </c>
      <c r="O748" s="849">
        <v>14274</v>
      </c>
      <c r="P748" s="837">
        <v>0.73855228436901743</v>
      </c>
      <c r="Q748" s="850">
        <v>78</v>
      </c>
    </row>
    <row r="749" spans="1:17" ht="14.4" customHeight="1" x14ac:dyDescent="0.3">
      <c r="A749" s="831" t="s">
        <v>5344</v>
      </c>
      <c r="B749" s="832" t="s">
        <v>5162</v>
      </c>
      <c r="C749" s="832" t="s">
        <v>5036</v>
      </c>
      <c r="D749" s="832" t="s">
        <v>5193</v>
      </c>
      <c r="E749" s="832" t="s">
        <v>5194</v>
      </c>
      <c r="F749" s="849">
        <v>7</v>
      </c>
      <c r="G749" s="849">
        <v>168</v>
      </c>
      <c r="H749" s="849">
        <v>1</v>
      </c>
      <c r="I749" s="849">
        <v>24</v>
      </c>
      <c r="J749" s="849">
        <v>6</v>
      </c>
      <c r="K749" s="849">
        <v>144</v>
      </c>
      <c r="L749" s="849">
        <v>0.8571428571428571</v>
      </c>
      <c r="M749" s="849">
        <v>24</v>
      </c>
      <c r="N749" s="849">
        <v>7</v>
      </c>
      <c r="O749" s="849">
        <v>168</v>
      </c>
      <c r="P749" s="837">
        <v>1</v>
      </c>
      <c r="Q749" s="850">
        <v>24</v>
      </c>
    </row>
    <row r="750" spans="1:17" ht="14.4" customHeight="1" x14ac:dyDescent="0.3">
      <c r="A750" s="831" t="s">
        <v>5344</v>
      </c>
      <c r="B750" s="832" t="s">
        <v>5162</v>
      </c>
      <c r="C750" s="832" t="s">
        <v>5036</v>
      </c>
      <c r="D750" s="832" t="s">
        <v>5203</v>
      </c>
      <c r="E750" s="832" t="s">
        <v>5204</v>
      </c>
      <c r="F750" s="849"/>
      <c r="G750" s="849"/>
      <c r="H750" s="849"/>
      <c r="I750" s="849"/>
      <c r="J750" s="849">
        <v>1</v>
      </c>
      <c r="K750" s="849">
        <v>210</v>
      </c>
      <c r="L750" s="849"/>
      <c r="M750" s="849">
        <v>210</v>
      </c>
      <c r="N750" s="849"/>
      <c r="O750" s="849"/>
      <c r="P750" s="837"/>
      <c r="Q750" s="850"/>
    </row>
    <row r="751" spans="1:17" ht="14.4" customHeight="1" x14ac:dyDescent="0.3">
      <c r="A751" s="831" t="s">
        <v>5344</v>
      </c>
      <c r="B751" s="832" t="s">
        <v>5162</v>
      </c>
      <c r="C751" s="832" t="s">
        <v>5036</v>
      </c>
      <c r="D751" s="832" t="s">
        <v>5205</v>
      </c>
      <c r="E751" s="832" t="s">
        <v>5206</v>
      </c>
      <c r="F751" s="849"/>
      <c r="G751" s="849"/>
      <c r="H751" s="849"/>
      <c r="I751" s="849"/>
      <c r="J751" s="849">
        <v>2</v>
      </c>
      <c r="K751" s="849">
        <v>132</v>
      </c>
      <c r="L751" s="849"/>
      <c r="M751" s="849">
        <v>66</v>
      </c>
      <c r="N751" s="849">
        <v>1</v>
      </c>
      <c r="O751" s="849">
        <v>66</v>
      </c>
      <c r="P751" s="837"/>
      <c r="Q751" s="850">
        <v>66</v>
      </c>
    </row>
    <row r="752" spans="1:17" ht="14.4" customHeight="1" x14ac:dyDescent="0.3">
      <c r="A752" s="831" t="s">
        <v>5344</v>
      </c>
      <c r="B752" s="832" t="s">
        <v>5162</v>
      </c>
      <c r="C752" s="832" t="s">
        <v>5036</v>
      </c>
      <c r="D752" s="832" t="s">
        <v>5209</v>
      </c>
      <c r="E752" s="832" t="s">
        <v>5210</v>
      </c>
      <c r="F752" s="849">
        <v>268</v>
      </c>
      <c r="G752" s="849">
        <v>4556</v>
      </c>
      <c r="H752" s="849">
        <v>1</v>
      </c>
      <c r="I752" s="849">
        <v>17</v>
      </c>
      <c r="J752" s="849">
        <v>194</v>
      </c>
      <c r="K752" s="849">
        <v>3298</v>
      </c>
      <c r="L752" s="849">
        <v>0.72388059701492535</v>
      </c>
      <c r="M752" s="849">
        <v>17</v>
      </c>
      <c r="N752" s="849">
        <v>187</v>
      </c>
      <c r="O752" s="849">
        <v>3179</v>
      </c>
      <c r="P752" s="837">
        <v>0.69776119402985071</v>
      </c>
      <c r="Q752" s="850">
        <v>17</v>
      </c>
    </row>
    <row r="753" spans="1:17" ht="14.4" customHeight="1" x14ac:dyDescent="0.3">
      <c r="A753" s="831" t="s">
        <v>5344</v>
      </c>
      <c r="B753" s="832" t="s">
        <v>5162</v>
      </c>
      <c r="C753" s="832" t="s">
        <v>5036</v>
      </c>
      <c r="D753" s="832" t="s">
        <v>5215</v>
      </c>
      <c r="E753" s="832" t="s">
        <v>5216</v>
      </c>
      <c r="F753" s="849">
        <v>6</v>
      </c>
      <c r="G753" s="849">
        <v>150</v>
      </c>
      <c r="H753" s="849">
        <v>1</v>
      </c>
      <c r="I753" s="849">
        <v>25</v>
      </c>
      <c r="J753" s="849">
        <v>5</v>
      </c>
      <c r="K753" s="849">
        <v>125</v>
      </c>
      <c r="L753" s="849">
        <v>0.83333333333333337</v>
      </c>
      <c r="M753" s="849">
        <v>25</v>
      </c>
      <c r="N753" s="849">
        <v>6</v>
      </c>
      <c r="O753" s="849">
        <v>150</v>
      </c>
      <c r="P753" s="837">
        <v>1</v>
      </c>
      <c r="Q753" s="850">
        <v>25</v>
      </c>
    </row>
    <row r="754" spans="1:17" ht="14.4" customHeight="1" x14ac:dyDescent="0.3">
      <c r="A754" s="831" t="s">
        <v>5344</v>
      </c>
      <c r="B754" s="832" t="s">
        <v>5162</v>
      </c>
      <c r="C754" s="832" t="s">
        <v>5036</v>
      </c>
      <c r="D754" s="832" t="s">
        <v>5219</v>
      </c>
      <c r="E754" s="832" t="s">
        <v>5220</v>
      </c>
      <c r="F754" s="849">
        <v>24</v>
      </c>
      <c r="G754" s="849">
        <v>4344</v>
      </c>
      <c r="H754" s="849">
        <v>1</v>
      </c>
      <c r="I754" s="849">
        <v>181</v>
      </c>
      <c r="J754" s="849">
        <v>16</v>
      </c>
      <c r="K754" s="849">
        <v>2896</v>
      </c>
      <c r="L754" s="849">
        <v>0.66666666666666663</v>
      </c>
      <c r="M754" s="849">
        <v>181</v>
      </c>
      <c r="N754" s="849">
        <v>25</v>
      </c>
      <c r="O754" s="849">
        <v>4525</v>
      </c>
      <c r="P754" s="837">
        <v>1.0416666666666667</v>
      </c>
      <c r="Q754" s="850">
        <v>181</v>
      </c>
    </row>
    <row r="755" spans="1:17" ht="14.4" customHeight="1" x14ac:dyDescent="0.3">
      <c r="A755" s="831" t="s">
        <v>5344</v>
      </c>
      <c r="B755" s="832" t="s">
        <v>5162</v>
      </c>
      <c r="C755" s="832" t="s">
        <v>5036</v>
      </c>
      <c r="D755" s="832" t="s">
        <v>5225</v>
      </c>
      <c r="E755" s="832" t="s">
        <v>5226</v>
      </c>
      <c r="F755" s="849">
        <v>8</v>
      </c>
      <c r="G755" s="849">
        <v>2032</v>
      </c>
      <c r="H755" s="849">
        <v>1</v>
      </c>
      <c r="I755" s="849">
        <v>254</v>
      </c>
      <c r="J755" s="849">
        <v>8</v>
      </c>
      <c r="K755" s="849">
        <v>2032</v>
      </c>
      <c r="L755" s="849">
        <v>1</v>
      </c>
      <c r="M755" s="849">
        <v>254</v>
      </c>
      <c r="N755" s="849">
        <v>2</v>
      </c>
      <c r="O755" s="849">
        <v>508</v>
      </c>
      <c r="P755" s="837">
        <v>0.25</v>
      </c>
      <c r="Q755" s="850">
        <v>254</v>
      </c>
    </row>
    <row r="756" spans="1:17" ht="14.4" customHeight="1" x14ac:dyDescent="0.3">
      <c r="A756" s="831" t="s">
        <v>5344</v>
      </c>
      <c r="B756" s="832" t="s">
        <v>5162</v>
      </c>
      <c r="C756" s="832" t="s">
        <v>5036</v>
      </c>
      <c r="D756" s="832" t="s">
        <v>5231</v>
      </c>
      <c r="E756" s="832" t="s">
        <v>5232</v>
      </c>
      <c r="F756" s="849">
        <v>25</v>
      </c>
      <c r="G756" s="849">
        <v>5425</v>
      </c>
      <c r="H756" s="849">
        <v>1</v>
      </c>
      <c r="I756" s="849">
        <v>217</v>
      </c>
      <c r="J756" s="849">
        <v>21</v>
      </c>
      <c r="K756" s="849">
        <v>4557</v>
      </c>
      <c r="L756" s="849">
        <v>0.84</v>
      </c>
      <c r="M756" s="849">
        <v>217</v>
      </c>
      <c r="N756" s="849">
        <v>26</v>
      </c>
      <c r="O756" s="849">
        <v>5642</v>
      </c>
      <c r="P756" s="837">
        <v>1.04</v>
      </c>
      <c r="Q756" s="850">
        <v>217</v>
      </c>
    </row>
    <row r="757" spans="1:17" ht="14.4" customHeight="1" x14ac:dyDescent="0.3">
      <c r="A757" s="831" t="s">
        <v>5344</v>
      </c>
      <c r="B757" s="832" t="s">
        <v>5162</v>
      </c>
      <c r="C757" s="832" t="s">
        <v>5036</v>
      </c>
      <c r="D757" s="832" t="s">
        <v>5261</v>
      </c>
      <c r="E757" s="832" t="s">
        <v>5262</v>
      </c>
      <c r="F757" s="849"/>
      <c r="G757" s="849"/>
      <c r="H757" s="849"/>
      <c r="I757" s="849"/>
      <c r="J757" s="849">
        <v>5</v>
      </c>
      <c r="K757" s="849">
        <v>1935</v>
      </c>
      <c r="L757" s="849"/>
      <c r="M757" s="849">
        <v>387</v>
      </c>
      <c r="N757" s="849"/>
      <c r="O757" s="849"/>
      <c r="P757" s="837"/>
      <c r="Q757" s="850"/>
    </row>
    <row r="758" spans="1:17" ht="14.4" customHeight="1" x14ac:dyDescent="0.3">
      <c r="A758" s="831" t="s">
        <v>5344</v>
      </c>
      <c r="B758" s="832" t="s">
        <v>5162</v>
      </c>
      <c r="C758" s="832" t="s">
        <v>5036</v>
      </c>
      <c r="D758" s="832" t="s">
        <v>5324</v>
      </c>
      <c r="E758" s="832" t="s">
        <v>5325</v>
      </c>
      <c r="F758" s="849"/>
      <c r="G758" s="849"/>
      <c r="H758" s="849"/>
      <c r="I758" s="849"/>
      <c r="J758" s="849">
        <v>7</v>
      </c>
      <c r="K758" s="849">
        <v>1708</v>
      </c>
      <c r="L758" s="849"/>
      <c r="M758" s="849">
        <v>244</v>
      </c>
      <c r="N758" s="849">
        <v>4</v>
      </c>
      <c r="O758" s="849">
        <v>980</v>
      </c>
      <c r="P758" s="837"/>
      <c r="Q758" s="850">
        <v>245</v>
      </c>
    </row>
    <row r="759" spans="1:17" ht="14.4" customHeight="1" x14ac:dyDescent="0.3">
      <c r="A759" s="831" t="s">
        <v>593</v>
      </c>
      <c r="B759" s="832" t="s">
        <v>4827</v>
      </c>
      <c r="C759" s="832" t="s">
        <v>4828</v>
      </c>
      <c r="D759" s="832" t="s">
        <v>5345</v>
      </c>
      <c r="E759" s="832" t="s">
        <v>5346</v>
      </c>
      <c r="F759" s="849"/>
      <c r="G759" s="849"/>
      <c r="H759" s="849"/>
      <c r="I759" s="849"/>
      <c r="J759" s="849"/>
      <c r="K759" s="849"/>
      <c r="L759" s="849"/>
      <c r="M759" s="849"/>
      <c r="N759" s="849">
        <v>14.5</v>
      </c>
      <c r="O759" s="849">
        <v>13569.8</v>
      </c>
      <c r="P759" s="837"/>
      <c r="Q759" s="850">
        <v>935.84827586206893</v>
      </c>
    </row>
    <row r="760" spans="1:17" ht="14.4" customHeight="1" x14ac:dyDescent="0.3">
      <c r="A760" s="831" t="s">
        <v>593</v>
      </c>
      <c r="B760" s="832" t="s">
        <v>4827</v>
      </c>
      <c r="C760" s="832" t="s">
        <v>5014</v>
      </c>
      <c r="D760" s="832" t="s">
        <v>5017</v>
      </c>
      <c r="E760" s="832" t="s">
        <v>5018</v>
      </c>
      <c r="F760" s="849">
        <v>1</v>
      </c>
      <c r="G760" s="849">
        <v>2641.15</v>
      </c>
      <c r="H760" s="849">
        <v>1</v>
      </c>
      <c r="I760" s="849">
        <v>2641.15</v>
      </c>
      <c r="J760" s="849">
        <v>1</v>
      </c>
      <c r="K760" s="849">
        <v>2641.15</v>
      </c>
      <c r="L760" s="849">
        <v>1</v>
      </c>
      <c r="M760" s="849">
        <v>2641.15</v>
      </c>
      <c r="N760" s="849"/>
      <c r="O760" s="849"/>
      <c r="P760" s="837"/>
      <c r="Q760" s="850"/>
    </row>
    <row r="761" spans="1:17" ht="14.4" customHeight="1" x14ac:dyDescent="0.3">
      <c r="A761" s="831" t="s">
        <v>593</v>
      </c>
      <c r="B761" s="832" t="s">
        <v>4827</v>
      </c>
      <c r="C761" s="832" t="s">
        <v>5014</v>
      </c>
      <c r="D761" s="832" t="s">
        <v>5021</v>
      </c>
      <c r="E761" s="832" t="s">
        <v>5022</v>
      </c>
      <c r="F761" s="849">
        <v>1</v>
      </c>
      <c r="G761" s="849">
        <v>8655.19</v>
      </c>
      <c r="H761" s="849">
        <v>1</v>
      </c>
      <c r="I761" s="849">
        <v>8655.19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593</v>
      </c>
      <c r="B762" s="832" t="s">
        <v>4827</v>
      </c>
      <c r="C762" s="832" t="s">
        <v>5031</v>
      </c>
      <c r="D762" s="832" t="s">
        <v>5032</v>
      </c>
      <c r="E762" s="832" t="s">
        <v>5033</v>
      </c>
      <c r="F762" s="849">
        <v>1</v>
      </c>
      <c r="G762" s="849">
        <v>565.1</v>
      </c>
      <c r="H762" s="849">
        <v>1</v>
      </c>
      <c r="I762" s="849">
        <v>565.1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593</v>
      </c>
      <c r="B763" s="832" t="s">
        <v>4827</v>
      </c>
      <c r="C763" s="832" t="s">
        <v>5031</v>
      </c>
      <c r="D763" s="832" t="s">
        <v>5034</v>
      </c>
      <c r="E763" s="832" t="s">
        <v>5035</v>
      </c>
      <c r="F763" s="849">
        <v>1</v>
      </c>
      <c r="G763" s="849">
        <v>1049</v>
      </c>
      <c r="H763" s="849">
        <v>1</v>
      </c>
      <c r="I763" s="849">
        <v>1049</v>
      </c>
      <c r="J763" s="849"/>
      <c r="K763" s="849"/>
      <c r="L763" s="849"/>
      <c r="M763" s="849"/>
      <c r="N763" s="849"/>
      <c r="O763" s="849"/>
      <c r="P763" s="837"/>
      <c r="Q763" s="850"/>
    </row>
    <row r="764" spans="1:17" ht="14.4" customHeight="1" x14ac:dyDescent="0.3">
      <c r="A764" s="831" t="s">
        <v>593</v>
      </c>
      <c r="B764" s="832" t="s">
        <v>4827</v>
      </c>
      <c r="C764" s="832" t="s">
        <v>5036</v>
      </c>
      <c r="D764" s="832" t="s">
        <v>5039</v>
      </c>
      <c r="E764" s="832" t="s">
        <v>5040</v>
      </c>
      <c r="F764" s="849">
        <v>1</v>
      </c>
      <c r="G764" s="849">
        <v>196</v>
      </c>
      <c r="H764" s="849">
        <v>1</v>
      </c>
      <c r="I764" s="849">
        <v>196</v>
      </c>
      <c r="J764" s="849">
        <v>1</v>
      </c>
      <c r="K764" s="849">
        <v>196</v>
      </c>
      <c r="L764" s="849">
        <v>1</v>
      </c>
      <c r="M764" s="849">
        <v>196</v>
      </c>
      <c r="N764" s="849"/>
      <c r="O764" s="849"/>
      <c r="P764" s="837"/>
      <c r="Q764" s="850"/>
    </row>
    <row r="765" spans="1:17" ht="14.4" customHeight="1" x14ac:dyDescent="0.3">
      <c r="A765" s="831" t="s">
        <v>593</v>
      </c>
      <c r="B765" s="832" t="s">
        <v>4827</v>
      </c>
      <c r="C765" s="832" t="s">
        <v>5036</v>
      </c>
      <c r="D765" s="832" t="s">
        <v>5041</v>
      </c>
      <c r="E765" s="832" t="s">
        <v>5042</v>
      </c>
      <c r="F765" s="849">
        <v>68</v>
      </c>
      <c r="G765" s="849">
        <v>2516</v>
      </c>
      <c r="H765" s="849">
        <v>1</v>
      </c>
      <c r="I765" s="849">
        <v>37</v>
      </c>
      <c r="J765" s="849">
        <v>73</v>
      </c>
      <c r="K765" s="849">
        <v>2701</v>
      </c>
      <c r="L765" s="849">
        <v>1.0735294117647058</v>
      </c>
      <c r="M765" s="849">
        <v>37</v>
      </c>
      <c r="N765" s="849">
        <v>84</v>
      </c>
      <c r="O765" s="849">
        <v>3192</v>
      </c>
      <c r="P765" s="837">
        <v>1.2686804451510334</v>
      </c>
      <c r="Q765" s="850">
        <v>38</v>
      </c>
    </row>
    <row r="766" spans="1:17" ht="14.4" customHeight="1" x14ac:dyDescent="0.3">
      <c r="A766" s="831" t="s">
        <v>593</v>
      </c>
      <c r="B766" s="832" t="s">
        <v>4827</v>
      </c>
      <c r="C766" s="832" t="s">
        <v>5036</v>
      </c>
      <c r="D766" s="832" t="s">
        <v>5047</v>
      </c>
      <c r="E766" s="832" t="s">
        <v>5048</v>
      </c>
      <c r="F766" s="849">
        <v>1</v>
      </c>
      <c r="G766" s="849">
        <v>177</v>
      </c>
      <c r="H766" s="849">
        <v>1</v>
      </c>
      <c r="I766" s="849">
        <v>177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593</v>
      </c>
      <c r="B767" s="832" t="s">
        <v>4827</v>
      </c>
      <c r="C767" s="832" t="s">
        <v>5036</v>
      </c>
      <c r="D767" s="832" t="s">
        <v>5347</v>
      </c>
      <c r="E767" s="832" t="s">
        <v>5348</v>
      </c>
      <c r="F767" s="849">
        <v>2</v>
      </c>
      <c r="G767" s="849">
        <v>21108</v>
      </c>
      <c r="H767" s="849">
        <v>1</v>
      </c>
      <c r="I767" s="849">
        <v>10554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593</v>
      </c>
      <c r="B768" s="832" t="s">
        <v>4827</v>
      </c>
      <c r="C768" s="832" t="s">
        <v>5036</v>
      </c>
      <c r="D768" s="832" t="s">
        <v>5049</v>
      </c>
      <c r="E768" s="832" t="s">
        <v>5050</v>
      </c>
      <c r="F768" s="849">
        <v>1</v>
      </c>
      <c r="G768" s="849">
        <v>49</v>
      </c>
      <c r="H768" s="849">
        <v>1</v>
      </c>
      <c r="I768" s="849">
        <v>49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593</v>
      </c>
      <c r="B769" s="832" t="s">
        <v>4827</v>
      </c>
      <c r="C769" s="832" t="s">
        <v>5036</v>
      </c>
      <c r="D769" s="832" t="s">
        <v>5349</v>
      </c>
      <c r="E769" s="832" t="s">
        <v>5350</v>
      </c>
      <c r="F769" s="849"/>
      <c r="G769" s="849"/>
      <c r="H769" s="849"/>
      <c r="I769" s="849"/>
      <c r="J769" s="849"/>
      <c r="K769" s="849"/>
      <c r="L769" s="849"/>
      <c r="M769" s="849"/>
      <c r="N769" s="849">
        <v>5</v>
      </c>
      <c r="O769" s="849">
        <v>1225</v>
      </c>
      <c r="P769" s="837"/>
      <c r="Q769" s="850">
        <v>245</v>
      </c>
    </row>
    <row r="770" spans="1:17" ht="14.4" customHeight="1" x14ac:dyDescent="0.3">
      <c r="A770" s="831" t="s">
        <v>593</v>
      </c>
      <c r="B770" s="832" t="s">
        <v>4827</v>
      </c>
      <c r="C770" s="832" t="s">
        <v>5036</v>
      </c>
      <c r="D770" s="832" t="s">
        <v>5061</v>
      </c>
      <c r="E770" s="832" t="s">
        <v>5062</v>
      </c>
      <c r="F770" s="849">
        <v>1</v>
      </c>
      <c r="G770" s="849">
        <v>86</v>
      </c>
      <c r="H770" s="849">
        <v>1</v>
      </c>
      <c r="I770" s="849">
        <v>86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593</v>
      </c>
      <c r="B771" s="832" t="s">
        <v>4827</v>
      </c>
      <c r="C771" s="832" t="s">
        <v>5036</v>
      </c>
      <c r="D771" s="832" t="s">
        <v>5069</v>
      </c>
      <c r="E771" s="832" t="s">
        <v>5070</v>
      </c>
      <c r="F771" s="849">
        <v>6</v>
      </c>
      <c r="G771" s="849">
        <v>2130</v>
      </c>
      <c r="H771" s="849">
        <v>1</v>
      </c>
      <c r="I771" s="849">
        <v>355</v>
      </c>
      <c r="J771" s="849">
        <v>3</v>
      </c>
      <c r="K771" s="849">
        <v>1065</v>
      </c>
      <c r="L771" s="849">
        <v>0.5</v>
      </c>
      <c r="M771" s="849">
        <v>355</v>
      </c>
      <c r="N771" s="849">
        <v>4</v>
      </c>
      <c r="O771" s="849">
        <v>1432</v>
      </c>
      <c r="P771" s="837">
        <v>0.67230046948356803</v>
      </c>
      <c r="Q771" s="850">
        <v>358</v>
      </c>
    </row>
    <row r="772" spans="1:17" ht="14.4" customHeight="1" x14ac:dyDescent="0.3">
      <c r="A772" s="831" t="s">
        <v>593</v>
      </c>
      <c r="B772" s="832" t="s">
        <v>4827</v>
      </c>
      <c r="C772" s="832" t="s">
        <v>5036</v>
      </c>
      <c r="D772" s="832" t="s">
        <v>5073</v>
      </c>
      <c r="E772" s="832" t="s">
        <v>5074</v>
      </c>
      <c r="F772" s="849">
        <v>1</v>
      </c>
      <c r="G772" s="849">
        <v>475</v>
      </c>
      <c r="H772" s="849">
        <v>1</v>
      </c>
      <c r="I772" s="849">
        <v>475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593</v>
      </c>
      <c r="B773" s="832" t="s">
        <v>4827</v>
      </c>
      <c r="C773" s="832" t="s">
        <v>5036</v>
      </c>
      <c r="D773" s="832" t="s">
        <v>5081</v>
      </c>
      <c r="E773" s="832" t="s">
        <v>5082</v>
      </c>
      <c r="F773" s="849">
        <v>2</v>
      </c>
      <c r="G773" s="849">
        <v>354</v>
      </c>
      <c r="H773" s="849">
        <v>1</v>
      </c>
      <c r="I773" s="849">
        <v>177</v>
      </c>
      <c r="J773" s="849">
        <v>2</v>
      </c>
      <c r="K773" s="849">
        <v>356</v>
      </c>
      <c r="L773" s="849">
        <v>1.0056497175141244</v>
      </c>
      <c r="M773" s="849">
        <v>178</v>
      </c>
      <c r="N773" s="849">
        <v>4</v>
      </c>
      <c r="O773" s="849">
        <v>716</v>
      </c>
      <c r="P773" s="837">
        <v>2.022598870056497</v>
      </c>
      <c r="Q773" s="850">
        <v>179</v>
      </c>
    </row>
    <row r="774" spans="1:17" ht="14.4" customHeight="1" x14ac:dyDescent="0.3">
      <c r="A774" s="831" t="s">
        <v>593</v>
      </c>
      <c r="B774" s="832" t="s">
        <v>4827</v>
      </c>
      <c r="C774" s="832" t="s">
        <v>5036</v>
      </c>
      <c r="D774" s="832" t="s">
        <v>5085</v>
      </c>
      <c r="E774" s="832" t="s">
        <v>5086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707</v>
      </c>
      <c r="P774" s="837"/>
      <c r="Q774" s="850">
        <v>707</v>
      </c>
    </row>
    <row r="775" spans="1:17" ht="14.4" customHeight="1" x14ac:dyDescent="0.3">
      <c r="A775" s="831" t="s">
        <v>593</v>
      </c>
      <c r="B775" s="832" t="s">
        <v>5351</v>
      </c>
      <c r="C775" s="832" t="s">
        <v>4828</v>
      </c>
      <c r="D775" s="832" t="s">
        <v>5352</v>
      </c>
      <c r="E775" s="832" t="s">
        <v>1063</v>
      </c>
      <c r="F775" s="849">
        <v>2.4</v>
      </c>
      <c r="G775" s="849">
        <v>7125.84</v>
      </c>
      <c r="H775" s="849">
        <v>1</v>
      </c>
      <c r="I775" s="849">
        <v>2969.1000000000004</v>
      </c>
      <c r="J775" s="849">
        <v>2</v>
      </c>
      <c r="K775" s="849">
        <v>5223.6400000000003</v>
      </c>
      <c r="L775" s="849">
        <v>0.73305603269228614</v>
      </c>
      <c r="M775" s="849">
        <v>2611.8200000000002</v>
      </c>
      <c r="N775" s="849"/>
      <c r="O775" s="849"/>
      <c r="P775" s="837"/>
      <c r="Q775" s="850"/>
    </row>
    <row r="776" spans="1:17" ht="14.4" customHeight="1" x14ac:dyDescent="0.3">
      <c r="A776" s="831" t="s">
        <v>593</v>
      </c>
      <c r="B776" s="832" t="s">
        <v>5351</v>
      </c>
      <c r="C776" s="832" t="s">
        <v>4828</v>
      </c>
      <c r="D776" s="832" t="s">
        <v>5353</v>
      </c>
      <c r="E776" s="832" t="s">
        <v>5354</v>
      </c>
      <c r="F776" s="849">
        <v>17</v>
      </c>
      <c r="G776" s="849">
        <v>14667.09</v>
      </c>
      <c r="H776" s="849">
        <v>1</v>
      </c>
      <c r="I776" s="849">
        <v>862.77</v>
      </c>
      <c r="J776" s="849">
        <v>13</v>
      </c>
      <c r="K776" s="849">
        <v>11216.01</v>
      </c>
      <c r="L776" s="849">
        <v>0.76470588235294124</v>
      </c>
      <c r="M776" s="849">
        <v>862.77</v>
      </c>
      <c r="N776" s="849">
        <v>2</v>
      </c>
      <c r="O776" s="849">
        <v>256.04000000000002</v>
      </c>
      <c r="P776" s="837">
        <v>1.7456768861444229E-2</v>
      </c>
      <c r="Q776" s="850">
        <v>128.02000000000001</v>
      </c>
    </row>
    <row r="777" spans="1:17" ht="14.4" customHeight="1" x14ac:dyDescent="0.3">
      <c r="A777" s="831" t="s">
        <v>593</v>
      </c>
      <c r="B777" s="832" t="s">
        <v>5351</v>
      </c>
      <c r="C777" s="832" t="s">
        <v>4828</v>
      </c>
      <c r="D777" s="832" t="s">
        <v>5355</v>
      </c>
      <c r="E777" s="832" t="s">
        <v>1104</v>
      </c>
      <c r="F777" s="849">
        <v>36</v>
      </c>
      <c r="G777" s="849">
        <v>179571.24</v>
      </c>
      <c r="H777" s="849">
        <v>1</v>
      </c>
      <c r="I777" s="849">
        <v>4988.09</v>
      </c>
      <c r="J777" s="849">
        <v>1</v>
      </c>
      <c r="K777" s="849">
        <v>4988.13</v>
      </c>
      <c r="L777" s="849">
        <v>2.777800053059722E-2</v>
      </c>
      <c r="M777" s="849">
        <v>4988.13</v>
      </c>
      <c r="N777" s="849"/>
      <c r="O777" s="849"/>
      <c r="P777" s="837"/>
      <c r="Q777" s="850"/>
    </row>
    <row r="778" spans="1:17" ht="14.4" customHeight="1" x14ac:dyDescent="0.3">
      <c r="A778" s="831" t="s">
        <v>593</v>
      </c>
      <c r="B778" s="832" t="s">
        <v>5351</v>
      </c>
      <c r="C778" s="832" t="s">
        <v>4828</v>
      </c>
      <c r="D778" s="832" t="s">
        <v>5356</v>
      </c>
      <c r="E778" s="832" t="s">
        <v>2228</v>
      </c>
      <c r="F778" s="849"/>
      <c r="G778" s="849"/>
      <c r="H778" s="849"/>
      <c r="I778" s="849"/>
      <c r="J778" s="849">
        <v>22</v>
      </c>
      <c r="K778" s="849">
        <v>1761.76</v>
      </c>
      <c r="L778" s="849"/>
      <c r="M778" s="849">
        <v>80.08</v>
      </c>
      <c r="N778" s="849"/>
      <c r="O778" s="849"/>
      <c r="P778" s="837"/>
      <c r="Q778" s="850"/>
    </row>
    <row r="779" spans="1:17" ht="14.4" customHeight="1" x14ac:dyDescent="0.3">
      <c r="A779" s="831" t="s">
        <v>593</v>
      </c>
      <c r="B779" s="832" t="s">
        <v>5351</v>
      </c>
      <c r="C779" s="832" t="s">
        <v>4828</v>
      </c>
      <c r="D779" s="832" t="s">
        <v>4830</v>
      </c>
      <c r="E779" s="832" t="s">
        <v>4831</v>
      </c>
      <c r="F779" s="849">
        <v>1</v>
      </c>
      <c r="G779" s="849">
        <v>138.01</v>
      </c>
      <c r="H779" s="849">
        <v>1</v>
      </c>
      <c r="I779" s="849">
        <v>138.01</v>
      </c>
      <c r="J779" s="849">
        <v>4.5999999999999996</v>
      </c>
      <c r="K779" s="849">
        <v>522.85</v>
      </c>
      <c r="L779" s="849">
        <v>3.7884935874212018</v>
      </c>
      <c r="M779" s="849">
        <v>113.66304347826089</v>
      </c>
      <c r="N779" s="849">
        <v>5.8</v>
      </c>
      <c r="O779" s="849">
        <v>659.27</v>
      </c>
      <c r="P779" s="837">
        <v>4.7769726831389034</v>
      </c>
      <c r="Q779" s="850">
        <v>113.66724137931034</v>
      </c>
    </row>
    <row r="780" spans="1:17" ht="14.4" customHeight="1" x14ac:dyDescent="0.3">
      <c r="A780" s="831" t="s">
        <v>593</v>
      </c>
      <c r="B780" s="832" t="s">
        <v>5351</v>
      </c>
      <c r="C780" s="832" t="s">
        <v>4828</v>
      </c>
      <c r="D780" s="832" t="s">
        <v>4832</v>
      </c>
      <c r="E780" s="832" t="s">
        <v>4831</v>
      </c>
      <c r="F780" s="849">
        <v>22</v>
      </c>
      <c r="G780" s="849">
        <v>6072.22</v>
      </c>
      <c r="H780" s="849">
        <v>1</v>
      </c>
      <c r="I780" s="849">
        <v>276.01</v>
      </c>
      <c r="J780" s="849">
        <v>16</v>
      </c>
      <c r="K780" s="849">
        <v>3637.44</v>
      </c>
      <c r="L780" s="849">
        <v>0.59902967942531726</v>
      </c>
      <c r="M780" s="849">
        <v>227.34</v>
      </c>
      <c r="N780" s="849">
        <v>3</v>
      </c>
      <c r="O780" s="849">
        <v>682.02</v>
      </c>
      <c r="P780" s="837">
        <v>0.11231806489224698</v>
      </c>
      <c r="Q780" s="850">
        <v>227.34</v>
      </c>
    </row>
    <row r="781" spans="1:17" ht="14.4" customHeight="1" x14ac:dyDescent="0.3">
      <c r="A781" s="831" t="s">
        <v>593</v>
      </c>
      <c r="B781" s="832" t="s">
        <v>5351</v>
      </c>
      <c r="C781" s="832" t="s">
        <v>4828</v>
      </c>
      <c r="D781" s="832" t="s">
        <v>5357</v>
      </c>
      <c r="E781" s="832" t="s">
        <v>2009</v>
      </c>
      <c r="F781" s="849"/>
      <c r="G781" s="849"/>
      <c r="H781" s="849"/>
      <c r="I781" s="849"/>
      <c r="J781" s="849"/>
      <c r="K781" s="849"/>
      <c r="L781" s="849"/>
      <c r="M781" s="849"/>
      <c r="N781" s="849">
        <v>0.5</v>
      </c>
      <c r="O781" s="849">
        <v>188.82</v>
      </c>
      <c r="P781" s="837"/>
      <c r="Q781" s="850">
        <v>377.64</v>
      </c>
    </row>
    <row r="782" spans="1:17" ht="14.4" customHeight="1" x14ac:dyDescent="0.3">
      <c r="A782" s="831" t="s">
        <v>593</v>
      </c>
      <c r="B782" s="832" t="s">
        <v>5351</v>
      </c>
      <c r="C782" s="832" t="s">
        <v>4828</v>
      </c>
      <c r="D782" s="832" t="s">
        <v>5358</v>
      </c>
      <c r="E782" s="832" t="s">
        <v>1125</v>
      </c>
      <c r="F782" s="849"/>
      <c r="G782" s="849"/>
      <c r="H782" s="849"/>
      <c r="I782" s="849"/>
      <c r="J782" s="849">
        <v>11.8</v>
      </c>
      <c r="K782" s="849">
        <v>3673.74</v>
      </c>
      <c r="L782" s="849"/>
      <c r="M782" s="849">
        <v>311.33389830508469</v>
      </c>
      <c r="N782" s="849">
        <v>4</v>
      </c>
      <c r="O782" s="849">
        <v>1245.3599999999999</v>
      </c>
      <c r="P782" s="837"/>
      <c r="Q782" s="850">
        <v>311.33999999999997</v>
      </c>
    </row>
    <row r="783" spans="1:17" ht="14.4" customHeight="1" x14ac:dyDescent="0.3">
      <c r="A783" s="831" t="s">
        <v>593</v>
      </c>
      <c r="B783" s="832" t="s">
        <v>5351</v>
      </c>
      <c r="C783" s="832" t="s">
        <v>4828</v>
      </c>
      <c r="D783" s="832" t="s">
        <v>4833</v>
      </c>
      <c r="E783" s="832" t="s">
        <v>800</v>
      </c>
      <c r="F783" s="849">
        <v>165.89999999999998</v>
      </c>
      <c r="G783" s="849">
        <v>33446.82</v>
      </c>
      <c r="H783" s="849">
        <v>1</v>
      </c>
      <c r="I783" s="849">
        <v>201.60831826401449</v>
      </c>
      <c r="J783" s="849">
        <v>110.89999999999999</v>
      </c>
      <c r="K783" s="849">
        <v>22358.42</v>
      </c>
      <c r="L783" s="849">
        <v>0.66847670421283689</v>
      </c>
      <c r="M783" s="849">
        <v>201.60883678990081</v>
      </c>
      <c r="N783" s="849">
        <v>24.55</v>
      </c>
      <c r="O783" s="849">
        <v>2565.4899999999998</v>
      </c>
      <c r="P783" s="837">
        <v>7.6703555076386931E-2</v>
      </c>
      <c r="Q783" s="850">
        <v>104.50061099796334</v>
      </c>
    </row>
    <row r="784" spans="1:17" ht="14.4" customHeight="1" x14ac:dyDescent="0.3">
      <c r="A784" s="831" t="s">
        <v>593</v>
      </c>
      <c r="B784" s="832" t="s">
        <v>5351</v>
      </c>
      <c r="C784" s="832" t="s">
        <v>4828</v>
      </c>
      <c r="D784" s="832" t="s">
        <v>4834</v>
      </c>
      <c r="E784" s="832" t="s">
        <v>800</v>
      </c>
      <c r="F784" s="849"/>
      <c r="G784" s="849"/>
      <c r="H784" s="849"/>
      <c r="I784" s="849"/>
      <c r="J784" s="849"/>
      <c r="K784" s="849"/>
      <c r="L784" s="849"/>
      <c r="M784" s="849"/>
      <c r="N784" s="849">
        <v>7.35</v>
      </c>
      <c r="O784" s="849">
        <v>1164.24</v>
      </c>
      <c r="P784" s="837"/>
      <c r="Q784" s="850">
        <v>158.4</v>
      </c>
    </row>
    <row r="785" spans="1:17" ht="14.4" customHeight="1" x14ac:dyDescent="0.3">
      <c r="A785" s="831" t="s">
        <v>593</v>
      </c>
      <c r="B785" s="832" t="s">
        <v>5351</v>
      </c>
      <c r="C785" s="832" t="s">
        <v>4828</v>
      </c>
      <c r="D785" s="832" t="s">
        <v>5359</v>
      </c>
      <c r="E785" s="832" t="s">
        <v>5360</v>
      </c>
      <c r="F785" s="849">
        <v>0.12</v>
      </c>
      <c r="G785" s="849">
        <v>40.11</v>
      </c>
      <c r="H785" s="849">
        <v>1</v>
      </c>
      <c r="I785" s="849">
        <v>334.25</v>
      </c>
      <c r="J785" s="849">
        <v>0.12</v>
      </c>
      <c r="K785" s="849">
        <v>40.11</v>
      </c>
      <c r="L785" s="849">
        <v>1</v>
      </c>
      <c r="M785" s="849">
        <v>334.25</v>
      </c>
      <c r="N785" s="849">
        <v>0.04</v>
      </c>
      <c r="O785" s="849">
        <v>10.050000000000001</v>
      </c>
      <c r="P785" s="837">
        <v>0.2505609573672401</v>
      </c>
      <c r="Q785" s="850">
        <v>251.25</v>
      </c>
    </row>
    <row r="786" spans="1:17" ht="14.4" customHeight="1" x14ac:dyDescent="0.3">
      <c r="A786" s="831" t="s">
        <v>593</v>
      </c>
      <c r="B786" s="832" t="s">
        <v>5351</v>
      </c>
      <c r="C786" s="832" t="s">
        <v>4828</v>
      </c>
      <c r="D786" s="832" t="s">
        <v>4836</v>
      </c>
      <c r="E786" s="832" t="s">
        <v>1181</v>
      </c>
      <c r="F786" s="849">
        <v>1.2</v>
      </c>
      <c r="G786" s="849">
        <v>1021.92</v>
      </c>
      <c r="H786" s="849">
        <v>1</v>
      </c>
      <c r="I786" s="849">
        <v>851.6</v>
      </c>
      <c r="J786" s="849">
        <v>0.6</v>
      </c>
      <c r="K786" s="849">
        <v>510.96</v>
      </c>
      <c r="L786" s="849">
        <v>0.5</v>
      </c>
      <c r="M786" s="849">
        <v>851.6</v>
      </c>
      <c r="N786" s="849"/>
      <c r="O786" s="849"/>
      <c r="P786" s="837"/>
      <c r="Q786" s="850"/>
    </row>
    <row r="787" spans="1:17" ht="14.4" customHeight="1" x14ac:dyDescent="0.3">
      <c r="A787" s="831" t="s">
        <v>593</v>
      </c>
      <c r="B787" s="832" t="s">
        <v>5351</v>
      </c>
      <c r="C787" s="832" t="s">
        <v>4828</v>
      </c>
      <c r="D787" s="832" t="s">
        <v>5361</v>
      </c>
      <c r="E787" s="832" t="s">
        <v>1494</v>
      </c>
      <c r="F787" s="849">
        <v>0.8</v>
      </c>
      <c r="G787" s="849">
        <v>552.36</v>
      </c>
      <c r="H787" s="849">
        <v>1</v>
      </c>
      <c r="I787" s="849">
        <v>690.44999999999993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593</v>
      </c>
      <c r="B788" s="832" t="s">
        <v>5351</v>
      </c>
      <c r="C788" s="832" t="s">
        <v>4828</v>
      </c>
      <c r="D788" s="832" t="s">
        <v>5362</v>
      </c>
      <c r="E788" s="832" t="s">
        <v>1995</v>
      </c>
      <c r="F788" s="849">
        <v>6.7</v>
      </c>
      <c r="G788" s="849">
        <v>80489.78</v>
      </c>
      <c r="H788" s="849">
        <v>1</v>
      </c>
      <c r="I788" s="849">
        <v>12013.4</v>
      </c>
      <c r="J788" s="849">
        <v>2.6</v>
      </c>
      <c r="K788" s="849">
        <v>31234.839999999997</v>
      </c>
      <c r="L788" s="849">
        <v>0.38805970149253727</v>
      </c>
      <c r="M788" s="849">
        <v>12013.399999999998</v>
      </c>
      <c r="N788" s="849">
        <v>4.3000000000000007</v>
      </c>
      <c r="O788" s="849">
        <v>13205.96</v>
      </c>
      <c r="P788" s="837">
        <v>0.16407002230593748</v>
      </c>
      <c r="Q788" s="850">
        <v>3071.1534883720924</v>
      </c>
    </row>
    <row r="789" spans="1:17" ht="14.4" customHeight="1" x14ac:dyDescent="0.3">
      <c r="A789" s="831" t="s">
        <v>593</v>
      </c>
      <c r="B789" s="832" t="s">
        <v>5351</v>
      </c>
      <c r="C789" s="832" t="s">
        <v>4828</v>
      </c>
      <c r="D789" s="832" t="s">
        <v>4840</v>
      </c>
      <c r="E789" s="832" t="s">
        <v>5088</v>
      </c>
      <c r="F789" s="849">
        <v>0</v>
      </c>
      <c r="G789" s="849">
        <v>5.8207660913467407E-11</v>
      </c>
      <c r="H789" s="849">
        <v>1</v>
      </c>
      <c r="I789" s="849"/>
      <c r="J789" s="849">
        <v>0</v>
      </c>
      <c r="K789" s="849">
        <v>0</v>
      </c>
      <c r="L789" s="849">
        <v>0</v>
      </c>
      <c r="M789" s="849"/>
      <c r="N789" s="849">
        <v>0</v>
      </c>
      <c r="O789" s="849">
        <v>2.9103830456733704E-11</v>
      </c>
      <c r="P789" s="837">
        <v>0.5</v>
      </c>
      <c r="Q789" s="850"/>
    </row>
    <row r="790" spans="1:17" ht="14.4" customHeight="1" x14ac:dyDescent="0.3">
      <c r="A790" s="831" t="s">
        <v>593</v>
      </c>
      <c r="B790" s="832" t="s">
        <v>5351</v>
      </c>
      <c r="C790" s="832" t="s">
        <v>4828</v>
      </c>
      <c r="D790" s="832" t="s">
        <v>4840</v>
      </c>
      <c r="E790" s="832" t="s">
        <v>2104</v>
      </c>
      <c r="F790" s="849">
        <v>51.15</v>
      </c>
      <c r="G790" s="849">
        <v>590661.23</v>
      </c>
      <c r="H790" s="849">
        <v>1</v>
      </c>
      <c r="I790" s="849">
        <v>11547.629130009775</v>
      </c>
      <c r="J790" s="849">
        <v>36.799999999999997</v>
      </c>
      <c r="K790" s="849">
        <v>422300.60000000003</v>
      </c>
      <c r="L790" s="849">
        <v>0.71496244979546064</v>
      </c>
      <c r="M790" s="849">
        <v>11475.559782608698</v>
      </c>
      <c r="N790" s="849">
        <v>32.379999999999995</v>
      </c>
      <c r="O790" s="849">
        <v>342204.79</v>
      </c>
      <c r="P790" s="837">
        <v>0.57935881452723759</v>
      </c>
      <c r="Q790" s="850">
        <v>10568.399938233479</v>
      </c>
    </row>
    <row r="791" spans="1:17" ht="14.4" customHeight="1" x14ac:dyDescent="0.3">
      <c r="A791" s="831" t="s">
        <v>593</v>
      </c>
      <c r="B791" s="832" t="s">
        <v>5351</v>
      </c>
      <c r="C791" s="832" t="s">
        <v>4828</v>
      </c>
      <c r="D791" s="832" t="s">
        <v>4841</v>
      </c>
      <c r="E791" s="832" t="s">
        <v>5088</v>
      </c>
      <c r="F791" s="849">
        <v>0</v>
      </c>
      <c r="G791" s="849">
        <v>-3.4924596548080444E-10</v>
      </c>
      <c r="H791" s="849">
        <v>1</v>
      </c>
      <c r="I791" s="849"/>
      <c r="J791" s="849">
        <v>3.5527136788005009E-15</v>
      </c>
      <c r="K791" s="849">
        <v>-1.0186340659856796E-10</v>
      </c>
      <c r="L791" s="849">
        <v>0.29166666666666669</v>
      </c>
      <c r="M791" s="849">
        <v>-28672</v>
      </c>
      <c r="N791" s="849">
        <v>0</v>
      </c>
      <c r="O791" s="849">
        <v>-8.7311491370201111E-11</v>
      </c>
      <c r="P791" s="837">
        <v>0.25</v>
      </c>
      <c r="Q791" s="850"/>
    </row>
    <row r="792" spans="1:17" ht="14.4" customHeight="1" x14ac:dyDescent="0.3">
      <c r="A792" s="831" t="s">
        <v>593</v>
      </c>
      <c r="B792" s="832" t="s">
        <v>5351</v>
      </c>
      <c r="C792" s="832" t="s">
        <v>4828</v>
      </c>
      <c r="D792" s="832" t="s">
        <v>4841</v>
      </c>
      <c r="E792" s="832" t="s">
        <v>2104</v>
      </c>
      <c r="F792" s="849">
        <v>46</v>
      </c>
      <c r="G792" s="849">
        <v>1387188.67</v>
      </c>
      <c r="H792" s="849">
        <v>1</v>
      </c>
      <c r="I792" s="849">
        <v>30156.275434782608</v>
      </c>
      <c r="J792" s="849">
        <v>37.950000000000003</v>
      </c>
      <c r="K792" s="849">
        <v>1131917.5</v>
      </c>
      <c r="L792" s="849">
        <v>0.81597948749105631</v>
      </c>
      <c r="M792" s="849">
        <v>29826.548089591564</v>
      </c>
      <c r="N792" s="849">
        <v>29.84</v>
      </c>
      <c r="O792" s="849">
        <v>788823.54</v>
      </c>
      <c r="P792" s="837">
        <v>0.56864906487449907</v>
      </c>
      <c r="Q792" s="850">
        <v>26435.105227882039</v>
      </c>
    </row>
    <row r="793" spans="1:17" ht="14.4" customHeight="1" x14ac:dyDescent="0.3">
      <c r="A793" s="831" t="s">
        <v>593</v>
      </c>
      <c r="B793" s="832" t="s">
        <v>5351</v>
      </c>
      <c r="C793" s="832" t="s">
        <v>4828</v>
      </c>
      <c r="D793" s="832" t="s">
        <v>5363</v>
      </c>
      <c r="E793" s="832" t="s">
        <v>2272</v>
      </c>
      <c r="F793" s="849">
        <v>10</v>
      </c>
      <c r="G793" s="849">
        <v>33501.300000000003</v>
      </c>
      <c r="H793" s="849">
        <v>1</v>
      </c>
      <c r="I793" s="849">
        <v>3350.13</v>
      </c>
      <c r="J793" s="849">
        <v>5</v>
      </c>
      <c r="K793" s="849">
        <v>11668.5</v>
      </c>
      <c r="L793" s="849">
        <v>0.34829991671964966</v>
      </c>
      <c r="M793" s="849">
        <v>2333.6999999999998</v>
      </c>
      <c r="N793" s="849"/>
      <c r="O793" s="849"/>
      <c r="P793" s="837"/>
      <c r="Q793" s="850"/>
    </row>
    <row r="794" spans="1:17" ht="14.4" customHeight="1" x14ac:dyDescent="0.3">
      <c r="A794" s="831" t="s">
        <v>593</v>
      </c>
      <c r="B794" s="832" t="s">
        <v>5351</v>
      </c>
      <c r="C794" s="832" t="s">
        <v>4828</v>
      </c>
      <c r="D794" s="832" t="s">
        <v>4858</v>
      </c>
      <c r="E794" s="832" t="s">
        <v>1225</v>
      </c>
      <c r="F794" s="849">
        <v>35</v>
      </c>
      <c r="G794" s="849">
        <v>199865.05000000002</v>
      </c>
      <c r="H794" s="849">
        <v>1</v>
      </c>
      <c r="I794" s="849">
        <v>5710.43</v>
      </c>
      <c r="J794" s="849">
        <v>4</v>
      </c>
      <c r="K794" s="849">
        <v>22841.72</v>
      </c>
      <c r="L794" s="849">
        <v>0.11428571428571428</v>
      </c>
      <c r="M794" s="849">
        <v>5710.43</v>
      </c>
      <c r="N794" s="849"/>
      <c r="O794" s="849"/>
      <c r="P794" s="837"/>
      <c r="Q794" s="850"/>
    </row>
    <row r="795" spans="1:17" ht="14.4" customHeight="1" x14ac:dyDescent="0.3">
      <c r="A795" s="831" t="s">
        <v>593</v>
      </c>
      <c r="B795" s="832" t="s">
        <v>5351</v>
      </c>
      <c r="C795" s="832" t="s">
        <v>4828</v>
      </c>
      <c r="D795" s="832" t="s">
        <v>4859</v>
      </c>
      <c r="E795" s="832" t="s">
        <v>1225</v>
      </c>
      <c r="F795" s="849"/>
      <c r="G795" s="849"/>
      <c r="H795" s="849"/>
      <c r="I795" s="849"/>
      <c r="J795" s="849">
        <v>11</v>
      </c>
      <c r="K795" s="849">
        <v>125629.56999999999</v>
      </c>
      <c r="L795" s="849"/>
      <c r="M795" s="849">
        <v>11420.869999999999</v>
      </c>
      <c r="N795" s="849"/>
      <c r="O795" s="849"/>
      <c r="P795" s="837"/>
      <c r="Q795" s="850"/>
    </row>
    <row r="796" spans="1:17" ht="14.4" customHeight="1" x14ac:dyDescent="0.3">
      <c r="A796" s="831" t="s">
        <v>593</v>
      </c>
      <c r="B796" s="832" t="s">
        <v>5351</v>
      </c>
      <c r="C796" s="832" t="s">
        <v>4828</v>
      </c>
      <c r="D796" s="832" t="s">
        <v>4860</v>
      </c>
      <c r="E796" s="832" t="s">
        <v>4861</v>
      </c>
      <c r="F796" s="849">
        <v>193</v>
      </c>
      <c r="G796" s="849">
        <v>8779.49</v>
      </c>
      <c r="H796" s="849">
        <v>1</v>
      </c>
      <c r="I796" s="849">
        <v>45.489585492227981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593</v>
      </c>
      <c r="B797" s="832" t="s">
        <v>5351</v>
      </c>
      <c r="C797" s="832" t="s">
        <v>4828</v>
      </c>
      <c r="D797" s="832" t="s">
        <v>5364</v>
      </c>
      <c r="E797" s="832" t="s">
        <v>4861</v>
      </c>
      <c r="F797" s="849">
        <v>128</v>
      </c>
      <c r="G797" s="849">
        <v>58228.480000000003</v>
      </c>
      <c r="H797" s="849">
        <v>1</v>
      </c>
      <c r="I797" s="849">
        <v>454.91</v>
      </c>
      <c r="J797" s="849">
        <v>101</v>
      </c>
      <c r="K797" s="849">
        <v>45945.909999999996</v>
      </c>
      <c r="L797" s="849">
        <v>0.78906249999999989</v>
      </c>
      <c r="M797" s="849">
        <v>454.90999999999997</v>
      </c>
      <c r="N797" s="849"/>
      <c r="O797" s="849"/>
      <c r="P797" s="837"/>
      <c r="Q797" s="850"/>
    </row>
    <row r="798" spans="1:17" ht="14.4" customHeight="1" x14ac:dyDescent="0.3">
      <c r="A798" s="831" t="s">
        <v>593</v>
      </c>
      <c r="B798" s="832" t="s">
        <v>5351</v>
      </c>
      <c r="C798" s="832" t="s">
        <v>4828</v>
      </c>
      <c r="D798" s="832" t="s">
        <v>4862</v>
      </c>
      <c r="E798" s="832" t="s">
        <v>4863</v>
      </c>
      <c r="F798" s="849">
        <v>130.9</v>
      </c>
      <c r="G798" s="849">
        <v>18003.969999999998</v>
      </c>
      <c r="H798" s="849">
        <v>1</v>
      </c>
      <c r="I798" s="849">
        <v>137.53987776928952</v>
      </c>
      <c r="J798" s="849">
        <v>18</v>
      </c>
      <c r="K798" s="849">
        <v>2475.7199999999998</v>
      </c>
      <c r="L798" s="849">
        <v>0.13750967147801291</v>
      </c>
      <c r="M798" s="849">
        <v>137.54</v>
      </c>
      <c r="N798" s="849"/>
      <c r="O798" s="849"/>
      <c r="P798" s="837"/>
      <c r="Q798" s="850"/>
    </row>
    <row r="799" spans="1:17" ht="14.4" customHeight="1" x14ac:dyDescent="0.3">
      <c r="A799" s="831" t="s">
        <v>593</v>
      </c>
      <c r="B799" s="832" t="s">
        <v>5351</v>
      </c>
      <c r="C799" s="832" t="s">
        <v>4828</v>
      </c>
      <c r="D799" s="832" t="s">
        <v>4864</v>
      </c>
      <c r="E799" s="832" t="s">
        <v>4863</v>
      </c>
      <c r="F799" s="849">
        <v>7</v>
      </c>
      <c r="G799" s="849">
        <v>4813.62</v>
      </c>
      <c r="H799" s="849">
        <v>1</v>
      </c>
      <c r="I799" s="849">
        <v>687.66</v>
      </c>
      <c r="J799" s="849">
        <v>4</v>
      </c>
      <c r="K799" s="849">
        <v>2750.64</v>
      </c>
      <c r="L799" s="849">
        <v>0.5714285714285714</v>
      </c>
      <c r="M799" s="849">
        <v>687.66</v>
      </c>
      <c r="N799" s="849"/>
      <c r="O799" s="849"/>
      <c r="P799" s="837"/>
      <c r="Q799" s="850"/>
    </row>
    <row r="800" spans="1:17" ht="14.4" customHeight="1" x14ac:dyDescent="0.3">
      <c r="A800" s="831" t="s">
        <v>593</v>
      </c>
      <c r="B800" s="832" t="s">
        <v>5351</v>
      </c>
      <c r="C800" s="832" t="s">
        <v>4828</v>
      </c>
      <c r="D800" s="832" t="s">
        <v>5345</v>
      </c>
      <c r="E800" s="832" t="s">
        <v>5346</v>
      </c>
      <c r="F800" s="849">
        <v>32.9</v>
      </c>
      <c r="G800" s="849">
        <v>25294.94</v>
      </c>
      <c r="H800" s="849">
        <v>1</v>
      </c>
      <c r="I800" s="849">
        <v>768.84316109422491</v>
      </c>
      <c r="J800" s="849">
        <v>15</v>
      </c>
      <c r="K800" s="849">
        <v>14037.75</v>
      </c>
      <c r="L800" s="849">
        <v>0.55496277121036863</v>
      </c>
      <c r="M800" s="849">
        <v>935.85</v>
      </c>
      <c r="N800" s="849">
        <v>2.7</v>
      </c>
      <c r="O800" s="849">
        <v>2526.79</v>
      </c>
      <c r="P800" s="837">
        <v>9.989310114987425E-2</v>
      </c>
      <c r="Q800" s="850">
        <v>935.84814814814808</v>
      </c>
    </row>
    <row r="801" spans="1:17" ht="14.4" customHeight="1" x14ac:dyDescent="0.3">
      <c r="A801" s="831" t="s">
        <v>593</v>
      </c>
      <c r="B801" s="832" t="s">
        <v>5351</v>
      </c>
      <c r="C801" s="832" t="s">
        <v>4828</v>
      </c>
      <c r="D801" s="832" t="s">
        <v>5365</v>
      </c>
      <c r="E801" s="832" t="s">
        <v>1101</v>
      </c>
      <c r="F801" s="849">
        <v>10</v>
      </c>
      <c r="G801" s="849">
        <v>91582.7</v>
      </c>
      <c r="H801" s="849">
        <v>1</v>
      </c>
      <c r="I801" s="849">
        <v>9158.27</v>
      </c>
      <c r="J801" s="849">
        <v>2</v>
      </c>
      <c r="K801" s="849">
        <v>18316.54</v>
      </c>
      <c r="L801" s="849">
        <v>0.2</v>
      </c>
      <c r="M801" s="849">
        <v>9158.27</v>
      </c>
      <c r="N801" s="849">
        <v>1</v>
      </c>
      <c r="O801" s="849">
        <v>9056.7999999999993</v>
      </c>
      <c r="P801" s="837">
        <v>9.8892039653777394E-2</v>
      </c>
      <c r="Q801" s="850">
        <v>9056.7999999999993</v>
      </c>
    </row>
    <row r="802" spans="1:17" ht="14.4" customHeight="1" x14ac:dyDescent="0.3">
      <c r="A802" s="831" t="s">
        <v>593</v>
      </c>
      <c r="B802" s="832" t="s">
        <v>5351</v>
      </c>
      <c r="C802" s="832" t="s">
        <v>4828</v>
      </c>
      <c r="D802" s="832" t="s">
        <v>5366</v>
      </c>
      <c r="E802" s="832" t="s">
        <v>3255</v>
      </c>
      <c r="F802" s="849">
        <v>27</v>
      </c>
      <c r="G802" s="849">
        <v>1157.7599999999998</v>
      </c>
      <c r="H802" s="849">
        <v>1</v>
      </c>
      <c r="I802" s="849">
        <v>42.879999999999988</v>
      </c>
      <c r="J802" s="849">
        <v>17</v>
      </c>
      <c r="K802" s="849">
        <v>728.95999999999992</v>
      </c>
      <c r="L802" s="849">
        <v>0.62962962962962965</v>
      </c>
      <c r="M802" s="849">
        <v>42.879999999999995</v>
      </c>
      <c r="N802" s="849"/>
      <c r="O802" s="849"/>
      <c r="P802" s="837"/>
      <c r="Q802" s="850"/>
    </row>
    <row r="803" spans="1:17" ht="14.4" customHeight="1" x14ac:dyDescent="0.3">
      <c r="A803" s="831" t="s">
        <v>593</v>
      </c>
      <c r="B803" s="832" t="s">
        <v>5351</v>
      </c>
      <c r="C803" s="832" t="s">
        <v>4828</v>
      </c>
      <c r="D803" s="832" t="s">
        <v>5367</v>
      </c>
      <c r="E803" s="832" t="s">
        <v>5368</v>
      </c>
      <c r="F803" s="849">
        <v>1.4</v>
      </c>
      <c r="G803" s="849">
        <v>380.41</v>
      </c>
      <c r="H803" s="849">
        <v>1</v>
      </c>
      <c r="I803" s="849">
        <v>271.72142857142859</v>
      </c>
      <c r="J803" s="849">
        <v>1</v>
      </c>
      <c r="K803" s="849">
        <v>271.72000000000003</v>
      </c>
      <c r="L803" s="849">
        <v>0.71428195893903945</v>
      </c>
      <c r="M803" s="849">
        <v>271.72000000000003</v>
      </c>
      <c r="N803" s="849">
        <v>5</v>
      </c>
      <c r="O803" s="849">
        <v>908.09999999999991</v>
      </c>
      <c r="P803" s="837">
        <v>2.3871612207880966</v>
      </c>
      <c r="Q803" s="850">
        <v>181.61999999999998</v>
      </c>
    </row>
    <row r="804" spans="1:17" ht="14.4" customHeight="1" x14ac:dyDescent="0.3">
      <c r="A804" s="831" t="s">
        <v>593</v>
      </c>
      <c r="B804" s="832" t="s">
        <v>5351</v>
      </c>
      <c r="C804" s="832" t="s">
        <v>4828</v>
      </c>
      <c r="D804" s="832" t="s">
        <v>4866</v>
      </c>
      <c r="E804" s="832" t="s">
        <v>4867</v>
      </c>
      <c r="F804" s="849"/>
      <c r="G804" s="849"/>
      <c r="H804" s="849"/>
      <c r="I804" s="849"/>
      <c r="J804" s="849">
        <v>1.4</v>
      </c>
      <c r="K804" s="849">
        <v>6200.14</v>
      </c>
      <c r="L804" s="849"/>
      <c r="M804" s="849">
        <v>4428.6714285714288</v>
      </c>
      <c r="N804" s="849"/>
      <c r="O804" s="849"/>
      <c r="P804" s="837"/>
      <c r="Q804" s="850"/>
    </row>
    <row r="805" spans="1:17" ht="14.4" customHeight="1" x14ac:dyDescent="0.3">
      <c r="A805" s="831" t="s">
        <v>593</v>
      </c>
      <c r="B805" s="832" t="s">
        <v>5351</v>
      </c>
      <c r="C805" s="832" t="s">
        <v>4828</v>
      </c>
      <c r="D805" s="832" t="s">
        <v>4868</v>
      </c>
      <c r="E805" s="832" t="s">
        <v>4869</v>
      </c>
      <c r="F805" s="849"/>
      <c r="G805" s="849"/>
      <c r="H805" s="849"/>
      <c r="I805" s="849"/>
      <c r="J805" s="849">
        <v>1.2000000000000002</v>
      </c>
      <c r="K805" s="849">
        <v>4735.17</v>
      </c>
      <c r="L805" s="849"/>
      <c r="M805" s="849">
        <v>3945.9749999999995</v>
      </c>
      <c r="N805" s="849"/>
      <c r="O805" s="849"/>
      <c r="P805" s="837"/>
      <c r="Q805" s="850"/>
    </row>
    <row r="806" spans="1:17" ht="14.4" customHeight="1" x14ac:dyDescent="0.3">
      <c r="A806" s="831" t="s">
        <v>593</v>
      </c>
      <c r="B806" s="832" t="s">
        <v>5351</v>
      </c>
      <c r="C806" s="832" t="s">
        <v>4828</v>
      </c>
      <c r="D806" s="832" t="s">
        <v>4871</v>
      </c>
      <c r="E806" s="832" t="s">
        <v>784</v>
      </c>
      <c r="F806" s="849">
        <v>4.5</v>
      </c>
      <c r="G806" s="849">
        <v>2189.04</v>
      </c>
      <c r="H806" s="849">
        <v>1</v>
      </c>
      <c r="I806" s="849">
        <v>486.45333333333332</v>
      </c>
      <c r="J806" s="849">
        <v>12.299999999999999</v>
      </c>
      <c r="K806" s="849">
        <v>8439.73</v>
      </c>
      <c r="L806" s="849">
        <v>3.8554480502868835</v>
      </c>
      <c r="M806" s="849">
        <v>686.15691056910566</v>
      </c>
      <c r="N806" s="849">
        <v>4.32</v>
      </c>
      <c r="O806" s="849">
        <v>2964.11</v>
      </c>
      <c r="P806" s="837">
        <v>1.3540684500968463</v>
      </c>
      <c r="Q806" s="850">
        <v>686.13657407407402</v>
      </c>
    </row>
    <row r="807" spans="1:17" ht="14.4" customHeight="1" x14ac:dyDescent="0.3">
      <c r="A807" s="831" t="s">
        <v>593</v>
      </c>
      <c r="B807" s="832" t="s">
        <v>5351</v>
      </c>
      <c r="C807" s="832" t="s">
        <v>4828</v>
      </c>
      <c r="D807" s="832" t="s">
        <v>4872</v>
      </c>
      <c r="E807" s="832" t="s">
        <v>784</v>
      </c>
      <c r="F807" s="849">
        <v>43.180000000000007</v>
      </c>
      <c r="G807" s="849">
        <v>5251.0199999999995</v>
      </c>
      <c r="H807" s="849">
        <v>1</v>
      </c>
      <c r="I807" s="849">
        <v>121.60768874478923</v>
      </c>
      <c r="J807" s="849">
        <v>39.28</v>
      </c>
      <c r="K807" s="849">
        <v>6738.44</v>
      </c>
      <c r="L807" s="849">
        <v>1.2832630612719054</v>
      </c>
      <c r="M807" s="849">
        <v>171.5488798370672</v>
      </c>
      <c r="N807" s="849">
        <v>19.940000000000001</v>
      </c>
      <c r="O807" s="849">
        <v>3420.69</v>
      </c>
      <c r="P807" s="837">
        <v>0.6514334357896181</v>
      </c>
      <c r="Q807" s="850">
        <v>171.54914744232698</v>
      </c>
    </row>
    <row r="808" spans="1:17" ht="14.4" customHeight="1" x14ac:dyDescent="0.3">
      <c r="A808" s="831" t="s">
        <v>593</v>
      </c>
      <c r="B808" s="832" t="s">
        <v>5351</v>
      </c>
      <c r="C808" s="832" t="s">
        <v>4828</v>
      </c>
      <c r="D808" s="832" t="s">
        <v>4873</v>
      </c>
      <c r="E808" s="832" t="s">
        <v>784</v>
      </c>
      <c r="F808" s="849">
        <v>42.28</v>
      </c>
      <c r="G808" s="849">
        <v>10284.17</v>
      </c>
      <c r="H808" s="849">
        <v>1</v>
      </c>
      <c r="I808" s="849">
        <v>243.23959318826869</v>
      </c>
      <c r="J808" s="849">
        <v>24</v>
      </c>
      <c r="K808" s="849">
        <v>8234.16</v>
      </c>
      <c r="L808" s="849">
        <v>0.80066354406821361</v>
      </c>
      <c r="M808" s="849">
        <v>343.09</v>
      </c>
      <c r="N808" s="849">
        <v>12</v>
      </c>
      <c r="O808" s="849">
        <v>4117.08</v>
      </c>
      <c r="P808" s="837">
        <v>0.4003317720341068</v>
      </c>
      <c r="Q808" s="850">
        <v>343.09</v>
      </c>
    </row>
    <row r="809" spans="1:17" ht="14.4" customHeight="1" x14ac:dyDescent="0.3">
      <c r="A809" s="831" t="s">
        <v>593</v>
      </c>
      <c r="B809" s="832" t="s">
        <v>5351</v>
      </c>
      <c r="C809" s="832" t="s">
        <v>4828</v>
      </c>
      <c r="D809" s="832" t="s">
        <v>4877</v>
      </c>
      <c r="E809" s="832" t="s">
        <v>923</v>
      </c>
      <c r="F809" s="849"/>
      <c r="G809" s="849"/>
      <c r="H809" s="849"/>
      <c r="I809" s="849"/>
      <c r="J809" s="849">
        <v>1.2</v>
      </c>
      <c r="K809" s="849">
        <v>2858.16</v>
      </c>
      <c r="L809" s="849"/>
      <c r="M809" s="849">
        <v>2381.8000000000002</v>
      </c>
      <c r="N809" s="849">
        <v>10.27</v>
      </c>
      <c r="O809" s="849">
        <v>20159.910000000003</v>
      </c>
      <c r="P809" s="837"/>
      <c r="Q809" s="850">
        <v>1962.9902629016558</v>
      </c>
    </row>
    <row r="810" spans="1:17" ht="14.4" customHeight="1" x14ac:dyDescent="0.3">
      <c r="A810" s="831" t="s">
        <v>593</v>
      </c>
      <c r="B810" s="832" t="s">
        <v>5351</v>
      </c>
      <c r="C810" s="832" t="s">
        <v>4828</v>
      </c>
      <c r="D810" s="832" t="s">
        <v>5369</v>
      </c>
      <c r="E810" s="832" t="s">
        <v>5370</v>
      </c>
      <c r="F810" s="849">
        <v>44</v>
      </c>
      <c r="G810" s="849">
        <v>9644.7999999999993</v>
      </c>
      <c r="H810" s="849">
        <v>1</v>
      </c>
      <c r="I810" s="849">
        <v>219.2</v>
      </c>
      <c r="J810" s="849">
        <v>15.5</v>
      </c>
      <c r="K810" s="849">
        <v>3397.6</v>
      </c>
      <c r="L810" s="849">
        <v>0.35227272727272729</v>
      </c>
      <c r="M810" s="849">
        <v>219.2</v>
      </c>
      <c r="N810" s="849"/>
      <c r="O810" s="849"/>
      <c r="P810" s="837"/>
      <c r="Q810" s="850"/>
    </row>
    <row r="811" spans="1:17" ht="14.4" customHeight="1" x14ac:dyDescent="0.3">
      <c r="A811" s="831" t="s">
        <v>593</v>
      </c>
      <c r="B811" s="832" t="s">
        <v>5351</v>
      </c>
      <c r="C811" s="832" t="s">
        <v>4828</v>
      </c>
      <c r="D811" s="832" t="s">
        <v>5371</v>
      </c>
      <c r="E811" s="832" t="s">
        <v>5372</v>
      </c>
      <c r="F811" s="849"/>
      <c r="G811" s="849"/>
      <c r="H811" s="849"/>
      <c r="I811" s="849"/>
      <c r="J811" s="849">
        <v>0.1</v>
      </c>
      <c r="K811" s="849">
        <v>434.11</v>
      </c>
      <c r="L811" s="849"/>
      <c r="M811" s="849">
        <v>4341.0999999999995</v>
      </c>
      <c r="N811" s="849"/>
      <c r="O811" s="849"/>
      <c r="P811" s="837"/>
      <c r="Q811" s="850"/>
    </row>
    <row r="812" spans="1:17" ht="14.4" customHeight="1" x14ac:dyDescent="0.3">
      <c r="A812" s="831" t="s">
        <v>593</v>
      </c>
      <c r="B812" s="832" t="s">
        <v>5351</v>
      </c>
      <c r="C812" s="832" t="s">
        <v>4828</v>
      </c>
      <c r="D812" s="832" t="s">
        <v>4880</v>
      </c>
      <c r="E812" s="832" t="s">
        <v>4881</v>
      </c>
      <c r="F812" s="849">
        <v>98</v>
      </c>
      <c r="G812" s="849">
        <v>126161.28000000001</v>
      </c>
      <c r="H812" s="849">
        <v>1</v>
      </c>
      <c r="I812" s="849">
        <v>1287.3600000000001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593</v>
      </c>
      <c r="B813" s="832" t="s">
        <v>5351</v>
      </c>
      <c r="C813" s="832" t="s">
        <v>4828</v>
      </c>
      <c r="D813" s="832" t="s">
        <v>4882</v>
      </c>
      <c r="E813" s="832" t="s">
        <v>4883</v>
      </c>
      <c r="F813" s="849">
        <v>4.4000000000000004</v>
      </c>
      <c r="G813" s="849">
        <v>3025.69</v>
      </c>
      <c r="H813" s="849">
        <v>1</v>
      </c>
      <c r="I813" s="849">
        <v>687.65681818181815</v>
      </c>
      <c r="J813" s="849">
        <v>15.399999999999999</v>
      </c>
      <c r="K813" s="849">
        <v>10589.95</v>
      </c>
      <c r="L813" s="849">
        <v>3.5000115676093717</v>
      </c>
      <c r="M813" s="849">
        <v>687.65909090909099</v>
      </c>
      <c r="N813" s="849"/>
      <c r="O813" s="849"/>
      <c r="P813" s="837"/>
      <c r="Q813" s="850"/>
    </row>
    <row r="814" spans="1:17" ht="14.4" customHeight="1" x14ac:dyDescent="0.3">
      <c r="A814" s="831" t="s">
        <v>593</v>
      </c>
      <c r="B814" s="832" t="s">
        <v>5351</v>
      </c>
      <c r="C814" s="832" t="s">
        <v>4828</v>
      </c>
      <c r="D814" s="832" t="s">
        <v>4884</v>
      </c>
      <c r="E814" s="832" t="s">
        <v>4883</v>
      </c>
      <c r="F814" s="849"/>
      <c r="G814" s="849"/>
      <c r="H814" s="849"/>
      <c r="I814" s="849"/>
      <c r="J814" s="849">
        <v>151.30000000000001</v>
      </c>
      <c r="K814" s="849">
        <v>16005.96</v>
      </c>
      <c r="L814" s="849"/>
      <c r="M814" s="849">
        <v>105.78955717118306</v>
      </c>
      <c r="N814" s="849"/>
      <c r="O814" s="849"/>
      <c r="P814" s="837"/>
      <c r="Q814" s="850"/>
    </row>
    <row r="815" spans="1:17" ht="14.4" customHeight="1" x14ac:dyDescent="0.3">
      <c r="A815" s="831" t="s">
        <v>593</v>
      </c>
      <c r="B815" s="832" t="s">
        <v>5351</v>
      </c>
      <c r="C815" s="832" t="s">
        <v>4828</v>
      </c>
      <c r="D815" s="832" t="s">
        <v>5373</v>
      </c>
      <c r="E815" s="832" t="s">
        <v>5374</v>
      </c>
      <c r="F815" s="849">
        <v>1.65</v>
      </c>
      <c r="G815" s="849">
        <v>1262.58</v>
      </c>
      <c r="H815" s="849">
        <v>1</v>
      </c>
      <c r="I815" s="849">
        <v>765.2</v>
      </c>
      <c r="J815" s="849"/>
      <c r="K815" s="849"/>
      <c r="L815" s="849"/>
      <c r="M815" s="849"/>
      <c r="N815" s="849">
        <v>0.45</v>
      </c>
      <c r="O815" s="849">
        <v>302.7</v>
      </c>
      <c r="P815" s="837">
        <v>0.23974718433683412</v>
      </c>
      <c r="Q815" s="850">
        <v>672.66666666666663</v>
      </c>
    </row>
    <row r="816" spans="1:17" ht="14.4" customHeight="1" x14ac:dyDescent="0.3">
      <c r="A816" s="831" t="s">
        <v>593</v>
      </c>
      <c r="B816" s="832" t="s">
        <v>5351</v>
      </c>
      <c r="C816" s="832" t="s">
        <v>4828</v>
      </c>
      <c r="D816" s="832" t="s">
        <v>5375</v>
      </c>
      <c r="E816" s="832" t="s">
        <v>5376</v>
      </c>
      <c r="F816" s="849">
        <v>12.5</v>
      </c>
      <c r="G816" s="849">
        <v>2074.12</v>
      </c>
      <c r="H816" s="849">
        <v>1</v>
      </c>
      <c r="I816" s="849">
        <v>165.92959999999999</v>
      </c>
      <c r="J816" s="849">
        <v>84.75</v>
      </c>
      <c r="K816" s="849">
        <v>14062.529999999999</v>
      </c>
      <c r="L816" s="849">
        <v>6.7799982643241465</v>
      </c>
      <c r="M816" s="849">
        <v>165.92955752212387</v>
      </c>
      <c r="N816" s="849"/>
      <c r="O816" s="849"/>
      <c r="P816" s="837"/>
      <c r="Q816" s="850"/>
    </row>
    <row r="817" spans="1:17" ht="14.4" customHeight="1" x14ac:dyDescent="0.3">
      <c r="A817" s="831" t="s">
        <v>593</v>
      </c>
      <c r="B817" s="832" t="s">
        <v>5351</v>
      </c>
      <c r="C817" s="832" t="s">
        <v>4828</v>
      </c>
      <c r="D817" s="832" t="s">
        <v>4887</v>
      </c>
      <c r="E817" s="832" t="s">
        <v>4888</v>
      </c>
      <c r="F817" s="849">
        <v>2</v>
      </c>
      <c r="G817" s="849">
        <v>665.2</v>
      </c>
      <c r="H817" s="849">
        <v>1</v>
      </c>
      <c r="I817" s="849">
        <v>332.6</v>
      </c>
      <c r="J817" s="849"/>
      <c r="K817" s="849"/>
      <c r="L817" s="849"/>
      <c r="M817" s="849"/>
      <c r="N817" s="849">
        <v>3.7</v>
      </c>
      <c r="O817" s="849">
        <v>871.19</v>
      </c>
      <c r="P817" s="837">
        <v>1.3096662657847264</v>
      </c>
      <c r="Q817" s="850">
        <v>235.45675675675676</v>
      </c>
    </row>
    <row r="818" spans="1:17" ht="14.4" customHeight="1" x14ac:dyDescent="0.3">
      <c r="A818" s="831" t="s">
        <v>593</v>
      </c>
      <c r="B818" s="832" t="s">
        <v>5351</v>
      </c>
      <c r="C818" s="832" t="s">
        <v>4828</v>
      </c>
      <c r="D818" s="832" t="s">
        <v>5377</v>
      </c>
      <c r="E818" s="832" t="s">
        <v>5378</v>
      </c>
      <c r="F818" s="849"/>
      <c r="G818" s="849"/>
      <c r="H818" s="849"/>
      <c r="I818" s="849"/>
      <c r="J818" s="849">
        <v>2.6</v>
      </c>
      <c r="K818" s="849">
        <v>1559.53</v>
      </c>
      <c r="L818" s="849"/>
      <c r="M818" s="849">
        <v>599.81923076923078</v>
      </c>
      <c r="N818" s="849"/>
      <c r="O818" s="849"/>
      <c r="P818" s="837"/>
      <c r="Q818" s="850"/>
    </row>
    <row r="819" spans="1:17" ht="14.4" customHeight="1" x14ac:dyDescent="0.3">
      <c r="A819" s="831" t="s">
        <v>593</v>
      </c>
      <c r="B819" s="832" t="s">
        <v>5351</v>
      </c>
      <c r="C819" s="832" t="s">
        <v>4828</v>
      </c>
      <c r="D819" s="832" t="s">
        <v>5379</v>
      </c>
      <c r="E819" s="832" t="s">
        <v>1554</v>
      </c>
      <c r="F819" s="849"/>
      <c r="G819" s="849"/>
      <c r="H819" s="849"/>
      <c r="I819" s="849"/>
      <c r="J819" s="849">
        <v>7</v>
      </c>
      <c r="K819" s="849">
        <v>647.42999999999995</v>
      </c>
      <c r="L819" s="849"/>
      <c r="M819" s="849">
        <v>92.49</v>
      </c>
      <c r="N819" s="849"/>
      <c r="O819" s="849"/>
      <c r="P819" s="837"/>
      <c r="Q819" s="850"/>
    </row>
    <row r="820" spans="1:17" ht="14.4" customHeight="1" x14ac:dyDescent="0.3">
      <c r="A820" s="831" t="s">
        <v>593</v>
      </c>
      <c r="B820" s="832" t="s">
        <v>5351</v>
      </c>
      <c r="C820" s="832" t="s">
        <v>4828</v>
      </c>
      <c r="D820" s="832" t="s">
        <v>4889</v>
      </c>
      <c r="E820" s="832" t="s">
        <v>1096</v>
      </c>
      <c r="F820" s="849"/>
      <c r="G820" s="849"/>
      <c r="H820" s="849"/>
      <c r="I820" s="849"/>
      <c r="J820" s="849">
        <v>86</v>
      </c>
      <c r="K820" s="849">
        <v>110712.96000000001</v>
      </c>
      <c r="L820" s="849"/>
      <c r="M820" s="849">
        <v>1287.3600000000001</v>
      </c>
      <c r="N820" s="849">
        <v>43</v>
      </c>
      <c r="O820" s="849">
        <v>55356.48000000001</v>
      </c>
      <c r="P820" s="837"/>
      <c r="Q820" s="850">
        <v>1287.3600000000004</v>
      </c>
    </row>
    <row r="821" spans="1:17" ht="14.4" customHeight="1" x14ac:dyDescent="0.3">
      <c r="A821" s="831" t="s">
        <v>593</v>
      </c>
      <c r="B821" s="832" t="s">
        <v>5351</v>
      </c>
      <c r="C821" s="832" t="s">
        <v>4828</v>
      </c>
      <c r="D821" s="832" t="s">
        <v>5380</v>
      </c>
      <c r="E821" s="832" t="s">
        <v>5381</v>
      </c>
      <c r="F821" s="849"/>
      <c r="G821" s="849"/>
      <c r="H821" s="849"/>
      <c r="I821" s="849"/>
      <c r="J821" s="849">
        <v>2.6</v>
      </c>
      <c r="K821" s="849">
        <v>1018.68</v>
      </c>
      <c r="L821" s="849"/>
      <c r="M821" s="849">
        <v>391.79999999999995</v>
      </c>
      <c r="N821" s="849"/>
      <c r="O821" s="849"/>
      <c r="P821" s="837"/>
      <c r="Q821" s="850"/>
    </row>
    <row r="822" spans="1:17" ht="14.4" customHeight="1" x14ac:dyDescent="0.3">
      <c r="A822" s="831" t="s">
        <v>593</v>
      </c>
      <c r="B822" s="832" t="s">
        <v>5351</v>
      </c>
      <c r="C822" s="832" t="s">
        <v>4828</v>
      </c>
      <c r="D822" s="832" t="s">
        <v>5382</v>
      </c>
      <c r="E822" s="832" t="s">
        <v>5383</v>
      </c>
      <c r="F822" s="849"/>
      <c r="G822" s="849"/>
      <c r="H822" s="849"/>
      <c r="I822" s="849"/>
      <c r="J822" s="849">
        <v>7.6</v>
      </c>
      <c r="K822" s="849">
        <v>5749.4</v>
      </c>
      <c r="L822" s="849"/>
      <c r="M822" s="849">
        <v>756.5</v>
      </c>
      <c r="N822" s="849"/>
      <c r="O822" s="849"/>
      <c r="P822" s="837"/>
      <c r="Q822" s="850"/>
    </row>
    <row r="823" spans="1:17" ht="14.4" customHeight="1" x14ac:dyDescent="0.3">
      <c r="A823" s="831" t="s">
        <v>593</v>
      </c>
      <c r="B823" s="832" t="s">
        <v>5351</v>
      </c>
      <c r="C823" s="832" t="s">
        <v>4828</v>
      </c>
      <c r="D823" s="832" t="s">
        <v>5384</v>
      </c>
      <c r="E823" s="832" t="s">
        <v>5385</v>
      </c>
      <c r="F823" s="849">
        <v>13.700000000000001</v>
      </c>
      <c r="G823" s="849">
        <v>5289.15</v>
      </c>
      <c r="H823" s="849">
        <v>1</v>
      </c>
      <c r="I823" s="849">
        <v>386.06934306569337</v>
      </c>
      <c r="J823" s="849">
        <v>0.4</v>
      </c>
      <c r="K823" s="849">
        <v>154.41999999999999</v>
      </c>
      <c r="L823" s="849">
        <v>2.9195617443256477E-2</v>
      </c>
      <c r="M823" s="849">
        <v>386.04999999999995</v>
      </c>
      <c r="N823" s="849">
        <v>1.4</v>
      </c>
      <c r="O823" s="849">
        <v>261.66000000000003</v>
      </c>
      <c r="P823" s="837">
        <v>4.9471087036669414E-2</v>
      </c>
      <c r="Q823" s="850">
        <v>186.90000000000003</v>
      </c>
    </row>
    <row r="824" spans="1:17" ht="14.4" customHeight="1" x14ac:dyDescent="0.3">
      <c r="A824" s="831" t="s">
        <v>593</v>
      </c>
      <c r="B824" s="832" t="s">
        <v>5351</v>
      </c>
      <c r="C824" s="832" t="s">
        <v>4828</v>
      </c>
      <c r="D824" s="832" t="s">
        <v>5386</v>
      </c>
      <c r="E824" s="832" t="s">
        <v>5387</v>
      </c>
      <c r="F824" s="849"/>
      <c r="G824" s="849"/>
      <c r="H824" s="849"/>
      <c r="I824" s="849"/>
      <c r="J824" s="849">
        <v>2</v>
      </c>
      <c r="K824" s="849">
        <v>1726.34</v>
      </c>
      <c r="L824" s="849"/>
      <c r="M824" s="849">
        <v>863.17</v>
      </c>
      <c r="N824" s="849"/>
      <c r="O824" s="849"/>
      <c r="P824" s="837"/>
      <c r="Q824" s="850"/>
    </row>
    <row r="825" spans="1:17" ht="14.4" customHeight="1" x14ac:dyDescent="0.3">
      <c r="A825" s="831" t="s">
        <v>593</v>
      </c>
      <c r="B825" s="832" t="s">
        <v>5351</v>
      </c>
      <c r="C825" s="832" t="s">
        <v>4828</v>
      </c>
      <c r="D825" s="832" t="s">
        <v>4899</v>
      </c>
      <c r="E825" s="832" t="s">
        <v>4900</v>
      </c>
      <c r="F825" s="849">
        <v>2.4</v>
      </c>
      <c r="G825" s="849">
        <v>328.15999999999997</v>
      </c>
      <c r="H825" s="849">
        <v>1</v>
      </c>
      <c r="I825" s="849">
        <v>136.73333333333332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593</v>
      </c>
      <c r="B826" s="832" t="s">
        <v>5351</v>
      </c>
      <c r="C826" s="832" t="s">
        <v>4828</v>
      </c>
      <c r="D826" s="832" t="s">
        <v>5388</v>
      </c>
      <c r="E826" s="832" t="s">
        <v>4900</v>
      </c>
      <c r="F826" s="849">
        <v>30.1</v>
      </c>
      <c r="G826" s="849">
        <v>14876.61</v>
      </c>
      <c r="H826" s="849">
        <v>1</v>
      </c>
      <c r="I826" s="849">
        <v>494.23953488372092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593</v>
      </c>
      <c r="B827" s="832" t="s">
        <v>5351</v>
      </c>
      <c r="C827" s="832" t="s">
        <v>4828</v>
      </c>
      <c r="D827" s="832" t="s">
        <v>5389</v>
      </c>
      <c r="E827" s="832" t="s">
        <v>1833</v>
      </c>
      <c r="F827" s="849"/>
      <c r="G827" s="849"/>
      <c r="H827" s="849"/>
      <c r="I827" s="849"/>
      <c r="J827" s="849"/>
      <c r="K827" s="849"/>
      <c r="L827" s="849"/>
      <c r="M827" s="849"/>
      <c r="N827" s="849">
        <v>1.1000000000000001</v>
      </c>
      <c r="O827" s="849">
        <v>163.35</v>
      </c>
      <c r="P827" s="837"/>
      <c r="Q827" s="850">
        <v>148.49999999999997</v>
      </c>
    </row>
    <row r="828" spans="1:17" ht="14.4" customHeight="1" x14ac:dyDescent="0.3">
      <c r="A828" s="831" t="s">
        <v>593</v>
      </c>
      <c r="B828" s="832" t="s">
        <v>5351</v>
      </c>
      <c r="C828" s="832" t="s">
        <v>4828</v>
      </c>
      <c r="D828" s="832" t="s">
        <v>5390</v>
      </c>
      <c r="E828" s="832" t="s">
        <v>1829</v>
      </c>
      <c r="F828" s="849"/>
      <c r="G828" s="849"/>
      <c r="H828" s="849"/>
      <c r="I828" s="849"/>
      <c r="J828" s="849"/>
      <c r="K828" s="849"/>
      <c r="L828" s="849"/>
      <c r="M828" s="849"/>
      <c r="N828" s="849">
        <v>84</v>
      </c>
      <c r="O828" s="849">
        <v>4441.92</v>
      </c>
      <c r="P828" s="837"/>
      <c r="Q828" s="850">
        <v>52.88</v>
      </c>
    </row>
    <row r="829" spans="1:17" ht="14.4" customHeight="1" x14ac:dyDescent="0.3">
      <c r="A829" s="831" t="s">
        <v>593</v>
      </c>
      <c r="B829" s="832" t="s">
        <v>5351</v>
      </c>
      <c r="C829" s="832" t="s">
        <v>4828</v>
      </c>
      <c r="D829" s="832" t="s">
        <v>5391</v>
      </c>
      <c r="E829" s="832" t="s">
        <v>5392</v>
      </c>
      <c r="F829" s="849"/>
      <c r="G829" s="849"/>
      <c r="H829" s="849"/>
      <c r="I829" s="849"/>
      <c r="J829" s="849"/>
      <c r="K829" s="849"/>
      <c r="L829" s="849"/>
      <c r="M829" s="849"/>
      <c r="N829" s="849">
        <v>6</v>
      </c>
      <c r="O829" s="849">
        <v>22539.66</v>
      </c>
      <c r="P829" s="837"/>
      <c r="Q829" s="850">
        <v>3756.61</v>
      </c>
    </row>
    <row r="830" spans="1:17" ht="14.4" customHeight="1" x14ac:dyDescent="0.3">
      <c r="A830" s="831" t="s">
        <v>593</v>
      </c>
      <c r="B830" s="832" t="s">
        <v>5351</v>
      </c>
      <c r="C830" s="832" t="s">
        <v>4828</v>
      </c>
      <c r="D830" s="832" t="s">
        <v>5393</v>
      </c>
      <c r="E830" s="832" t="s">
        <v>4896</v>
      </c>
      <c r="F830" s="849"/>
      <c r="G830" s="849"/>
      <c r="H830" s="849"/>
      <c r="I830" s="849"/>
      <c r="J830" s="849"/>
      <c r="K830" s="849"/>
      <c r="L830" s="849"/>
      <c r="M830" s="849"/>
      <c r="N830" s="849">
        <v>0.94</v>
      </c>
      <c r="O830" s="849">
        <v>447.94</v>
      </c>
      <c r="P830" s="837"/>
      <c r="Q830" s="850">
        <v>476.53191489361706</v>
      </c>
    </row>
    <row r="831" spans="1:17" ht="14.4" customHeight="1" x14ac:dyDescent="0.3">
      <c r="A831" s="831" t="s">
        <v>593</v>
      </c>
      <c r="B831" s="832" t="s">
        <v>5351</v>
      </c>
      <c r="C831" s="832" t="s">
        <v>4828</v>
      </c>
      <c r="D831" s="832" t="s">
        <v>4904</v>
      </c>
      <c r="E831" s="832" t="s">
        <v>1869</v>
      </c>
      <c r="F831" s="849">
        <v>6.4</v>
      </c>
      <c r="G831" s="849">
        <v>29024.02</v>
      </c>
      <c r="H831" s="849">
        <v>1</v>
      </c>
      <c r="I831" s="849">
        <v>4535.0031250000002</v>
      </c>
      <c r="J831" s="849">
        <v>4</v>
      </c>
      <c r="K831" s="849">
        <v>18140</v>
      </c>
      <c r="L831" s="849">
        <v>0.62499956932223721</v>
      </c>
      <c r="M831" s="849">
        <v>4535</v>
      </c>
      <c r="N831" s="849">
        <v>9.8000000000000007</v>
      </c>
      <c r="O831" s="849">
        <v>5651.75</v>
      </c>
      <c r="P831" s="837">
        <v>0.19472664365584091</v>
      </c>
      <c r="Q831" s="850">
        <v>576.7091836734694</v>
      </c>
    </row>
    <row r="832" spans="1:17" ht="14.4" customHeight="1" x14ac:dyDescent="0.3">
      <c r="A832" s="831" t="s">
        <v>593</v>
      </c>
      <c r="B832" s="832" t="s">
        <v>5351</v>
      </c>
      <c r="C832" s="832" t="s">
        <v>4828</v>
      </c>
      <c r="D832" s="832" t="s">
        <v>4905</v>
      </c>
      <c r="E832" s="832" t="s">
        <v>1869</v>
      </c>
      <c r="F832" s="849">
        <v>39.6</v>
      </c>
      <c r="G832" s="849">
        <v>266565.42</v>
      </c>
      <c r="H832" s="849">
        <v>1</v>
      </c>
      <c r="I832" s="849">
        <v>6731.4499999999989</v>
      </c>
      <c r="J832" s="849">
        <v>41.22</v>
      </c>
      <c r="K832" s="849">
        <v>266877.48</v>
      </c>
      <c r="L832" s="849">
        <v>1.0011706694739324</v>
      </c>
      <c r="M832" s="849">
        <v>6474.4657933042208</v>
      </c>
      <c r="N832" s="849">
        <v>31.62</v>
      </c>
      <c r="O832" s="849">
        <v>16872.32</v>
      </c>
      <c r="P832" s="837">
        <v>6.3295231617064213E-2</v>
      </c>
      <c r="Q832" s="850">
        <v>533.59645793801394</v>
      </c>
    </row>
    <row r="833" spans="1:17" ht="14.4" customHeight="1" x14ac:dyDescent="0.3">
      <c r="A833" s="831" t="s">
        <v>593</v>
      </c>
      <c r="B833" s="832" t="s">
        <v>5351</v>
      </c>
      <c r="C833" s="832" t="s">
        <v>4828</v>
      </c>
      <c r="D833" s="832" t="s">
        <v>4906</v>
      </c>
      <c r="E833" s="832" t="s">
        <v>4907</v>
      </c>
      <c r="F833" s="849">
        <v>8.4</v>
      </c>
      <c r="G833" s="849">
        <v>81995.7</v>
      </c>
      <c r="H833" s="849">
        <v>1</v>
      </c>
      <c r="I833" s="849">
        <v>9761.3928571428569</v>
      </c>
      <c r="J833" s="849"/>
      <c r="K833" s="849"/>
      <c r="L833" s="849"/>
      <c r="M833" s="849"/>
      <c r="N833" s="849">
        <v>9.8000000000000007</v>
      </c>
      <c r="O833" s="849">
        <v>95661.65</v>
      </c>
      <c r="P833" s="837">
        <v>1.1666666666666667</v>
      </c>
      <c r="Q833" s="850">
        <v>9761.3928571428551</v>
      </c>
    </row>
    <row r="834" spans="1:17" ht="14.4" customHeight="1" x14ac:dyDescent="0.3">
      <c r="A834" s="831" t="s">
        <v>593</v>
      </c>
      <c r="B834" s="832" t="s">
        <v>5351</v>
      </c>
      <c r="C834" s="832" t="s">
        <v>4828</v>
      </c>
      <c r="D834" s="832" t="s">
        <v>4911</v>
      </c>
      <c r="E834" s="832" t="s">
        <v>5093</v>
      </c>
      <c r="F834" s="849">
        <v>0</v>
      </c>
      <c r="G834" s="849">
        <v>0</v>
      </c>
      <c r="H834" s="849"/>
      <c r="I834" s="849"/>
      <c r="J834" s="849">
        <v>0</v>
      </c>
      <c r="K834" s="849">
        <v>0</v>
      </c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593</v>
      </c>
      <c r="B835" s="832" t="s">
        <v>5351</v>
      </c>
      <c r="C835" s="832" t="s">
        <v>4828</v>
      </c>
      <c r="D835" s="832" t="s">
        <v>4911</v>
      </c>
      <c r="E835" s="832" t="s">
        <v>4912</v>
      </c>
      <c r="F835" s="849">
        <v>3.8</v>
      </c>
      <c r="G835" s="849">
        <v>351142.42</v>
      </c>
      <c r="H835" s="849">
        <v>1</v>
      </c>
      <c r="I835" s="849">
        <v>92405.9</v>
      </c>
      <c r="J835" s="849">
        <v>1.35</v>
      </c>
      <c r="K835" s="849">
        <v>125030.79</v>
      </c>
      <c r="L835" s="849">
        <v>0.35606860031322901</v>
      </c>
      <c r="M835" s="849">
        <v>92615.4</v>
      </c>
      <c r="N835" s="849"/>
      <c r="O835" s="849"/>
      <c r="P835" s="837"/>
      <c r="Q835" s="850"/>
    </row>
    <row r="836" spans="1:17" ht="14.4" customHeight="1" x14ac:dyDescent="0.3">
      <c r="A836" s="831" t="s">
        <v>593</v>
      </c>
      <c r="B836" s="832" t="s">
        <v>5351</v>
      </c>
      <c r="C836" s="832" t="s">
        <v>4828</v>
      </c>
      <c r="D836" s="832" t="s">
        <v>5394</v>
      </c>
      <c r="E836" s="832" t="s">
        <v>1098</v>
      </c>
      <c r="F836" s="849">
        <v>29</v>
      </c>
      <c r="G836" s="849">
        <v>92010.62</v>
      </c>
      <c r="H836" s="849">
        <v>1</v>
      </c>
      <c r="I836" s="849">
        <v>3172.7799999999997</v>
      </c>
      <c r="J836" s="849">
        <v>2</v>
      </c>
      <c r="K836" s="849">
        <v>6345.56</v>
      </c>
      <c r="L836" s="849">
        <v>6.8965517241379323E-2</v>
      </c>
      <c r="M836" s="849">
        <v>3172.78</v>
      </c>
      <c r="N836" s="849">
        <v>4</v>
      </c>
      <c r="O836" s="849">
        <v>12691.12</v>
      </c>
      <c r="P836" s="837">
        <v>0.13793103448275865</v>
      </c>
      <c r="Q836" s="850">
        <v>3172.78</v>
      </c>
    </row>
    <row r="837" spans="1:17" ht="14.4" customHeight="1" x14ac:dyDescent="0.3">
      <c r="A837" s="831" t="s">
        <v>593</v>
      </c>
      <c r="B837" s="832" t="s">
        <v>5351</v>
      </c>
      <c r="C837" s="832" t="s">
        <v>4828</v>
      </c>
      <c r="D837" s="832" t="s">
        <v>5395</v>
      </c>
      <c r="E837" s="832" t="s">
        <v>1098</v>
      </c>
      <c r="F837" s="849">
        <v>21</v>
      </c>
      <c r="G837" s="849">
        <v>133256.97</v>
      </c>
      <c r="H837" s="849">
        <v>1</v>
      </c>
      <c r="I837" s="849">
        <v>6345.57</v>
      </c>
      <c r="J837" s="849">
        <v>3</v>
      </c>
      <c r="K837" s="849">
        <v>19036.71</v>
      </c>
      <c r="L837" s="849">
        <v>0.14285714285714285</v>
      </c>
      <c r="M837" s="849">
        <v>6345.57</v>
      </c>
      <c r="N837" s="849">
        <v>1</v>
      </c>
      <c r="O837" s="849">
        <v>6345.57</v>
      </c>
      <c r="P837" s="837">
        <v>4.7619047619047616E-2</v>
      </c>
      <c r="Q837" s="850">
        <v>6345.57</v>
      </c>
    </row>
    <row r="838" spans="1:17" ht="14.4" customHeight="1" x14ac:dyDescent="0.3">
      <c r="A838" s="831" t="s">
        <v>593</v>
      </c>
      <c r="B838" s="832" t="s">
        <v>5351</v>
      </c>
      <c r="C838" s="832" t="s">
        <v>4828</v>
      </c>
      <c r="D838" s="832" t="s">
        <v>5396</v>
      </c>
      <c r="E838" s="832" t="s">
        <v>5397</v>
      </c>
      <c r="F838" s="849"/>
      <c r="G838" s="849"/>
      <c r="H838" s="849"/>
      <c r="I838" s="849"/>
      <c r="J838" s="849"/>
      <c r="K838" s="849"/>
      <c r="L838" s="849"/>
      <c r="M838" s="849"/>
      <c r="N838" s="849">
        <v>2.4</v>
      </c>
      <c r="O838" s="849">
        <v>430.85</v>
      </c>
      <c r="P838" s="837"/>
      <c r="Q838" s="850">
        <v>179.52083333333334</v>
      </c>
    </row>
    <row r="839" spans="1:17" ht="14.4" customHeight="1" x14ac:dyDescent="0.3">
      <c r="A839" s="831" t="s">
        <v>593</v>
      </c>
      <c r="B839" s="832" t="s">
        <v>5351</v>
      </c>
      <c r="C839" s="832" t="s">
        <v>4828</v>
      </c>
      <c r="D839" s="832" t="s">
        <v>5398</v>
      </c>
      <c r="E839" s="832" t="s">
        <v>5399</v>
      </c>
      <c r="F839" s="849"/>
      <c r="G839" s="849"/>
      <c r="H839" s="849"/>
      <c r="I839" s="849"/>
      <c r="J839" s="849"/>
      <c r="K839" s="849"/>
      <c r="L839" s="849"/>
      <c r="M839" s="849"/>
      <c r="N839" s="849">
        <v>12</v>
      </c>
      <c r="O839" s="849">
        <v>319.32</v>
      </c>
      <c r="P839" s="837"/>
      <c r="Q839" s="850">
        <v>26.61</v>
      </c>
    </row>
    <row r="840" spans="1:17" ht="14.4" customHeight="1" x14ac:dyDescent="0.3">
      <c r="A840" s="831" t="s">
        <v>593</v>
      </c>
      <c r="B840" s="832" t="s">
        <v>5351</v>
      </c>
      <c r="C840" s="832" t="s">
        <v>4828</v>
      </c>
      <c r="D840" s="832" t="s">
        <v>5400</v>
      </c>
      <c r="E840" s="832" t="s">
        <v>5401</v>
      </c>
      <c r="F840" s="849">
        <v>3</v>
      </c>
      <c r="G840" s="849">
        <v>1364.73</v>
      </c>
      <c r="H840" s="849">
        <v>1</v>
      </c>
      <c r="I840" s="849">
        <v>454.91</v>
      </c>
      <c r="J840" s="849">
        <v>31</v>
      </c>
      <c r="K840" s="849">
        <v>14102.21</v>
      </c>
      <c r="L840" s="849">
        <v>10.333333333333332</v>
      </c>
      <c r="M840" s="849">
        <v>454.90999999999997</v>
      </c>
      <c r="N840" s="849"/>
      <c r="O840" s="849"/>
      <c r="P840" s="837"/>
      <c r="Q840" s="850"/>
    </row>
    <row r="841" spans="1:17" ht="14.4" customHeight="1" x14ac:dyDescent="0.3">
      <c r="A841" s="831" t="s">
        <v>593</v>
      </c>
      <c r="B841" s="832" t="s">
        <v>5351</v>
      </c>
      <c r="C841" s="832" t="s">
        <v>4828</v>
      </c>
      <c r="D841" s="832" t="s">
        <v>5402</v>
      </c>
      <c r="E841" s="832" t="s">
        <v>1818</v>
      </c>
      <c r="F841" s="849">
        <v>41.5</v>
      </c>
      <c r="G841" s="849">
        <v>88212.4</v>
      </c>
      <c r="H841" s="849">
        <v>1</v>
      </c>
      <c r="I841" s="849">
        <v>2125.6</v>
      </c>
      <c r="J841" s="849">
        <v>38.700000000000003</v>
      </c>
      <c r="K841" s="849">
        <v>82260.72</v>
      </c>
      <c r="L841" s="849">
        <v>0.93253012048192774</v>
      </c>
      <c r="M841" s="849">
        <v>2125.6</v>
      </c>
      <c r="N841" s="849">
        <v>22.5</v>
      </c>
      <c r="O841" s="849">
        <v>10320.75</v>
      </c>
      <c r="P841" s="837">
        <v>0.11699885730350836</v>
      </c>
      <c r="Q841" s="850">
        <v>458.7</v>
      </c>
    </row>
    <row r="842" spans="1:17" ht="14.4" customHeight="1" x14ac:dyDescent="0.3">
      <c r="A842" s="831" t="s">
        <v>593</v>
      </c>
      <c r="B842" s="832" t="s">
        <v>5351</v>
      </c>
      <c r="C842" s="832" t="s">
        <v>4828</v>
      </c>
      <c r="D842" s="832" t="s">
        <v>5403</v>
      </c>
      <c r="E842" s="832" t="s">
        <v>1846</v>
      </c>
      <c r="F842" s="849"/>
      <c r="G842" s="849"/>
      <c r="H842" s="849"/>
      <c r="I842" s="849"/>
      <c r="J842" s="849"/>
      <c r="K842" s="849"/>
      <c r="L842" s="849"/>
      <c r="M842" s="849"/>
      <c r="N842" s="849">
        <v>22</v>
      </c>
      <c r="O842" s="849">
        <v>26450.29</v>
      </c>
      <c r="P842" s="837"/>
      <c r="Q842" s="850">
        <v>1202.2859090909092</v>
      </c>
    </row>
    <row r="843" spans="1:17" ht="14.4" customHeight="1" x14ac:dyDescent="0.3">
      <c r="A843" s="831" t="s">
        <v>593</v>
      </c>
      <c r="B843" s="832" t="s">
        <v>5351</v>
      </c>
      <c r="C843" s="832" t="s">
        <v>4828</v>
      </c>
      <c r="D843" s="832" t="s">
        <v>5404</v>
      </c>
      <c r="E843" s="832" t="s">
        <v>1999</v>
      </c>
      <c r="F843" s="849">
        <v>13.4</v>
      </c>
      <c r="G843" s="849">
        <v>43734.04</v>
      </c>
      <c r="H843" s="849">
        <v>1</v>
      </c>
      <c r="I843" s="849">
        <v>3263.734328358209</v>
      </c>
      <c r="J843" s="849">
        <v>7.2</v>
      </c>
      <c r="K843" s="849">
        <v>23498.880000000001</v>
      </c>
      <c r="L843" s="849">
        <v>0.53731326902339693</v>
      </c>
      <c r="M843" s="849">
        <v>3263.7333333333336</v>
      </c>
      <c r="N843" s="849">
        <v>7.1999999999999993</v>
      </c>
      <c r="O843" s="849">
        <v>8038.8</v>
      </c>
      <c r="P843" s="837">
        <v>0.18381105427259864</v>
      </c>
      <c r="Q843" s="850">
        <v>1116.5000000000002</v>
      </c>
    </row>
    <row r="844" spans="1:17" ht="14.4" customHeight="1" x14ac:dyDescent="0.3">
      <c r="A844" s="831" t="s">
        <v>593</v>
      </c>
      <c r="B844" s="832" t="s">
        <v>5351</v>
      </c>
      <c r="C844" s="832" t="s">
        <v>4828</v>
      </c>
      <c r="D844" s="832" t="s">
        <v>4926</v>
      </c>
      <c r="E844" s="832" t="s">
        <v>1108</v>
      </c>
      <c r="F844" s="849"/>
      <c r="G844" s="849"/>
      <c r="H844" s="849"/>
      <c r="I844" s="849"/>
      <c r="J844" s="849"/>
      <c r="K844" s="849"/>
      <c r="L844" s="849"/>
      <c r="M844" s="849"/>
      <c r="N844" s="849">
        <v>18</v>
      </c>
      <c r="O844" s="849">
        <v>203885.27999999997</v>
      </c>
      <c r="P844" s="837"/>
      <c r="Q844" s="850">
        <v>11326.96</v>
      </c>
    </row>
    <row r="845" spans="1:17" ht="14.4" customHeight="1" x14ac:dyDescent="0.3">
      <c r="A845" s="831" t="s">
        <v>593</v>
      </c>
      <c r="B845" s="832" t="s">
        <v>5351</v>
      </c>
      <c r="C845" s="832" t="s">
        <v>4828</v>
      </c>
      <c r="D845" s="832" t="s">
        <v>4927</v>
      </c>
      <c r="E845" s="832" t="s">
        <v>4928</v>
      </c>
      <c r="F845" s="849">
        <v>3</v>
      </c>
      <c r="G845" s="849">
        <v>15547.949999999999</v>
      </c>
      <c r="H845" s="849">
        <v>1</v>
      </c>
      <c r="I845" s="849">
        <v>5182.6499999999996</v>
      </c>
      <c r="J845" s="849">
        <v>2</v>
      </c>
      <c r="K845" s="849">
        <v>10365.299999999999</v>
      </c>
      <c r="L845" s="849">
        <v>0.66666666666666663</v>
      </c>
      <c r="M845" s="849">
        <v>5182.6499999999996</v>
      </c>
      <c r="N845" s="849">
        <v>2</v>
      </c>
      <c r="O845" s="849">
        <v>1599.12</v>
      </c>
      <c r="P845" s="837">
        <v>0.10285085815171775</v>
      </c>
      <c r="Q845" s="850">
        <v>799.56</v>
      </c>
    </row>
    <row r="846" spans="1:17" ht="14.4" customHeight="1" x14ac:dyDescent="0.3">
      <c r="A846" s="831" t="s">
        <v>593</v>
      </c>
      <c r="B846" s="832" t="s">
        <v>5351</v>
      </c>
      <c r="C846" s="832" t="s">
        <v>4828</v>
      </c>
      <c r="D846" s="832" t="s">
        <v>4932</v>
      </c>
      <c r="E846" s="832" t="s">
        <v>4928</v>
      </c>
      <c r="F846" s="849">
        <v>5</v>
      </c>
      <c r="G846" s="849">
        <v>34551</v>
      </c>
      <c r="H846" s="849">
        <v>1</v>
      </c>
      <c r="I846" s="849">
        <v>6910.2</v>
      </c>
      <c r="J846" s="849">
        <v>2</v>
      </c>
      <c r="K846" s="849">
        <v>13820.4</v>
      </c>
      <c r="L846" s="849">
        <v>0.39999999999999997</v>
      </c>
      <c r="M846" s="849">
        <v>6910.2</v>
      </c>
      <c r="N846" s="849"/>
      <c r="O846" s="849"/>
      <c r="P846" s="837"/>
      <c r="Q846" s="850"/>
    </row>
    <row r="847" spans="1:17" ht="14.4" customHeight="1" x14ac:dyDescent="0.3">
      <c r="A847" s="831" t="s">
        <v>593</v>
      </c>
      <c r="B847" s="832" t="s">
        <v>5351</v>
      </c>
      <c r="C847" s="832" t="s">
        <v>4828</v>
      </c>
      <c r="D847" s="832" t="s">
        <v>5405</v>
      </c>
      <c r="E847" s="832" t="s">
        <v>5406</v>
      </c>
      <c r="F847" s="849"/>
      <c r="G847" s="849"/>
      <c r="H847" s="849"/>
      <c r="I847" s="849"/>
      <c r="J847" s="849"/>
      <c r="K847" s="849"/>
      <c r="L847" s="849"/>
      <c r="M847" s="849"/>
      <c r="N847" s="849">
        <v>2.7</v>
      </c>
      <c r="O847" s="849">
        <v>1115.45</v>
      </c>
      <c r="P847" s="837"/>
      <c r="Q847" s="850">
        <v>413.12962962962962</v>
      </c>
    </row>
    <row r="848" spans="1:17" ht="14.4" customHeight="1" x14ac:dyDescent="0.3">
      <c r="A848" s="831" t="s">
        <v>593</v>
      </c>
      <c r="B848" s="832" t="s">
        <v>5351</v>
      </c>
      <c r="C848" s="832" t="s">
        <v>4828</v>
      </c>
      <c r="D848" s="832" t="s">
        <v>5407</v>
      </c>
      <c r="E848" s="832" t="s">
        <v>5408</v>
      </c>
      <c r="F848" s="849"/>
      <c r="G848" s="849"/>
      <c r="H848" s="849"/>
      <c r="I848" s="849"/>
      <c r="J848" s="849"/>
      <c r="K848" s="849"/>
      <c r="L848" s="849"/>
      <c r="M848" s="849"/>
      <c r="N848" s="849">
        <v>28</v>
      </c>
      <c r="O848" s="849">
        <v>4484.4799999999996</v>
      </c>
      <c r="P848" s="837"/>
      <c r="Q848" s="850">
        <v>160.16</v>
      </c>
    </row>
    <row r="849" spans="1:17" ht="14.4" customHeight="1" x14ac:dyDescent="0.3">
      <c r="A849" s="831" t="s">
        <v>593</v>
      </c>
      <c r="B849" s="832" t="s">
        <v>5351</v>
      </c>
      <c r="C849" s="832" t="s">
        <v>4828</v>
      </c>
      <c r="D849" s="832" t="s">
        <v>4937</v>
      </c>
      <c r="E849" s="832" t="s">
        <v>4938</v>
      </c>
      <c r="F849" s="849">
        <v>8</v>
      </c>
      <c r="G849" s="849">
        <v>363.92</v>
      </c>
      <c r="H849" s="849">
        <v>1</v>
      </c>
      <c r="I849" s="849">
        <v>45.49</v>
      </c>
      <c r="J849" s="849">
        <v>145.80000000000001</v>
      </c>
      <c r="K849" s="849">
        <v>6632.369999999999</v>
      </c>
      <c r="L849" s="849">
        <v>18.224802154319626</v>
      </c>
      <c r="M849" s="849">
        <v>45.489506172839498</v>
      </c>
      <c r="N849" s="849"/>
      <c r="O849" s="849"/>
      <c r="P849" s="837"/>
      <c r="Q849" s="850"/>
    </row>
    <row r="850" spans="1:17" ht="14.4" customHeight="1" x14ac:dyDescent="0.3">
      <c r="A850" s="831" t="s">
        <v>593</v>
      </c>
      <c r="B850" s="832" t="s">
        <v>5351</v>
      </c>
      <c r="C850" s="832" t="s">
        <v>4828</v>
      </c>
      <c r="D850" s="832" t="s">
        <v>5409</v>
      </c>
      <c r="E850" s="832" t="s">
        <v>1825</v>
      </c>
      <c r="F850" s="849">
        <v>125.75</v>
      </c>
      <c r="G850" s="849">
        <v>99328.56</v>
      </c>
      <c r="H850" s="849">
        <v>1</v>
      </c>
      <c r="I850" s="849">
        <v>789.88914512922463</v>
      </c>
      <c r="J850" s="849">
        <v>8.4</v>
      </c>
      <c r="K850" s="849">
        <v>6634.75</v>
      </c>
      <c r="L850" s="849">
        <v>6.6795995029022878E-2</v>
      </c>
      <c r="M850" s="849">
        <v>789.85119047619048</v>
      </c>
      <c r="N850" s="849">
        <v>0.4</v>
      </c>
      <c r="O850" s="849">
        <v>224.6</v>
      </c>
      <c r="P850" s="837">
        <v>2.2611824836683428E-3</v>
      </c>
      <c r="Q850" s="850">
        <v>561.5</v>
      </c>
    </row>
    <row r="851" spans="1:17" ht="14.4" customHeight="1" x14ac:dyDescent="0.3">
      <c r="A851" s="831" t="s">
        <v>593</v>
      </c>
      <c r="B851" s="832" t="s">
        <v>5351</v>
      </c>
      <c r="C851" s="832" t="s">
        <v>4828</v>
      </c>
      <c r="D851" s="832" t="s">
        <v>4947</v>
      </c>
      <c r="E851" s="832" t="s">
        <v>5098</v>
      </c>
      <c r="F851" s="849">
        <v>-2.2204460492503131E-16</v>
      </c>
      <c r="G851" s="849">
        <v>-9.0949470177292824E-13</v>
      </c>
      <c r="H851" s="849">
        <v>1</v>
      </c>
      <c r="I851" s="849">
        <v>4096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593</v>
      </c>
      <c r="B852" s="832" t="s">
        <v>5351</v>
      </c>
      <c r="C852" s="832" t="s">
        <v>4828</v>
      </c>
      <c r="D852" s="832" t="s">
        <v>4947</v>
      </c>
      <c r="E852" s="832" t="s">
        <v>4948</v>
      </c>
      <c r="F852" s="849">
        <v>2.8</v>
      </c>
      <c r="G852" s="849">
        <v>11722.46</v>
      </c>
      <c r="H852" s="849">
        <v>1</v>
      </c>
      <c r="I852" s="849">
        <v>4186.5928571428567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593</v>
      </c>
      <c r="B853" s="832" t="s">
        <v>5351</v>
      </c>
      <c r="C853" s="832" t="s">
        <v>4828</v>
      </c>
      <c r="D853" s="832" t="s">
        <v>5410</v>
      </c>
      <c r="E853" s="832" t="s">
        <v>2002</v>
      </c>
      <c r="F853" s="849"/>
      <c r="G853" s="849"/>
      <c r="H853" s="849"/>
      <c r="I853" s="849"/>
      <c r="J853" s="849">
        <v>0.2</v>
      </c>
      <c r="K853" s="849">
        <v>652.74</v>
      </c>
      <c r="L853" s="849"/>
      <c r="M853" s="849">
        <v>3263.7</v>
      </c>
      <c r="N853" s="849">
        <v>9</v>
      </c>
      <c r="O853" s="849">
        <v>8266.5</v>
      </c>
      <c r="P853" s="837"/>
      <c r="Q853" s="850">
        <v>918.5</v>
      </c>
    </row>
    <row r="854" spans="1:17" ht="14.4" customHeight="1" x14ac:dyDescent="0.3">
      <c r="A854" s="831" t="s">
        <v>593</v>
      </c>
      <c r="B854" s="832" t="s">
        <v>5351</v>
      </c>
      <c r="C854" s="832" t="s">
        <v>4828</v>
      </c>
      <c r="D854" s="832" t="s">
        <v>4950</v>
      </c>
      <c r="E854" s="832" t="s">
        <v>5099</v>
      </c>
      <c r="F854" s="849">
        <v>0</v>
      </c>
      <c r="G854" s="849">
        <v>0</v>
      </c>
      <c r="H854" s="849"/>
      <c r="I854" s="849"/>
      <c r="J854" s="849">
        <v>0</v>
      </c>
      <c r="K854" s="849">
        <v>0</v>
      </c>
      <c r="L854" s="849"/>
      <c r="M854" s="849"/>
      <c r="N854" s="849">
        <v>0</v>
      </c>
      <c r="O854" s="849">
        <v>-2.9103830456733704E-11</v>
      </c>
      <c r="P854" s="837"/>
      <c r="Q854" s="850"/>
    </row>
    <row r="855" spans="1:17" ht="14.4" customHeight="1" x14ac:dyDescent="0.3">
      <c r="A855" s="831" t="s">
        <v>593</v>
      </c>
      <c r="B855" s="832" t="s">
        <v>5351</v>
      </c>
      <c r="C855" s="832" t="s">
        <v>4828</v>
      </c>
      <c r="D855" s="832" t="s">
        <v>4950</v>
      </c>
      <c r="E855" s="832" t="s">
        <v>2109</v>
      </c>
      <c r="F855" s="849">
        <v>2</v>
      </c>
      <c r="G855" s="849">
        <v>186346.2</v>
      </c>
      <c r="H855" s="849">
        <v>1</v>
      </c>
      <c r="I855" s="849">
        <v>93173.1</v>
      </c>
      <c r="J855" s="849">
        <v>1</v>
      </c>
      <c r="K855" s="849">
        <v>93173.1</v>
      </c>
      <c r="L855" s="849">
        <v>0.5</v>
      </c>
      <c r="M855" s="849">
        <v>93173.1</v>
      </c>
      <c r="N855" s="849">
        <v>3.1</v>
      </c>
      <c r="O855" s="849">
        <v>266231.09999999998</v>
      </c>
      <c r="P855" s="837">
        <v>1.4286907916555314</v>
      </c>
      <c r="Q855" s="850">
        <v>85880.999999999985</v>
      </c>
    </row>
    <row r="856" spans="1:17" ht="14.4" customHeight="1" x14ac:dyDescent="0.3">
      <c r="A856" s="831" t="s">
        <v>593</v>
      </c>
      <c r="B856" s="832" t="s">
        <v>5351</v>
      </c>
      <c r="C856" s="832" t="s">
        <v>4828</v>
      </c>
      <c r="D856" s="832" t="s">
        <v>5411</v>
      </c>
      <c r="E856" s="832" t="s">
        <v>4991</v>
      </c>
      <c r="F856" s="849">
        <v>16</v>
      </c>
      <c r="G856" s="849">
        <v>327397.59999999998</v>
      </c>
      <c r="H856" s="849">
        <v>1</v>
      </c>
      <c r="I856" s="849">
        <v>20462.349999999999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593</v>
      </c>
      <c r="B857" s="832" t="s">
        <v>5351</v>
      </c>
      <c r="C857" s="832" t="s">
        <v>4828</v>
      </c>
      <c r="D857" s="832" t="s">
        <v>5412</v>
      </c>
      <c r="E857" s="832" t="s">
        <v>5413</v>
      </c>
      <c r="F857" s="849">
        <v>6</v>
      </c>
      <c r="G857" s="849">
        <v>38073.42</v>
      </c>
      <c r="H857" s="849">
        <v>1</v>
      </c>
      <c r="I857" s="849">
        <v>6345.57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593</v>
      </c>
      <c r="B858" s="832" t="s">
        <v>5351</v>
      </c>
      <c r="C858" s="832" t="s">
        <v>4828</v>
      </c>
      <c r="D858" s="832" t="s">
        <v>5414</v>
      </c>
      <c r="E858" s="832" t="s">
        <v>5415</v>
      </c>
      <c r="F858" s="849">
        <v>13.56</v>
      </c>
      <c r="G858" s="849">
        <v>7302.5599999999995</v>
      </c>
      <c r="H858" s="849">
        <v>1</v>
      </c>
      <c r="I858" s="849">
        <v>538.53687315634215</v>
      </c>
      <c r="J858" s="849">
        <v>4.2</v>
      </c>
      <c r="K858" s="849">
        <v>2261.84</v>
      </c>
      <c r="L858" s="849">
        <v>0.3097324773777963</v>
      </c>
      <c r="M858" s="849">
        <v>538.5333333333333</v>
      </c>
      <c r="N858" s="849"/>
      <c r="O858" s="849"/>
      <c r="P858" s="837"/>
      <c r="Q858" s="850"/>
    </row>
    <row r="859" spans="1:17" ht="14.4" customHeight="1" x14ac:dyDescent="0.3">
      <c r="A859" s="831" t="s">
        <v>593</v>
      </c>
      <c r="B859" s="832" t="s">
        <v>5351</v>
      </c>
      <c r="C859" s="832" t="s">
        <v>4828</v>
      </c>
      <c r="D859" s="832" t="s">
        <v>4960</v>
      </c>
      <c r="E859" s="832" t="s">
        <v>2099</v>
      </c>
      <c r="F859" s="849">
        <v>2.7</v>
      </c>
      <c r="G859" s="849">
        <v>20997.279999999999</v>
      </c>
      <c r="H859" s="849">
        <v>1</v>
      </c>
      <c r="I859" s="849">
        <v>7776.7703703703692</v>
      </c>
      <c r="J859" s="849">
        <v>0.66</v>
      </c>
      <c r="K859" s="849">
        <v>5132.54</v>
      </c>
      <c r="L859" s="849">
        <v>0.24443832725000572</v>
      </c>
      <c r="M859" s="849">
        <v>7776.5757575757571</v>
      </c>
      <c r="N859" s="849">
        <v>3.01</v>
      </c>
      <c r="O859" s="849">
        <v>5745.8</v>
      </c>
      <c r="P859" s="837">
        <v>0.2736449673481518</v>
      </c>
      <c r="Q859" s="850">
        <v>1908.9036544850501</v>
      </c>
    </row>
    <row r="860" spans="1:17" ht="14.4" customHeight="1" x14ac:dyDescent="0.3">
      <c r="A860" s="831" t="s">
        <v>593</v>
      </c>
      <c r="B860" s="832" t="s">
        <v>5351</v>
      </c>
      <c r="C860" s="832" t="s">
        <v>4828</v>
      </c>
      <c r="D860" s="832" t="s">
        <v>4960</v>
      </c>
      <c r="E860" s="832" t="s">
        <v>5102</v>
      </c>
      <c r="F860" s="849">
        <v>2.2204460492503131E-16</v>
      </c>
      <c r="G860" s="849">
        <v>0</v>
      </c>
      <c r="H860" s="849"/>
      <c r="I860" s="849">
        <v>0</v>
      </c>
      <c r="J860" s="849">
        <v>0</v>
      </c>
      <c r="K860" s="849">
        <v>0</v>
      </c>
      <c r="L860" s="849"/>
      <c r="M860" s="849"/>
      <c r="N860" s="849">
        <v>2.2204460492503131E-16</v>
      </c>
      <c r="O860" s="849">
        <v>0</v>
      </c>
      <c r="P860" s="837"/>
      <c r="Q860" s="850">
        <v>0</v>
      </c>
    </row>
    <row r="861" spans="1:17" ht="14.4" customHeight="1" x14ac:dyDescent="0.3">
      <c r="A861" s="831" t="s">
        <v>593</v>
      </c>
      <c r="B861" s="832" t="s">
        <v>5351</v>
      </c>
      <c r="C861" s="832" t="s">
        <v>4828</v>
      </c>
      <c r="D861" s="832" t="s">
        <v>5416</v>
      </c>
      <c r="E861" s="832" t="s">
        <v>5417</v>
      </c>
      <c r="F861" s="849">
        <v>0</v>
      </c>
      <c r="G861" s="849">
        <v>0</v>
      </c>
      <c r="H861" s="849"/>
      <c r="I861" s="849"/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593</v>
      </c>
      <c r="B862" s="832" t="s">
        <v>5351</v>
      </c>
      <c r="C862" s="832" t="s">
        <v>4828</v>
      </c>
      <c r="D862" s="832" t="s">
        <v>5416</v>
      </c>
      <c r="E862" s="832" t="s">
        <v>5418</v>
      </c>
      <c r="F862" s="849">
        <v>2.8</v>
      </c>
      <c r="G862" s="849">
        <v>14192.5</v>
      </c>
      <c r="H862" s="849">
        <v>1</v>
      </c>
      <c r="I862" s="849">
        <v>5068.75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593</v>
      </c>
      <c r="B863" s="832" t="s">
        <v>5351</v>
      </c>
      <c r="C863" s="832" t="s">
        <v>4828</v>
      </c>
      <c r="D863" s="832" t="s">
        <v>4961</v>
      </c>
      <c r="E863" s="832" t="s">
        <v>4938</v>
      </c>
      <c r="F863" s="849"/>
      <c r="G863" s="849"/>
      <c r="H863" s="849"/>
      <c r="I863" s="849"/>
      <c r="J863" s="849"/>
      <c r="K863" s="849"/>
      <c r="L863" s="849"/>
      <c r="M863" s="849"/>
      <c r="N863" s="849">
        <v>87.52000000000001</v>
      </c>
      <c r="O863" s="849">
        <v>26513.25</v>
      </c>
      <c r="P863" s="837"/>
      <c r="Q863" s="850">
        <v>302.93932815356487</v>
      </c>
    </row>
    <row r="864" spans="1:17" ht="14.4" customHeight="1" x14ac:dyDescent="0.3">
      <c r="A864" s="831" t="s">
        <v>593</v>
      </c>
      <c r="B864" s="832" t="s">
        <v>5351</v>
      </c>
      <c r="C864" s="832" t="s">
        <v>4828</v>
      </c>
      <c r="D864" s="832" t="s">
        <v>4966</v>
      </c>
      <c r="E864" s="832" t="s">
        <v>5098</v>
      </c>
      <c r="F864" s="849">
        <v>8.8817841970012523E-16</v>
      </c>
      <c r="G864" s="849">
        <v>0</v>
      </c>
      <c r="H864" s="849"/>
      <c r="I864" s="849">
        <v>0</v>
      </c>
      <c r="J864" s="849">
        <v>-1.1102230246251565E-16</v>
      </c>
      <c r="K864" s="849">
        <v>-1.1368683772161603E-13</v>
      </c>
      <c r="L864" s="849"/>
      <c r="M864" s="849">
        <v>1024</v>
      </c>
      <c r="N864" s="849">
        <v>0</v>
      </c>
      <c r="O864" s="849">
        <v>0</v>
      </c>
      <c r="P864" s="837"/>
      <c r="Q864" s="850"/>
    </row>
    <row r="865" spans="1:17" ht="14.4" customHeight="1" x14ac:dyDescent="0.3">
      <c r="A865" s="831" t="s">
        <v>593</v>
      </c>
      <c r="B865" s="832" t="s">
        <v>5351</v>
      </c>
      <c r="C865" s="832" t="s">
        <v>4828</v>
      </c>
      <c r="D865" s="832" t="s">
        <v>4966</v>
      </c>
      <c r="E865" s="832" t="s">
        <v>2132</v>
      </c>
      <c r="F865" s="849">
        <v>10.030000000000001</v>
      </c>
      <c r="G865" s="849">
        <v>36329.449999999997</v>
      </c>
      <c r="H865" s="849">
        <v>1</v>
      </c>
      <c r="I865" s="849">
        <v>3622.0787637088729</v>
      </c>
      <c r="J865" s="849">
        <v>1.8599999999999999</v>
      </c>
      <c r="K865" s="849">
        <v>1917.46</v>
      </c>
      <c r="L865" s="849">
        <v>5.2779769580877225E-2</v>
      </c>
      <c r="M865" s="849">
        <v>1030.8924731182797</v>
      </c>
      <c r="N865" s="849">
        <v>3.48</v>
      </c>
      <c r="O865" s="849">
        <v>2900.2</v>
      </c>
      <c r="P865" s="837">
        <v>7.9830550696473518E-2</v>
      </c>
      <c r="Q865" s="850">
        <v>833.39080459770105</v>
      </c>
    </row>
    <row r="866" spans="1:17" ht="14.4" customHeight="1" x14ac:dyDescent="0.3">
      <c r="A866" s="831" t="s">
        <v>593</v>
      </c>
      <c r="B866" s="832" t="s">
        <v>5351</v>
      </c>
      <c r="C866" s="832" t="s">
        <v>4828</v>
      </c>
      <c r="D866" s="832" t="s">
        <v>5419</v>
      </c>
      <c r="E866" s="832" t="s">
        <v>1840</v>
      </c>
      <c r="F866" s="849"/>
      <c r="G866" s="849"/>
      <c r="H866" s="849"/>
      <c r="I866" s="849"/>
      <c r="J866" s="849">
        <v>1.5</v>
      </c>
      <c r="K866" s="849">
        <v>3500.55</v>
      </c>
      <c r="L866" s="849"/>
      <c r="M866" s="849">
        <v>2333.7000000000003</v>
      </c>
      <c r="N866" s="849"/>
      <c r="O866" s="849"/>
      <c r="P866" s="837"/>
      <c r="Q866" s="850"/>
    </row>
    <row r="867" spans="1:17" ht="14.4" customHeight="1" x14ac:dyDescent="0.3">
      <c r="A867" s="831" t="s">
        <v>593</v>
      </c>
      <c r="B867" s="832" t="s">
        <v>5351</v>
      </c>
      <c r="C867" s="832" t="s">
        <v>4828</v>
      </c>
      <c r="D867" s="832" t="s">
        <v>5420</v>
      </c>
      <c r="E867" s="832" t="s">
        <v>1158</v>
      </c>
      <c r="F867" s="849"/>
      <c r="G867" s="849"/>
      <c r="H867" s="849"/>
      <c r="I867" s="849"/>
      <c r="J867" s="849"/>
      <c r="K867" s="849"/>
      <c r="L867" s="849"/>
      <c r="M867" s="849"/>
      <c r="N867" s="849">
        <v>15</v>
      </c>
      <c r="O867" s="849">
        <v>1933.35</v>
      </c>
      <c r="P867" s="837"/>
      <c r="Q867" s="850">
        <v>128.88999999999999</v>
      </c>
    </row>
    <row r="868" spans="1:17" ht="14.4" customHeight="1" x14ac:dyDescent="0.3">
      <c r="A868" s="831" t="s">
        <v>593</v>
      </c>
      <c r="B868" s="832" t="s">
        <v>5351</v>
      </c>
      <c r="C868" s="832" t="s">
        <v>4828</v>
      </c>
      <c r="D868" s="832" t="s">
        <v>5421</v>
      </c>
      <c r="E868" s="832" t="s">
        <v>5417</v>
      </c>
      <c r="F868" s="849">
        <v>0</v>
      </c>
      <c r="G868" s="849">
        <v>0</v>
      </c>
      <c r="H868" s="849"/>
      <c r="I868" s="849"/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593</v>
      </c>
      <c r="B869" s="832" t="s">
        <v>5351</v>
      </c>
      <c r="C869" s="832" t="s">
        <v>4828</v>
      </c>
      <c r="D869" s="832" t="s">
        <v>5421</v>
      </c>
      <c r="E869" s="832" t="s">
        <v>5418</v>
      </c>
      <c r="F869" s="849">
        <v>2.8</v>
      </c>
      <c r="G869" s="849">
        <v>14192.5</v>
      </c>
      <c r="H869" s="849">
        <v>1</v>
      </c>
      <c r="I869" s="849">
        <v>5068.75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593</v>
      </c>
      <c r="B870" s="832" t="s">
        <v>5351</v>
      </c>
      <c r="C870" s="832" t="s">
        <v>4828</v>
      </c>
      <c r="D870" s="832" t="s">
        <v>4975</v>
      </c>
      <c r="E870" s="832" t="s">
        <v>5088</v>
      </c>
      <c r="F870" s="849"/>
      <c r="G870" s="849"/>
      <c r="H870" s="849"/>
      <c r="I870" s="849"/>
      <c r="J870" s="849">
        <v>0</v>
      </c>
      <c r="K870" s="849">
        <v>0</v>
      </c>
      <c r="L870" s="849"/>
      <c r="M870" s="849"/>
      <c r="N870" s="849">
        <v>0</v>
      </c>
      <c r="O870" s="849">
        <v>-2.1827872842550278E-11</v>
      </c>
      <c r="P870" s="837"/>
      <c r="Q870" s="850"/>
    </row>
    <row r="871" spans="1:17" ht="14.4" customHeight="1" x14ac:dyDescent="0.3">
      <c r="A871" s="831" t="s">
        <v>593</v>
      </c>
      <c r="B871" s="832" t="s">
        <v>5351</v>
      </c>
      <c r="C871" s="832" t="s">
        <v>4828</v>
      </c>
      <c r="D871" s="832" t="s">
        <v>4975</v>
      </c>
      <c r="E871" s="832" t="s">
        <v>2104</v>
      </c>
      <c r="F871" s="849"/>
      <c r="G871" s="849"/>
      <c r="H871" s="849"/>
      <c r="I871" s="849"/>
      <c r="J871" s="849">
        <v>6</v>
      </c>
      <c r="K871" s="849">
        <v>243773.22</v>
      </c>
      <c r="L871" s="849"/>
      <c r="M871" s="849">
        <v>40628.870000000003</v>
      </c>
      <c r="N871" s="849">
        <v>7</v>
      </c>
      <c r="O871" s="849">
        <v>284402.3</v>
      </c>
      <c r="P871" s="837"/>
      <c r="Q871" s="850">
        <v>40628.9</v>
      </c>
    </row>
    <row r="872" spans="1:17" ht="14.4" customHeight="1" x14ac:dyDescent="0.3">
      <c r="A872" s="831" t="s">
        <v>593</v>
      </c>
      <c r="B872" s="832" t="s">
        <v>5351</v>
      </c>
      <c r="C872" s="832" t="s">
        <v>4828</v>
      </c>
      <c r="D872" s="832" t="s">
        <v>5422</v>
      </c>
      <c r="E872" s="832" t="s">
        <v>923</v>
      </c>
      <c r="F872" s="849"/>
      <c r="G872" s="849"/>
      <c r="H872" s="849"/>
      <c r="I872" s="849"/>
      <c r="J872" s="849">
        <v>4.5</v>
      </c>
      <c r="K872" s="849">
        <v>1196.31</v>
      </c>
      <c r="L872" s="849"/>
      <c r="M872" s="849">
        <v>265.84666666666664</v>
      </c>
      <c r="N872" s="849"/>
      <c r="O872" s="849"/>
      <c r="P872" s="837"/>
      <c r="Q872" s="850"/>
    </row>
    <row r="873" spans="1:17" ht="14.4" customHeight="1" x14ac:dyDescent="0.3">
      <c r="A873" s="831" t="s">
        <v>593</v>
      </c>
      <c r="B873" s="832" t="s">
        <v>5351</v>
      </c>
      <c r="C873" s="832" t="s">
        <v>4828</v>
      </c>
      <c r="D873" s="832" t="s">
        <v>5423</v>
      </c>
      <c r="E873" s="832" t="s">
        <v>1104</v>
      </c>
      <c r="F873" s="849"/>
      <c r="G873" s="849"/>
      <c r="H873" s="849"/>
      <c r="I873" s="849"/>
      <c r="J873" s="849">
        <v>3</v>
      </c>
      <c r="K873" s="849">
        <v>29772</v>
      </c>
      <c r="L873" s="849"/>
      <c r="M873" s="849">
        <v>9924</v>
      </c>
      <c r="N873" s="849">
        <v>1</v>
      </c>
      <c r="O873" s="849">
        <v>9924</v>
      </c>
      <c r="P873" s="837"/>
      <c r="Q873" s="850">
        <v>9924</v>
      </c>
    </row>
    <row r="874" spans="1:17" ht="14.4" customHeight="1" x14ac:dyDescent="0.3">
      <c r="A874" s="831" t="s">
        <v>593</v>
      </c>
      <c r="B874" s="832" t="s">
        <v>5351</v>
      </c>
      <c r="C874" s="832" t="s">
        <v>4828</v>
      </c>
      <c r="D874" s="832" t="s">
        <v>4986</v>
      </c>
      <c r="E874" s="832" t="s">
        <v>758</v>
      </c>
      <c r="F874" s="849"/>
      <c r="G874" s="849"/>
      <c r="H874" s="849"/>
      <c r="I874" s="849"/>
      <c r="J874" s="849"/>
      <c r="K874" s="849"/>
      <c r="L874" s="849"/>
      <c r="M874" s="849"/>
      <c r="N874" s="849">
        <v>4</v>
      </c>
      <c r="O874" s="849">
        <v>852.72</v>
      </c>
      <c r="P874" s="837"/>
      <c r="Q874" s="850">
        <v>213.18</v>
      </c>
    </row>
    <row r="875" spans="1:17" ht="14.4" customHeight="1" x14ac:dyDescent="0.3">
      <c r="A875" s="831" t="s">
        <v>593</v>
      </c>
      <c r="B875" s="832" t="s">
        <v>5351</v>
      </c>
      <c r="C875" s="832" t="s">
        <v>4828</v>
      </c>
      <c r="D875" s="832" t="s">
        <v>4987</v>
      </c>
      <c r="E875" s="832" t="s">
        <v>758</v>
      </c>
      <c r="F875" s="849"/>
      <c r="G875" s="849"/>
      <c r="H875" s="849"/>
      <c r="I875" s="849"/>
      <c r="J875" s="849"/>
      <c r="K875" s="849"/>
      <c r="L875" s="849"/>
      <c r="M875" s="849"/>
      <c r="N875" s="849">
        <v>10</v>
      </c>
      <c r="O875" s="849">
        <v>729.31</v>
      </c>
      <c r="P875" s="837"/>
      <c r="Q875" s="850">
        <v>72.930999999999997</v>
      </c>
    </row>
    <row r="876" spans="1:17" ht="14.4" customHeight="1" x14ac:dyDescent="0.3">
      <c r="A876" s="831" t="s">
        <v>593</v>
      </c>
      <c r="B876" s="832" t="s">
        <v>5351</v>
      </c>
      <c r="C876" s="832" t="s">
        <v>4828</v>
      </c>
      <c r="D876" s="832" t="s">
        <v>4988</v>
      </c>
      <c r="E876" s="832" t="s">
        <v>740</v>
      </c>
      <c r="F876" s="849"/>
      <c r="G876" s="849"/>
      <c r="H876" s="849"/>
      <c r="I876" s="849"/>
      <c r="J876" s="849"/>
      <c r="K876" s="849"/>
      <c r="L876" s="849"/>
      <c r="M876" s="849"/>
      <c r="N876" s="849">
        <v>0.36</v>
      </c>
      <c r="O876" s="849">
        <v>1122.9000000000001</v>
      </c>
      <c r="P876" s="837"/>
      <c r="Q876" s="850">
        <v>3119.166666666667</v>
      </c>
    </row>
    <row r="877" spans="1:17" ht="14.4" customHeight="1" x14ac:dyDescent="0.3">
      <c r="A877" s="831" t="s">
        <v>593</v>
      </c>
      <c r="B877" s="832" t="s">
        <v>5351</v>
      </c>
      <c r="C877" s="832" t="s">
        <v>4828</v>
      </c>
      <c r="D877" s="832" t="s">
        <v>5424</v>
      </c>
      <c r="E877" s="832" t="s">
        <v>1114</v>
      </c>
      <c r="F877" s="849"/>
      <c r="G877" s="849"/>
      <c r="H877" s="849"/>
      <c r="I877" s="849"/>
      <c r="J877" s="849"/>
      <c r="K877" s="849"/>
      <c r="L877" s="849"/>
      <c r="M877" s="849"/>
      <c r="N877" s="849">
        <v>4</v>
      </c>
      <c r="O877" s="849">
        <v>27220.52</v>
      </c>
      <c r="P877" s="837"/>
      <c r="Q877" s="850">
        <v>6805.13</v>
      </c>
    </row>
    <row r="878" spans="1:17" ht="14.4" customHeight="1" x14ac:dyDescent="0.3">
      <c r="A878" s="831" t="s">
        <v>593</v>
      </c>
      <c r="B878" s="832" t="s">
        <v>5351</v>
      </c>
      <c r="C878" s="832" t="s">
        <v>4828</v>
      </c>
      <c r="D878" s="832" t="s">
        <v>5425</v>
      </c>
      <c r="E878" s="832" t="s">
        <v>2524</v>
      </c>
      <c r="F878" s="849"/>
      <c r="G878" s="849"/>
      <c r="H878" s="849"/>
      <c r="I878" s="849"/>
      <c r="J878" s="849">
        <v>0.2</v>
      </c>
      <c r="K878" s="849">
        <v>871.96</v>
      </c>
      <c r="L878" s="849"/>
      <c r="M878" s="849">
        <v>4359.8</v>
      </c>
      <c r="N878" s="849"/>
      <c r="O878" s="849"/>
      <c r="P878" s="837"/>
      <c r="Q878" s="850"/>
    </row>
    <row r="879" spans="1:17" ht="14.4" customHeight="1" x14ac:dyDescent="0.3">
      <c r="A879" s="831" t="s">
        <v>593</v>
      </c>
      <c r="B879" s="832" t="s">
        <v>5351</v>
      </c>
      <c r="C879" s="832" t="s">
        <v>4828</v>
      </c>
      <c r="D879" s="832" t="s">
        <v>4995</v>
      </c>
      <c r="E879" s="832" t="s">
        <v>1594</v>
      </c>
      <c r="F879" s="849"/>
      <c r="G879" s="849"/>
      <c r="H879" s="849"/>
      <c r="I879" s="849"/>
      <c r="J879" s="849">
        <v>2</v>
      </c>
      <c r="K879" s="849">
        <v>33863.879999999997</v>
      </c>
      <c r="L879" s="849"/>
      <c r="M879" s="849">
        <v>16931.939999999999</v>
      </c>
      <c r="N879" s="849"/>
      <c r="O879" s="849"/>
      <c r="P879" s="837"/>
      <c r="Q879" s="850"/>
    </row>
    <row r="880" spans="1:17" ht="14.4" customHeight="1" x14ac:dyDescent="0.3">
      <c r="A880" s="831" t="s">
        <v>593</v>
      </c>
      <c r="B880" s="832" t="s">
        <v>5351</v>
      </c>
      <c r="C880" s="832" t="s">
        <v>4828</v>
      </c>
      <c r="D880" s="832" t="s">
        <v>4996</v>
      </c>
      <c r="E880" s="832" t="s">
        <v>4997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15123.9</v>
      </c>
      <c r="P880" s="837"/>
      <c r="Q880" s="850">
        <v>15123.9</v>
      </c>
    </row>
    <row r="881" spans="1:17" ht="14.4" customHeight="1" x14ac:dyDescent="0.3">
      <c r="A881" s="831" t="s">
        <v>593</v>
      </c>
      <c r="B881" s="832" t="s">
        <v>5351</v>
      </c>
      <c r="C881" s="832" t="s">
        <v>4828</v>
      </c>
      <c r="D881" s="832" t="s">
        <v>5426</v>
      </c>
      <c r="E881" s="832" t="s">
        <v>710</v>
      </c>
      <c r="F881" s="849"/>
      <c r="G881" s="849"/>
      <c r="H881" s="849"/>
      <c r="I881" s="849"/>
      <c r="J881" s="849"/>
      <c r="K881" s="849"/>
      <c r="L881" s="849"/>
      <c r="M881" s="849"/>
      <c r="N881" s="849">
        <v>119.25</v>
      </c>
      <c r="O881" s="849">
        <v>13448.119999999999</v>
      </c>
      <c r="P881" s="837"/>
      <c r="Q881" s="850">
        <v>112.77249475890984</v>
      </c>
    </row>
    <row r="882" spans="1:17" ht="14.4" customHeight="1" x14ac:dyDescent="0.3">
      <c r="A882" s="831" t="s">
        <v>593</v>
      </c>
      <c r="B882" s="832" t="s">
        <v>5351</v>
      </c>
      <c r="C882" s="832" t="s">
        <v>4828</v>
      </c>
      <c r="D882" s="832" t="s">
        <v>5427</v>
      </c>
      <c r="E882" s="832" t="s">
        <v>1108</v>
      </c>
      <c r="F882" s="849"/>
      <c r="G882" s="849"/>
      <c r="H882" s="849"/>
      <c r="I882" s="849"/>
      <c r="J882" s="849"/>
      <c r="K882" s="849"/>
      <c r="L882" s="849"/>
      <c r="M882" s="849"/>
      <c r="N882" s="849">
        <v>9</v>
      </c>
      <c r="O882" s="849">
        <v>51393.87</v>
      </c>
      <c r="P882" s="837"/>
      <c r="Q882" s="850">
        <v>5710.43</v>
      </c>
    </row>
    <row r="883" spans="1:17" ht="14.4" customHeight="1" x14ac:dyDescent="0.3">
      <c r="A883" s="831" t="s">
        <v>593</v>
      </c>
      <c r="B883" s="832" t="s">
        <v>5351</v>
      </c>
      <c r="C883" s="832" t="s">
        <v>4828</v>
      </c>
      <c r="D883" s="832" t="s">
        <v>5004</v>
      </c>
      <c r="E883" s="832" t="s">
        <v>1108</v>
      </c>
      <c r="F883" s="849"/>
      <c r="G883" s="849"/>
      <c r="H883" s="849"/>
      <c r="I883" s="849"/>
      <c r="J883" s="849"/>
      <c r="K883" s="849"/>
      <c r="L883" s="849"/>
      <c r="M883" s="849"/>
      <c r="N883" s="849">
        <v>11</v>
      </c>
      <c r="O883" s="849">
        <v>296317.56</v>
      </c>
      <c r="P883" s="837"/>
      <c r="Q883" s="850">
        <v>26937.96</v>
      </c>
    </row>
    <row r="884" spans="1:17" ht="14.4" customHeight="1" x14ac:dyDescent="0.3">
      <c r="A884" s="831" t="s">
        <v>593</v>
      </c>
      <c r="B884" s="832" t="s">
        <v>5351</v>
      </c>
      <c r="C884" s="832" t="s">
        <v>4828</v>
      </c>
      <c r="D884" s="832" t="s">
        <v>5428</v>
      </c>
      <c r="E884" s="832" t="s">
        <v>5346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9358.4500000000007</v>
      </c>
      <c r="P884" s="837"/>
      <c r="Q884" s="850">
        <v>9358.4500000000007</v>
      </c>
    </row>
    <row r="885" spans="1:17" ht="14.4" customHeight="1" x14ac:dyDescent="0.3">
      <c r="A885" s="831" t="s">
        <v>593</v>
      </c>
      <c r="B885" s="832" t="s">
        <v>5351</v>
      </c>
      <c r="C885" s="832" t="s">
        <v>4828</v>
      </c>
      <c r="D885" s="832" t="s">
        <v>5429</v>
      </c>
      <c r="E885" s="832" t="s">
        <v>5430</v>
      </c>
      <c r="F885" s="849"/>
      <c r="G885" s="849"/>
      <c r="H885" s="849"/>
      <c r="I885" s="849"/>
      <c r="J885" s="849"/>
      <c r="K885" s="849"/>
      <c r="L885" s="849"/>
      <c r="M885" s="849"/>
      <c r="N885" s="849">
        <v>5</v>
      </c>
      <c r="O885" s="849">
        <v>334479</v>
      </c>
      <c r="P885" s="837"/>
      <c r="Q885" s="850">
        <v>66895.8</v>
      </c>
    </row>
    <row r="886" spans="1:17" ht="14.4" customHeight="1" x14ac:dyDescent="0.3">
      <c r="A886" s="831" t="s">
        <v>593</v>
      </c>
      <c r="B886" s="832" t="s">
        <v>5351</v>
      </c>
      <c r="C886" s="832" t="s">
        <v>4828</v>
      </c>
      <c r="D886" s="832" t="s">
        <v>5429</v>
      </c>
      <c r="E886" s="832" t="s">
        <v>5431</v>
      </c>
      <c r="F886" s="849"/>
      <c r="G886" s="849"/>
      <c r="H886" s="849"/>
      <c r="I886" s="849"/>
      <c r="J886" s="849"/>
      <c r="K886" s="849"/>
      <c r="L886" s="849"/>
      <c r="M886" s="849"/>
      <c r="N886" s="849">
        <v>0</v>
      </c>
      <c r="O886" s="849">
        <v>0</v>
      </c>
      <c r="P886" s="837"/>
      <c r="Q886" s="850"/>
    </row>
    <row r="887" spans="1:17" ht="14.4" customHeight="1" x14ac:dyDescent="0.3">
      <c r="A887" s="831" t="s">
        <v>593</v>
      </c>
      <c r="B887" s="832" t="s">
        <v>5351</v>
      </c>
      <c r="C887" s="832" t="s">
        <v>4828</v>
      </c>
      <c r="D887" s="832" t="s">
        <v>5432</v>
      </c>
      <c r="E887" s="832" t="s">
        <v>5346</v>
      </c>
      <c r="F887" s="849"/>
      <c r="G887" s="849"/>
      <c r="H887" s="849"/>
      <c r="I887" s="849"/>
      <c r="J887" s="849"/>
      <c r="K887" s="849"/>
      <c r="L887" s="849"/>
      <c r="M887" s="849"/>
      <c r="N887" s="849">
        <v>3.25</v>
      </c>
      <c r="O887" s="849">
        <v>15207.5</v>
      </c>
      <c r="P887" s="837"/>
      <c r="Q887" s="850">
        <v>4679.2307692307695</v>
      </c>
    </row>
    <row r="888" spans="1:17" ht="14.4" customHeight="1" x14ac:dyDescent="0.3">
      <c r="A888" s="831" t="s">
        <v>593</v>
      </c>
      <c r="B888" s="832" t="s">
        <v>5351</v>
      </c>
      <c r="C888" s="832" t="s">
        <v>4828</v>
      </c>
      <c r="D888" s="832" t="s">
        <v>5433</v>
      </c>
      <c r="E888" s="832" t="s">
        <v>2524</v>
      </c>
      <c r="F888" s="849"/>
      <c r="G888" s="849"/>
      <c r="H888" s="849"/>
      <c r="I888" s="849"/>
      <c r="J888" s="849"/>
      <c r="K888" s="849"/>
      <c r="L888" s="849"/>
      <c r="M888" s="849"/>
      <c r="N888" s="849">
        <v>0.16</v>
      </c>
      <c r="O888" s="849">
        <v>352.15</v>
      </c>
      <c r="P888" s="837"/>
      <c r="Q888" s="850">
        <v>2200.9375</v>
      </c>
    </row>
    <row r="889" spans="1:17" ht="14.4" customHeight="1" x14ac:dyDescent="0.3">
      <c r="A889" s="831" t="s">
        <v>593</v>
      </c>
      <c r="B889" s="832" t="s">
        <v>5351</v>
      </c>
      <c r="C889" s="832" t="s">
        <v>4828</v>
      </c>
      <c r="D889" s="832" t="s">
        <v>5434</v>
      </c>
      <c r="E889" s="832" t="s">
        <v>5435</v>
      </c>
      <c r="F889" s="849"/>
      <c r="G889" s="849"/>
      <c r="H889" s="849"/>
      <c r="I889" s="849"/>
      <c r="J889" s="849"/>
      <c r="K889" s="849"/>
      <c r="L889" s="849"/>
      <c r="M889" s="849"/>
      <c r="N889" s="849">
        <v>3</v>
      </c>
      <c r="O889" s="849">
        <v>2090.4899999999998</v>
      </c>
      <c r="P889" s="837"/>
      <c r="Q889" s="850">
        <v>696.82999999999993</v>
      </c>
    </row>
    <row r="890" spans="1:17" ht="14.4" customHeight="1" x14ac:dyDescent="0.3">
      <c r="A890" s="831" t="s">
        <v>593</v>
      </c>
      <c r="B890" s="832" t="s">
        <v>5351</v>
      </c>
      <c r="C890" s="832" t="s">
        <v>4828</v>
      </c>
      <c r="D890" s="832" t="s">
        <v>5006</v>
      </c>
      <c r="E890" s="832" t="s">
        <v>2099</v>
      </c>
      <c r="F890" s="849"/>
      <c r="G890" s="849"/>
      <c r="H890" s="849"/>
      <c r="I890" s="849"/>
      <c r="J890" s="849"/>
      <c r="K890" s="849"/>
      <c r="L890" s="849"/>
      <c r="M890" s="849"/>
      <c r="N890" s="849">
        <v>0.62000000000000011</v>
      </c>
      <c r="O890" s="849">
        <v>1043.46</v>
      </c>
      <c r="P890" s="837"/>
      <c r="Q890" s="850">
        <v>1682.9999999999998</v>
      </c>
    </row>
    <row r="891" spans="1:17" ht="14.4" customHeight="1" x14ac:dyDescent="0.3">
      <c r="A891" s="831" t="s">
        <v>593</v>
      </c>
      <c r="B891" s="832" t="s">
        <v>5351</v>
      </c>
      <c r="C891" s="832" t="s">
        <v>4828</v>
      </c>
      <c r="D891" s="832" t="s">
        <v>5006</v>
      </c>
      <c r="E891" s="832" t="s">
        <v>5102</v>
      </c>
      <c r="F891" s="849"/>
      <c r="G891" s="849"/>
      <c r="H891" s="849"/>
      <c r="I891" s="849"/>
      <c r="J891" s="849"/>
      <c r="K891" s="849"/>
      <c r="L891" s="849"/>
      <c r="M891" s="849"/>
      <c r="N891" s="849">
        <v>0</v>
      </c>
      <c r="O891" s="849">
        <v>0</v>
      </c>
      <c r="P891" s="837"/>
      <c r="Q891" s="850"/>
    </row>
    <row r="892" spans="1:17" ht="14.4" customHeight="1" x14ac:dyDescent="0.3">
      <c r="A892" s="831" t="s">
        <v>593</v>
      </c>
      <c r="B892" s="832" t="s">
        <v>5351</v>
      </c>
      <c r="C892" s="832" t="s">
        <v>4828</v>
      </c>
      <c r="D892" s="832" t="s">
        <v>5436</v>
      </c>
      <c r="E892" s="832" t="s">
        <v>5437</v>
      </c>
      <c r="F892" s="849"/>
      <c r="G892" s="849"/>
      <c r="H892" s="849"/>
      <c r="I892" s="849"/>
      <c r="J892" s="849"/>
      <c r="K892" s="849"/>
      <c r="L892" s="849"/>
      <c r="M892" s="849"/>
      <c r="N892" s="849">
        <v>0.9</v>
      </c>
      <c r="O892" s="849">
        <v>82349.820000000007</v>
      </c>
      <c r="P892" s="837"/>
      <c r="Q892" s="850">
        <v>91499.8</v>
      </c>
    </row>
    <row r="893" spans="1:17" ht="14.4" customHeight="1" x14ac:dyDescent="0.3">
      <c r="A893" s="831" t="s">
        <v>593</v>
      </c>
      <c r="B893" s="832" t="s">
        <v>5351</v>
      </c>
      <c r="C893" s="832" t="s">
        <v>4828</v>
      </c>
      <c r="D893" s="832" t="s">
        <v>5436</v>
      </c>
      <c r="E893" s="832" t="s">
        <v>5438</v>
      </c>
      <c r="F893" s="849"/>
      <c r="G893" s="849"/>
      <c r="H893" s="849"/>
      <c r="I893" s="849"/>
      <c r="J893" s="849"/>
      <c r="K893" s="849"/>
      <c r="L893" s="849"/>
      <c r="M893" s="849"/>
      <c r="N893" s="849">
        <v>0</v>
      </c>
      <c r="O893" s="849">
        <v>0</v>
      </c>
      <c r="P893" s="837"/>
      <c r="Q893" s="850"/>
    </row>
    <row r="894" spans="1:17" ht="14.4" customHeight="1" x14ac:dyDescent="0.3">
      <c r="A894" s="831" t="s">
        <v>593</v>
      </c>
      <c r="B894" s="832" t="s">
        <v>5351</v>
      </c>
      <c r="C894" s="832" t="s">
        <v>4828</v>
      </c>
      <c r="D894" s="832" t="s">
        <v>5009</v>
      </c>
      <c r="E894" s="832" t="s">
        <v>1163</v>
      </c>
      <c r="F894" s="849"/>
      <c r="G894" s="849"/>
      <c r="H894" s="849"/>
      <c r="I894" s="849"/>
      <c r="J894" s="849"/>
      <c r="K894" s="849"/>
      <c r="L894" s="849"/>
      <c r="M894" s="849"/>
      <c r="N894" s="849">
        <v>6.27</v>
      </c>
      <c r="O894" s="849">
        <v>49701.73</v>
      </c>
      <c r="P894" s="837"/>
      <c r="Q894" s="850">
        <v>7926.9106858054238</v>
      </c>
    </row>
    <row r="895" spans="1:17" ht="14.4" customHeight="1" x14ac:dyDescent="0.3">
      <c r="A895" s="831" t="s">
        <v>593</v>
      </c>
      <c r="B895" s="832" t="s">
        <v>5351</v>
      </c>
      <c r="C895" s="832" t="s">
        <v>4828</v>
      </c>
      <c r="D895" s="832" t="s">
        <v>5009</v>
      </c>
      <c r="E895" s="832" t="s">
        <v>5106</v>
      </c>
      <c r="F895" s="849"/>
      <c r="G895" s="849"/>
      <c r="H895" s="849"/>
      <c r="I895" s="849"/>
      <c r="J895" s="849"/>
      <c r="K895" s="849"/>
      <c r="L895" s="849"/>
      <c r="M895" s="849"/>
      <c r="N895" s="849">
        <v>0</v>
      </c>
      <c r="O895" s="849">
        <v>0</v>
      </c>
      <c r="P895" s="837"/>
      <c r="Q895" s="850"/>
    </row>
    <row r="896" spans="1:17" ht="14.4" customHeight="1" x14ac:dyDescent="0.3">
      <c r="A896" s="831" t="s">
        <v>593</v>
      </c>
      <c r="B896" s="832" t="s">
        <v>5351</v>
      </c>
      <c r="C896" s="832" t="s">
        <v>4828</v>
      </c>
      <c r="D896" s="832" t="s">
        <v>5010</v>
      </c>
      <c r="E896" s="832" t="s">
        <v>1163</v>
      </c>
      <c r="F896" s="849"/>
      <c r="G896" s="849"/>
      <c r="H896" s="849"/>
      <c r="I896" s="849"/>
      <c r="J896" s="849"/>
      <c r="K896" s="849"/>
      <c r="L896" s="849"/>
      <c r="M896" s="849"/>
      <c r="N896" s="849">
        <v>1.96</v>
      </c>
      <c r="O896" s="849">
        <v>32594.11</v>
      </c>
      <c r="P896" s="837"/>
      <c r="Q896" s="850">
        <v>16629.647959183672</v>
      </c>
    </row>
    <row r="897" spans="1:17" ht="14.4" customHeight="1" x14ac:dyDescent="0.3">
      <c r="A897" s="831" t="s">
        <v>593</v>
      </c>
      <c r="B897" s="832" t="s">
        <v>5351</v>
      </c>
      <c r="C897" s="832" t="s">
        <v>4828</v>
      </c>
      <c r="D897" s="832" t="s">
        <v>5010</v>
      </c>
      <c r="E897" s="832" t="s">
        <v>5106</v>
      </c>
      <c r="F897" s="849"/>
      <c r="G897" s="849"/>
      <c r="H897" s="849"/>
      <c r="I897" s="849"/>
      <c r="J897" s="849"/>
      <c r="K897" s="849"/>
      <c r="L897" s="849"/>
      <c r="M897" s="849"/>
      <c r="N897" s="849">
        <v>0</v>
      </c>
      <c r="O897" s="849">
        <v>0</v>
      </c>
      <c r="P897" s="837"/>
      <c r="Q897" s="850"/>
    </row>
    <row r="898" spans="1:17" ht="14.4" customHeight="1" x14ac:dyDescent="0.3">
      <c r="A898" s="831" t="s">
        <v>593</v>
      </c>
      <c r="B898" s="832" t="s">
        <v>5351</v>
      </c>
      <c r="C898" s="832" t="s">
        <v>5014</v>
      </c>
      <c r="D898" s="832" t="s">
        <v>5015</v>
      </c>
      <c r="E898" s="832" t="s">
        <v>5016</v>
      </c>
      <c r="F898" s="849">
        <v>21</v>
      </c>
      <c r="G898" s="849">
        <v>43667.31</v>
      </c>
      <c r="H898" s="849">
        <v>1</v>
      </c>
      <c r="I898" s="849">
        <v>2079.3957142857143</v>
      </c>
      <c r="J898" s="849">
        <v>1</v>
      </c>
      <c r="K898" s="849">
        <v>2159.5700000000002</v>
      </c>
      <c r="L898" s="849">
        <v>4.9455072913811279E-2</v>
      </c>
      <c r="M898" s="849">
        <v>2159.5700000000002</v>
      </c>
      <c r="N898" s="849"/>
      <c r="O898" s="849"/>
      <c r="P898" s="837"/>
      <c r="Q898" s="850"/>
    </row>
    <row r="899" spans="1:17" ht="14.4" customHeight="1" x14ac:dyDescent="0.3">
      <c r="A899" s="831" t="s">
        <v>593</v>
      </c>
      <c r="B899" s="832" t="s">
        <v>5351</v>
      </c>
      <c r="C899" s="832" t="s">
        <v>5014</v>
      </c>
      <c r="D899" s="832" t="s">
        <v>5017</v>
      </c>
      <c r="E899" s="832" t="s">
        <v>5018</v>
      </c>
      <c r="F899" s="849">
        <v>109</v>
      </c>
      <c r="G899" s="849">
        <v>287007.7</v>
      </c>
      <c r="H899" s="849">
        <v>1</v>
      </c>
      <c r="I899" s="849">
        <v>2633.0981651376146</v>
      </c>
      <c r="J899" s="849">
        <v>137</v>
      </c>
      <c r="K899" s="849">
        <v>361837.55</v>
      </c>
      <c r="L899" s="849">
        <v>1.2607241896297554</v>
      </c>
      <c r="M899" s="849">
        <v>2641.15</v>
      </c>
      <c r="N899" s="849">
        <v>104</v>
      </c>
      <c r="O899" s="849">
        <v>276868.8</v>
      </c>
      <c r="P899" s="837">
        <v>0.96467377007655186</v>
      </c>
      <c r="Q899" s="850">
        <v>2662.2</v>
      </c>
    </row>
    <row r="900" spans="1:17" ht="14.4" customHeight="1" x14ac:dyDescent="0.3">
      <c r="A900" s="831" t="s">
        <v>593</v>
      </c>
      <c r="B900" s="832" t="s">
        <v>5351</v>
      </c>
      <c r="C900" s="832" t="s">
        <v>5014</v>
      </c>
      <c r="D900" s="832" t="s">
        <v>5023</v>
      </c>
      <c r="E900" s="832" t="s">
        <v>5024</v>
      </c>
      <c r="F900" s="849">
        <v>28</v>
      </c>
      <c r="G900" s="849">
        <v>249266.08000000002</v>
      </c>
      <c r="H900" s="849">
        <v>1</v>
      </c>
      <c r="I900" s="849">
        <v>8902.36</v>
      </c>
      <c r="J900" s="849">
        <v>22</v>
      </c>
      <c r="K900" s="849">
        <v>195851.91999999998</v>
      </c>
      <c r="L900" s="849">
        <v>0.78571428571428559</v>
      </c>
      <c r="M900" s="849">
        <v>8902.3599999999988</v>
      </c>
      <c r="N900" s="849">
        <v>34</v>
      </c>
      <c r="O900" s="849">
        <v>304721.59999999998</v>
      </c>
      <c r="P900" s="837">
        <v>1.2224751959833442</v>
      </c>
      <c r="Q900" s="850">
        <v>8962.4</v>
      </c>
    </row>
    <row r="901" spans="1:17" ht="14.4" customHeight="1" x14ac:dyDescent="0.3">
      <c r="A901" s="831" t="s">
        <v>593</v>
      </c>
      <c r="B901" s="832" t="s">
        <v>5351</v>
      </c>
      <c r="C901" s="832" t="s">
        <v>5014</v>
      </c>
      <c r="D901" s="832" t="s">
        <v>5025</v>
      </c>
      <c r="E901" s="832" t="s">
        <v>5026</v>
      </c>
      <c r="F901" s="849">
        <v>52</v>
      </c>
      <c r="G901" s="849">
        <v>534086.69999999995</v>
      </c>
      <c r="H901" s="849">
        <v>1</v>
      </c>
      <c r="I901" s="849">
        <v>10270.898076923077</v>
      </c>
      <c r="J901" s="849">
        <v>45</v>
      </c>
      <c r="K901" s="849">
        <v>463911.75</v>
      </c>
      <c r="L901" s="849">
        <v>0.86860756877113776</v>
      </c>
      <c r="M901" s="849">
        <v>10309.15</v>
      </c>
      <c r="N901" s="849">
        <v>42</v>
      </c>
      <c r="O901" s="849">
        <v>434475.30000000005</v>
      </c>
      <c r="P901" s="837">
        <v>0.81349207909502352</v>
      </c>
      <c r="Q901" s="850">
        <v>10344.650000000001</v>
      </c>
    </row>
    <row r="902" spans="1:17" ht="14.4" customHeight="1" x14ac:dyDescent="0.3">
      <c r="A902" s="831" t="s">
        <v>593</v>
      </c>
      <c r="B902" s="832" t="s">
        <v>5351</v>
      </c>
      <c r="C902" s="832" t="s">
        <v>5014</v>
      </c>
      <c r="D902" s="832" t="s">
        <v>5439</v>
      </c>
      <c r="E902" s="832" t="s">
        <v>5440</v>
      </c>
      <c r="F902" s="849">
        <v>51</v>
      </c>
      <c r="G902" s="849">
        <v>60603.469999999994</v>
      </c>
      <c r="H902" s="849">
        <v>1</v>
      </c>
      <c r="I902" s="849">
        <v>1188.3033333333333</v>
      </c>
      <c r="J902" s="849">
        <v>3</v>
      </c>
      <c r="K902" s="849">
        <v>3634.83</v>
      </c>
      <c r="L902" s="849">
        <v>5.997725872792433E-2</v>
      </c>
      <c r="M902" s="849">
        <v>1211.6099999999999</v>
      </c>
      <c r="N902" s="849">
        <v>6</v>
      </c>
      <c r="O902" s="849">
        <v>7346.1</v>
      </c>
      <c r="P902" s="837">
        <v>0.12121583137071196</v>
      </c>
      <c r="Q902" s="850">
        <v>1224.3500000000001</v>
      </c>
    </row>
    <row r="903" spans="1:17" ht="14.4" customHeight="1" x14ac:dyDescent="0.3">
      <c r="A903" s="831" t="s">
        <v>593</v>
      </c>
      <c r="B903" s="832" t="s">
        <v>5351</v>
      </c>
      <c r="C903" s="832" t="s">
        <v>5014</v>
      </c>
      <c r="D903" s="832" t="s">
        <v>5027</v>
      </c>
      <c r="E903" s="832" t="s">
        <v>5028</v>
      </c>
      <c r="F903" s="849">
        <v>205</v>
      </c>
      <c r="G903" s="849">
        <v>50274.05</v>
      </c>
      <c r="H903" s="849">
        <v>1</v>
      </c>
      <c r="I903" s="849">
        <v>245.23926829268294</v>
      </c>
      <c r="J903" s="849">
        <v>199</v>
      </c>
      <c r="K903" s="849">
        <v>48876.39</v>
      </c>
      <c r="L903" s="849">
        <v>0.9721991763146195</v>
      </c>
      <c r="M903" s="849">
        <v>245.60999999999999</v>
      </c>
      <c r="N903" s="849">
        <v>183</v>
      </c>
      <c r="O903" s="849">
        <v>45742.68</v>
      </c>
      <c r="P903" s="837">
        <v>0.9098666210500248</v>
      </c>
      <c r="Q903" s="850">
        <v>249.96</v>
      </c>
    </row>
    <row r="904" spans="1:17" ht="14.4" customHeight="1" x14ac:dyDescent="0.3">
      <c r="A904" s="831" t="s">
        <v>593</v>
      </c>
      <c r="B904" s="832" t="s">
        <v>5351</v>
      </c>
      <c r="C904" s="832" t="s">
        <v>5014</v>
      </c>
      <c r="D904" s="832" t="s">
        <v>5441</v>
      </c>
      <c r="E904" s="832" t="s">
        <v>5442</v>
      </c>
      <c r="F904" s="849">
        <v>1</v>
      </c>
      <c r="G904" s="849">
        <v>2641.15</v>
      </c>
      <c r="H904" s="849">
        <v>1</v>
      </c>
      <c r="I904" s="849">
        <v>2641.15</v>
      </c>
      <c r="J904" s="849"/>
      <c r="K904" s="849"/>
      <c r="L904" s="849"/>
      <c r="M904" s="849"/>
      <c r="N904" s="849">
        <v>2</v>
      </c>
      <c r="O904" s="849">
        <v>5324.4</v>
      </c>
      <c r="P904" s="837">
        <v>2.0159400261249831</v>
      </c>
      <c r="Q904" s="850">
        <v>2662.2</v>
      </c>
    </row>
    <row r="905" spans="1:17" ht="14.4" customHeight="1" x14ac:dyDescent="0.3">
      <c r="A905" s="831" t="s">
        <v>593</v>
      </c>
      <c r="B905" s="832" t="s">
        <v>5351</v>
      </c>
      <c r="C905" s="832" t="s">
        <v>5031</v>
      </c>
      <c r="D905" s="832" t="s">
        <v>5443</v>
      </c>
      <c r="E905" s="832" t="s">
        <v>5444</v>
      </c>
      <c r="F905" s="849">
        <v>7</v>
      </c>
      <c r="G905" s="849">
        <v>61471.409999999996</v>
      </c>
      <c r="H905" s="849">
        <v>1</v>
      </c>
      <c r="I905" s="849">
        <v>8781.6299999999992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593</v>
      </c>
      <c r="B906" s="832" t="s">
        <v>5351</v>
      </c>
      <c r="C906" s="832" t="s">
        <v>5031</v>
      </c>
      <c r="D906" s="832" t="s">
        <v>5032</v>
      </c>
      <c r="E906" s="832" t="s">
        <v>5033</v>
      </c>
      <c r="F906" s="849">
        <v>16</v>
      </c>
      <c r="G906" s="849">
        <v>9041.6</v>
      </c>
      <c r="H906" s="849">
        <v>1</v>
      </c>
      <c r="I906" s="849">
        <v>565.1</v>
      </c>
      <c r="J906" s="849">
        <v>17</v>
      </c>
      <c r="K906" s="849">
        <v>9606.7000000000007</v>
      </c>
      <c r="L906" s="849">
        <v>1.0625</v>
      </c>
      <c r="M906" s="849">
        <v>565.1</v>
      </c>
      <c r="N906" s="849">
        <v>15</v>
      </c>
      <c r="O906" s="849">
        <v>8476.5</v>
      </c>
      <c r="P906" s="837">
        <v>0.9375</v>
      </c>
      <c r="Q906" s="850">
        <v>565.1</v>
      </c>
    </row>
    <row r="907" spans="1:17" ht="14.4" customHeight="1" x14ac:dyDescent="0.3">
      <c r="A907" s="831" t="s">
        <v>593</v>
      </c>
      <c r="B907" s="832" t="s">
        <v>5351</v>
      </c>
      <c r="C907" s="832" t="s">
        <v>5031</v>
      </c>
      <c r="D907" s="832" t="s">
        <v>5034</v>
      </c>
      <c r="E907" s="832" t="s">
        <v>5035</v>
      </c>
      <c r="F907" s="849">
        <v>6</v>
      </c>
      <c r="G907" s="849">
        <v>6294</v>
      </c>
      <c r="H907" s="849">
        <v>1</v>
      </c>
      <c r="I907" s="849">
        <v>1049</v>
      </c>
      <c r="J907" s="849">
        <v>11</v>
      </c>
      <c r="K907" s="849">
        <v>11539</v>
      </c>
      <c r="L907" s="849">
        <v>1.8333333333333333</v>
      </c>
      <c r="M907" s="849">
        <v>1049</v>
      </c>
      <c r="N907" s="849">
        <v>7</v>
      </c>
      <c r="O907" s="849">
        <v>7343</v>
      </c>
      <c r="P907" s="837">
        <v>1.1666666666666667</v>
      </c>
      <c r="Q907" s="850">
        <v>1049</v>
      </c>
    </row>
    <row r="908" spans="1:17" ht="14.4" customHeight="1" x14ac:dyDescent="0.3">
      <c r="A908" s="831" t="s">
        <v>593</v>
      </c>
      <c r="B908" s="832" t="s">
        <v>5351</v>
      </c>
      <c r="C908" s="832" t="s">
        <v>5031</v>
      </c>
      <c r="D908" s="832" t="s">
        <v>5445</v>
      </c>
      <c r="E908" s="832" t="s">
        <v>5446</v>
      </c>
      <c r="F908" s="849">
        <v>3</v>
      </c>
      <c r="G908" s="849">
        <v>14569.079999999998</v>
      </c>
      <c r="H908" s="849">
        <v>1</v>
      </c>
      <c r="I908" s="849">
        <v>4856.3599999999997</v>
      </c>
      <c r="J908" s="849">
        <v>3</v>
      </c>
      <c r="K908" s="849">
        <v>14569.079999999998</v>
      </c>
      <c r="L908" s="849">
        <v>1</v>
      </c>
      <c r="M908" s="849">
        <v>4856.3599999999997</v>
      </c>
      <c r="N908" s="849"/>
      <c r="O908" s="849"/>
      <c r="P908" s="837"/>
      <c r="Q908" s="850"/>
    </row>
    <row r="909" spans="1:17" ht="14.4" customHeight="1" x14ac:dyDescent="0.3">
      <c r="A909" s="831" t="s">
        <v>593</v>
      </c>
      <c r="B909" s="832" t="s">
        <v>5351</v>
      </c>
      <c r="C909" s="832" t="s">
        <v>5031</v>
      </c>
      <c r="D909" s="832" t="s">
        <v>5447</v>
      </c>
      <c r="E909" s="832" t="s">
        <v>5448</v>
      </c>
      <c r="F909" s="849"/>
      <c r="G909" s="849"/>
      <c r="H909" s="849"/>
      <c r="I909" s="849"/>
      <c r="J909" s="849">
        <v>12</v>
      </c>
      <c r="K909" s="849">
        <v>169171.8</v>
      </c>
      <c r="L909" s="849"/>
      <c r="M909" s="849">
        <v>14097.65</v>
      </c>
      <c r="N909" s="849">
        <v>7</v>
      </c>
      <c r="O909" s="849">
        <v>64400</v>
      </c>
      <c r="P909" s="837"/>
      <c r="Q909" s="850">
        <v>9200</v>
      </c>
    </row>
    <row r="910" spans="1:17" ht="14.4" customHeight="1" x14ac:dyDescent="0.3">
      <c r="A910" s="831" t="s">
        <v>593</v>
      </c>
      <c r="B910" s="832" t="s">
        <v>5351</v>
      </c>
      <c r="C910" s="832" t="s">
        <v>5036</v>
      </c>
      <c r="D910" s="832" t="s">
        <v>5449</v>
      </c>
      <c r="E910" s="832" t="s">
        <v>5450</v>
      </c>
      <c r="F910" s="849">
        <v>1003</v>
      </c>
      <c r="G910" s="849">
        <v>1023338</v>
      </c>
      <c r="H910" s="849">
        <v>1</v>
      </c>
      <c r="I910" s="849">
        <v>1020.2771684945164</v>
      </c>
      <c r="J910" s="849">
        <v>959</v>
      </c>
      <c r="K910" s="849">
        <v>978880</v>
      </c>
      <c r="L910" s="849">
        <v>0.95655589844215694</v>
      </c>
      <c r="M910" s="849">
        <v>1020.7299270072992</v>
      </c>
      <c r="N910" s="849">
        <v>897</v>
      </c>
      <c r="O910" s="849">
        <v>931454</v>
      </c>
      <c r="P910" s="837">
        <v>0.91021148437759569</v>
      </c>
      <c r="Q910" s="850">
        <v>1038.4102564102564</v>
      </c>
    </row>
    <row r="911" spans="1:17" ht="14.4" customHeight="1" x14ac:dyDescent="0.3">
      <c r="A911" s="831" t="s">
        <v>593</v>
      </c>
      <c r="B911" s="832" t="s">
        <v>5351</v>
      </c>
      <c r="C911" s="832" t="s">
        <v>5036</v>
      </c>
      <c r="D911" s="832" t="s">
        <v>5039</v>
      </c>
      <c r="E911" s="832" t="s">
        <v>5040</v>
      </c>
      <c r="F911" s="849">
        <v>160</v>
      </c>
      <c r="G911" s="849">
        <v>31343</v>
      </c>
      <c r="H911" s="849">
        <v>1</v>
      </c>
      <c r="I911" s="849">
        <v>195.89375000000001</v>
      </c>
      <c r="J911" s="849">
        <v>159</v>
      </c>
      <c r="K911" s="849">
        <v>31164</v>
      </c>
      <c r="L911" s="849">
        <v>0.99428899594805853</v>
      </c>
      <c r="M911" s="849">
        <v>196</v>
      </c>
      <c r="N911" s="849">
        <v>134</v>
      </c>
      <c r="O911" s="849">
        <v>26651</v>
      </c>
      <c r="P911" s="837">
        <v>0.85030150272788185</v>
      </c>
      <c r="Q911" s="850">
        <v>198.88805970149255</v>
      </c>
    </row>
    <row r="912" spans="1:17" ht="14.4" customHeight="1" x14ac:dyDescent="0.3">
      <c r="A912" s="831" t="s">
        <v>593</v>
      </c>
      <c r="B912" s="832" t="s">
        <v>5351</v>
      </c>
      <c r="C912" s="832" t="s">
        <v>5036</v>
      </c>
      <c r="D912" s="832" t="s">
        <v>5047</v>
      </c>
      <c r="E912" s="832" t="s">
        <v>5048</v>
      </c>
      <c r="F912" s="849">
        <v>16</v>
      </c>
      <c r="G912" s="849">
        <v>2832</v>
      </c>
      <c r="H912" s="849">
        <v>1</v>
      </c>
      <c r="I912" s="849">
        <v>177</v>
      </c>
      <c r="J912" s="849">
        <v>17</v>
      </c>
      <c r="K912" s="849">
        <v>3024</v>
      </c>
      <c r="L912" s="849">
        <v>1.0677966101694916</v>
      </c>
      <c r="M912" s="849">
        <v>177.88235294117646</v>
      </c>
      <c r="N912" s="849">
        <v>15</v>
      </c>
      <c r="O912" s="849">
        <v>2685</v>
      </c>
      <c r="P912" s="837">
        <v>0.94809322033898302</v>
      </c>
      <c r="Q912" s="850">
        <v>179</v>
      </c>
    </row>
    <row r="913" spans="1:17" ht="14.4" customHeight="1" x14ac:dyDescent="0.3">
      <c r="A913" s="831" t="s">
        <v>593</v>
      </c>
      <c r="B913" s="832" t="s">
        <v>5351</v>
      </c>
      <c r="C913" s="832" t="s">
        <v>5036</v>
      </c>
      <c r="D913" s="832" t="s">
        <v>5347</v>
      </c>
      <c r="E913" s="832" t="s">
        <v>5348</v>
      </c>
      <c r="F913" s="849">
        <v>14</v>
      </c>
      <c r="G913" s="849">
        <v>147756</v>
      </c>
      <c r="H913" s="849">
        <v>1</v>
      </c>
      <c r="I913" s="849">
        <v>10554</v>
      </c>
      <c r="J913" s="849">
        <v>9</v>
      </c>
      <c r="K913" s="849">
        <v>95040</v>
      </c>
      <c r="L913" s="849">
        <v>0.64322261024933003</v>
      </c>
      <c r="M913" s="849">
        <v>10560</v>
      </c>
      <c r="N913" s="849">
        <v>13</v>
      </c>
      <c r="O913" s="849">
        <v>137631</v>
      </c>
      <c r="P913" s="837">
        <v>0.93147486396491508</v>
      </c>
      <c r="Q913" s="850">
        <v>10587</v>
      </c>
    </row>
    <row r="914" spans="1:17" ht="14.4" customHeight="1" x14ac:dyDescent="0.3">
      <c r="A914" s="831" t="s">
        <v>593</v>
      </c>
      <c r="B914" s="832" t="s">
        <v>5351</v>
      </c>
      <c r="C914" s="832" t="s">
        <v>5036</v>
      </c>
      <c r="D914" s="832" t="s">
        <v>5049</v>
      </c>
      <c r="E914" s="832" t="s">
        <v>5050</v>
      </c>
      <c r="F914" s="849">
        <v>16</v>
      </c>
      <c r="G914" s="849">
        <v>784</v>
      </c>
      <c r="H914" s="849">
        <v>1</v>
      </c>
      <c r="I914" s="849">
        <v>49</v>
      </c>
      <c r="J914" s="849">
        <v>17</v>
      </c>
      <c r="K914" s="849">
        <v>833</v>
      </c>
      <c r="L914" s="849">
        <v>1.0625</v>
      </c>
      <c r="M914" s="849">
        <v>49</v>
      </c>
      <c r="N914" s="849">
        <v>15</v>
      </c>
      <c r="O914" s="849">
        <v>750</v>
      </c>
      <c r="P914" s="837">
        <v>0.95663265306122447</v>
      </c>
      <c r="Q914" s="850">
        <v>50</v>
      </c>
    </row>
    <row r="915" spans="1:17" ht="14.4" customHeight="1" x14ac:dyDescent="0.3">
      <c r="A915" s="831" t="s">
        <v>593</v>
      </c>
      <c r="B915" s="832" t="s">
        <v>5351</v>
      </c>
      <c r="C915" s="832" t="s">
        <v>5036</v>
      </c>
      <c r="D915" s="832" t="s">
        <v>5451</v>
      </c>
      <c r="E915" s="832" t="s">
        <v>5452</v>
      </c>
      <c r="F915" s="849">
        <v>0</v>
      </c>
      <c r="G915" s="849">
        <v>0</v>
      </c>
      <c r="H915" s="849"/>
      <c r="I915" s="849"/>
      <c r="J915" s="849">
        <v>0</v>
      </c>
      <c r="K915" s="849">
        <v>0</v>
      </c>
      <c r="L915" s="849"/>
      <c r="M915" s="849"/>
      <c r="N915" s="849">
        <v>0</v>
      </c>
      <c r="O915" s="849">
        <v>0</v>
      </c>
      <c r="P915" s="837"/>
      <c r="Q915" s="850"/>
    </row>
    <row r="916" spans="1:17" ht="14.4" customHeight="1" x14ac:dyDescent="0.3">
      <c r="A916" s="831" t="s">
        <v>593</v>
      </c>
      <c r="B916" s="832" t="s">
        <v>5351</v>
      </c>
      <c r="C916" s="832" t="s">
        <v>5036</v>
      </c>
      <c r="D916" s="832" t="s">
        <v>5453</v>
      </c>
      <c r="E916" s="832" t="s">
        <v>5454</v>
      </c>
      <c r="F916" s="849">
        <v>1490</v>
      </c>
      <c r="G916" s="849">
        <v>0</v>
      </c>
      <c r="H916" s="849"/>
      <c r="I916" s="849">
        <v>0</v>
      </c>
      <c r="J916" s="849">
        <v>1651</v>
      </c>
      <c r="K916" s="849">
        <v>0</v>
      </c>
      <c r="L916" s="849"/>
      <c r="M916" s="849">
        <v>0</v>
      </c>
      <c r="N916" s="849">
        <v>1609</v>
      </c>
      <c r="O916" s="849">
        <v>0</v>
      </c>
      <c r="P916" s="837"/>
      <c r="Q916" s="850">
        <v>0</v>
      </c>
    </row>
    <row r="917" spans="1:17" ht="14.4" customHeight="1" x14ac:dyDescent="0.3">
      <c r="A917" s="831" t="s">
        <v>593</v>
      </c>
      <c r="B917" s="832" t="s">
        <v>5351</v>
      </c>
      <c r="C917" s="832" t="s">
        <v>5036</v>
      </c>
      <c r="D917" s="832" t="s">
        <v>5053</v>
      </c>
      <c r="E917" s="832" t="s">
        <v>5054</v>
      </c>
      <c r="F917" s="849">
        <v>41</v>
      </c>
      <c r="G917" s="849">
        <v>0</v>
      </c>
      <c r="H917" s="849"/>
      <c r="I917" s="849">
        <v>0</v>
      </c>
      <c r="J917" s="849">
        <v>29</v>
      </c>
      <c r="K917" s="849">
        <v>0</v>
      </c>
      <c r="L917" s="849"/>
      <c r="M917" s="849">
        <v>0</v>
      </c>
      <c r="N917" s="849">
        <v>27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593</v>
      </c>
      <c r="B918" s="832" t="s">
        <v>5351</v>
      </c>
      <c r="C918" s="832" t="s">
        <v>5036</v>
      </c>
      <c r="D918" s="832" t="s">
        <v>5455</v>
      </c>
      <c r="E918" s="832" t="s">
        <v>5456</v>
      </c>
      <c r="F918" s="849">
        <v>20</v>
      </c>
      <c r="G918" s="849">
        <v>14397</v>
      </c>
      <c r="H918" s="849">
        <v>1</v>
      </c>
      <c r="I918" s="849">
        <v>719.85</v>
      </c>
      <c r="J918" s="849">
        <v>12</v>
      </c>
      <c r="K918" s="849">
        <v>8640</v>
      </c>
      <c r="L918" s="849">
        <v>0.60012502604709317</v>
      </c>
      <c r="M918" s="849">
        <v>720</v>
      </c>
      <c r="N918" s="849">
        <v>6</v>
      </c>
      <c r="O918" s="849">
        <v>4338</v>
      </c>
      <c r="P918" s="837">
        <v>0.30131277349447799</v>
      </c>
      <c r="Q918" s="850">
        <v>723</v>
      </c>
    </row>
    <row r="919" spans="1:17" ht="14.4" customHeight="1" x14ac:dyDescent="0.3">
      <c r="A919" s="831" t="s">
        <v>593</v>
      </c>
      <c r="B919" s="832" t="s">
        <v>5351</v>
      </c>
      <c r="C919" s="832" t="s">
        <v>5036</v>
      </c>
      <c r="D919" s="832" t="s">
        <v>5069</v>
      </c>
      <c r="E919" s="832" t="s">
        <v>5070</v>
      </c>
      <c r="F919" s="849">
        <v>216</v>
      </c>
      <c r="G919" s="849">
        <v>76680</v>
      </c>
      <c r="H919" s="849">
        <v>1</v>
      </c>
      <c r="I919" s="849">
        <v>355</v>
      </c>
      <c r="J919" s="849">
        <v>176</v>
      </c>
      <c r="K919" s="849">
        <v>62480</v>
      </c>
      <c r="L919" s="849">
        <v>0.81481481481481477</v>
      </c>
      <c r="M919" s="849">
        <v>355</v>
      </c>
      <c r="N919" s="849">
        <v>182</v>
      </c>
      <c r="O919" s="849">
        <v>65156</v>
      </c>
      <c r="P919" s="837">
        <v>0.84971309337506518</v>
      </c>
      <c r="Q919" s="850">
        <v>358</v>
      </c>
    </row>
    <row r="920" spans="1:17" ht="14.4" customHeight="1" x14ac:dyDescent="0.3">
      <c r="A920" s="831" t="s">
        <v>593</v>
      </c>
      <c r="B920" s="832" t="s">
        <v>5351</v>
      </c>
      <c r="C920" s="832" t="s">
        <v>5036</v>
      </c>
      <c r="D920" s="832" t="s">
        <v>5457</v>
      </c>
      <c r="E920" s="832" t="s">
        <v>5458</v>
      </c>
      <c r="F920" s="849">
        <v>3</v>
      </c>
      <c r="G920" s="849">
        <v>0</v>
      </c>
      <c r="H920" s="849"/>
      <c r="I920" s="849">
        <v>0</v>
      </c>
      <c r="J920" s="849"/>
      <c r="K920" s="849"/>
      <c r="L920" s="849"/>
      <c r="M920" s="849"/>
      <c r="N920" s="849">
        <v>14</v>
      </c>
      <c r="O920" s="849">
        <v>0</v>
      </c>
      <c r="P920" s="837"/>
      <c r="Q920" s="850">
        <v>0</v>
      </c>
    </row>
    <row r="921" spans="1:17" ht="14.4" customHeight="1" x14ac:dyDescent="0.3">
      <c r="A921" s="831" t="s">
        <v>593</v>
      </c>
      <c r="B921" s="832" t="s">
        <v>5351</v>
      </c>
      <c r="C921" s="832" t="s">
        <v>5036</v>
      </c>
      <c r="D921" s="832" t="s">
        <v>5073</v>
      </c>
      <c r="E921" s="832" t="s">
        <v>5074</v>
      </c>
      <c r="F921" s="849">
        <v>6</v>
      </c>
      <c r="G921" s="849">
        <v>2849</v>
      </c>
      <c r="H921" s="849">
        <v>1</v>
      </c>
      <c r="I921" s="849">
        <v>474.83333333333331</v>
      </c>
      <c r="J921" s="849">
        <v>11</v>
      </c>
      <c r="K921" s="849">
        <v>5236</v>
      </c>
      <c r="L921" s="849">
        <v>1.8378378378378379</v>
      </c>
      <c r="M921" s="849">
        <v>476</v>
      </c>
      <c r="N921" s="849">
        <v>7</v>
      </c>
      <c r="O921" s="849">
        <v>3353</v>
      </c>
      <c r="P921" s="837">
        <v>1.1769041769041768</v>
      </c>
      <c r="Q921" s="850">
        <v>479</v>
      </c>
    </row>
    <row r="922" spans="1:17" ht="14.4" customHeight="1" x14ac:dyDescent="0.3">
      <c r="A922" s="831" t="s">
        <v>593</v>
      </c>
      <c r="B922" s="832" t="s">
        <v>5351</v>
      </c>
      <c r="C922" s="832" t="s">
        <v>5036</v>
      </c>
      <c r="D922" s="832" t="s">
        <v>5085</v>
      </c>
      <c r="E922" s="832" t="s">
        <v>5086</v>
      </c>
      <c r="F922" s="849">
        <v>44</v>
      </c>
      <c r="G922" s="849">
        <v>30844</v>
      </c>
      <c r="H922" s="849">
        <v>1</v>
      </c>
      <c r="I922" s="849">
        <v>701</v>
      </c>
      <c r="J922" s="849">
        <v>48</v>
      </c>
      <c r="K922" s="849">
        <v>33696</v>
      </c>
      <c r="L922" s="849">
        <v>1.0924653092984049</v>
      </c>
      <c r="M922" s="849">
        <v>702</v>
      </c>
      <c r="N922" s="849">
        <v>47</v>
      </c>
      <c r="O922" s="849">
        <v>33224</v>
      </c>
      <c r="P922" s="837">
        <v>1.0771624951368175</v>
      </c>
      <c r="Q922" s="850">
        <v>706.89361702127655</v>
      </c>
    </row>
    <row r="923" spans="1:17" ht="14.4" customHeight="1" x14ac:dyDescent="0.3">
      <c r="A923" s="831" t="s">
        <v>593</v>
      </c>
      <c r="B923" s="832" t="s">
        <v>5351</v>
      </c>
      <c r="C923" s="832" t="s">
        <v>5036</v>
      </c>
      <c r="D923" s="832" t="s">
        <v>5459</v>
      </c>
      <c r="E923" s="832" t="s">
        <v>5460</v>
      </c>
      <c r="F923" s="849">
        <v>17</v>
      </c>
      <c r="G923" s="849">
        <v>225046</v>
      </c>
      <c r="H923" s="849">
        <v>1</v>
      </c>
      <c r="I923" s="849">
        <v>13238</v>
      </c>
      <c r="J923" s="849">
        <v>9</v>
      </c>
      <c r="K923" s="849">
        <v>119142</v>
      </c>
      <c r="L923" s="849">
        <v>0.52941176470588236</v>
      </c>
      <c r="M923" s="849">
        <v>13238</v>
      </c>
      <c r="N923" s="849">
        <v>7</v>
      </c>
      <c r="O923" s="849">
        <v>92666</v>
      </c>
      <c r="P923" s="837">
        <v>0.41176470588235292</v>
      </c>
      <c r="Q923" s="850">
        <v>13238</v>
      </c>
    </row>
    <row r="924" spans="1:17" ht="14.4" customHeight="1" x14ac:dyDescent="0.3">
      <c r="A924" s="831" t="s">
        <v>593</v>
      </c>
      <c r="B924" s="832" t="s">
        <v>5351</v>
      </c>
      <c r="C924" s="832" t="s">
        <v>5036</v>
      </c>
      <c r="D924" s="832" t="s">
        <v>5461</v>
      </c>
      <c r="E924" s="832" t="s">
        <v>5462</v>
      </c>
      <c r="F924" s="849">
        <v>10</v>
      </c>
      <c r="G924" s="849">
        <v>5780</v>
      </c>
      <c r="H924" s="849">
        <v>1</v>
      </c>
      <c r="I924" s="849">
        <v>578</v>
      </c>
      <c r="J924" s="849">
        <v>14</v>
      </c>
      <c r="K924" s="849">
        <v>8120</v>
      </c>
      <c r="L924" s="849">
        <v>1.4048442906574394</v>
      </c>
      <c r="M924" s="849">
        <v>580</v>
      </c>
      <c r="N924" s="849">
        <v>7</v>
      </c>
      <c r="O924" s="849">
        <v>4095</v>
      </c>
      <c r="P924" s="837">
        <v>0.70847750865051906</v>
      </c>
      <c r="Q924" s="850">
        <v>585</v>
      </c>
    </row>
    <row r="925" spans="1:17" ht="14.4" customHeight="1" x14ac:dyDescent="0.3">
      <c r="A925" s="831" t="s">
        <v>593</v>
      </c>
      <c r="B925" s="832" t="s">
        <v>5351</v>
      </c>
      <c r="C925" s="832" t="s">
        <v>5036</v>
      </c>
      <c r="D925" s="832" t="s">
        <v>5463</v>
      </c>
      <c r="E925" s="832" t="s">
        <v>5460</v>
      </c>
      <c r="F925" s="849">
        <v>485</v>
      </c>
      <c r="G925" s="849">
        <v>3392575</v>
      </c>
      <c r="H925" s="849">
        <v>1</v>
      </c>
      <c r="I925" s="849">
        <v>6995</v>
      </c>
      <c r="J925" s="849">
        <v>483</v>
      </c>
      <c r="K925" s="849">
        <v>3378585</v>
      </c>
      <c r="L925" s="849">
        <v>0.99587628865979383</v>
      </c>
      <c r="M925" s="849">
        <v>6995</v>
      </c>
      <c r="N925" s="849">
        <v>463</v>
      </c>
      <c r="O925" s="849">
        <v>3238685</v>
      </c>
      <c r="P925" s="837">
        <v>0.95463917525773201</v>
      </c>
      <c r="Q925" s="850">
        <v>6995</v>
      </c>
    </row>
    <row r="926" spans="1:17" ht="14.4" customHeight="1" x14ac:dyDescent="0.3">
      <c r="A926" s="831" t="s">
        <v>593</v>
      </c>
      <c r="B926" s="832" t="s">
        <v>5351</v>
      </c>
      <c r="C926" s="832" t="s">
        <v>5036</v>
      </c>
      <c r="D926" s="832" t="s">
        <v>5464</v>
      </c>
      <c r="E926" s="832" t="s">
        <v>5465</v>
      </c>
      <c r="F926" s="849"/>
      <c r="G926" s="849"/>
      <c r="H926" s="849"/>
      <c r="I926" s="849"/>
      <c r="J926" s="849"/>
      <c r="K926" s="849"/>
      <c r="L926" s="849"/>
      <c r="M926" s="849"/>
      <c r="N926" s="849">
        <v>5</v>
      </c>
      <c r="O926" s="849">
        <v>0</v>
      </c>
      <c r="P926" s="837"/>
      <c r="Q926" s="850">
        <v>0</v>
      </c>
    </row>
    <row r="927" spans="1:17" ht="14.4" customHeight="1" x14ac:dyDescent="0.3">
      <c r="A927" s="831" t="s">
        <v>593</v>
      </c>
      <c r="B927" s="832" t="s">
        <v>5351</v>
      </c>
      <c r="C927" s="832" t="s">
        <v>5036</v>
      </c>
      <c r="D927" s="832" t="s">
        <v>5466</v>
      </c>
      <c r="E927" s="832" t="s">
        <v>5467</v>
      </c>
      <c r="F927" s="849"/>
      <c r="G927" s="849"/>
      <c r="H927" s="849"/>
      <c r="I927" s="849"/>
      <c r="J927" s="849"/>
      <c r="K927" s="849"/>
      <c r="L927" s="849"/>
      <c r="M927" s="849"/>
      <c r="N927" s="849">
        <v>7</v>
      </c>
      <c r="O927" s="849">
        <v>0</v>
      </c>
      <c r="P927" s="837"/>
      <c r="Q927" s="850">
        <v>0</v>
      </c>
    </row>
    <row r="928" spans="1:17" ht="14.4" customHeight="1" x14ac:dyDescent="0.3">
      <c r="A928" s="831" t="s">
        <v>593</v>
      </c>
      <c r="B928" s="832" t="s">
        <v>5351</v>
      </c>
      <c r="C928" s="832" t="s">
        <v>5036</v>
      </c>
      <c r="D928" s="832" t="s">
        <v>5468</v>
      </c>
      <c r="E928" s="832" t="s">
        <v>5469</v>
      </c>
      <c r="F928" s="849"/>
      <c r="G928" s="849"/>
      <c r="H928" s="849"/>
      <c r="I928" s="849"/>
      <c r="J928" s="849"/>
      <c r="K928" s="849"/>
      <c r="L928" s="849"/>
      <c r="M928" s="849"/>
      <c r="N928" s="849">
        <v>2</v>
      </c>
      <c r="O928" s="849">
        <v>0</v>
      </c>
      <c r="P928" s="837"/>
      <c r="Q928" s="850">
        <v>0</v>
      </c>
    </row>
    <row r="929" spans="1:17" ht="14.4" customHeight="1" x14ac:dyDescent="0.3">
      <c r="A929" s="831" t="s">
        <v>593</v>
      </c>
      <c r="B929" s="832" t="s">
        <v>5470</v>
      </c>
      <c r="C929" s="832" t="s">
        <v>4828</v>
      </c>
      <c r="D929" s="832" t="s">
        <v>5352</v>
      </c>
      <c r="E929" s="832" t="s">
        <v>1063</v>
      </c>
      <c r="F929" s="849"/>
      <c r="G929" s="849"/>
      <c r="H929" s="849"/>
      <c r="I929" s="849"/>
      <c r="J929" s="849">
        <v>2</v>
      </c>
      <c r="K929" s="849">
        <v>5223.6400000000003</v>
      </c>
      <c r="L929" s="849"/>
      <c r="M929" s="849">
        <v>2611.8200000000002</v>
      </c>
      <c r="N929" s="849"/>
      <c r="O929" s="849"/>
      <c r="P929" s="837"/>
      <c r="Q929" s="850"/>
    </row>
    <row r="930" spans="1:17" ht="14.4" customHeight="1" x14ac:dyDescent="0.3">
      <c r="A930" s="831" t="s">
        <v>593</v>
      </c>
      <c r="B930" s="832" t="s">
        <v>5470</v>
      </c>
      <c r="C930" s="832" t="s">
        <v>4828</v>
      </c>
      <c r="D930" s="832" t="s">
        <v>5471</v>
      </c>
      <c r="E930" s="832" t="s">
        <v>1063</v>
      </c>
      <c r="F930" s="849"/>
      <c r="G930" s="849"/>
      <c r="H930" s="849"/>
      <c r="I930" s="849"/>
      <c r="J930" s="849"/>
      <c r="K930" s="849"/>
      <c r="L930" s="849"/>
      <c r="M930" s="849"/>
      <c r="N930" s="849">
        <v>12</v>
      </c>
      <c r="O930" s="849">
        <v>3697.44</v>
      </c>
      <c r="P930" s="837"/>
      <c r="Q930" s="850">
        <v>308.12</v>
      </c>
    </row>
    <row r="931" spans="1:17" ht="14.4" customHeight="1" x14ac:dyDescent="0.3">
      <c r="A931" s="831" t="s">
        <v>593</v>
      </c>
      <c r="B931" s="832" t="s">
        <v>5470</v>
      </c>
      <c r="C931" s="832" t="s">
        <v>4828</v>
      </c>
      <c r="D931" s="832" t="s">
        <v>5472</v>
      </c>
      <c r="E931" s="832" t="s">
        <v>5473</v>
      </c>
      <c r="F931" s="849">
        <v>12.5</v>
      </c>
      <c r="G931" s="849">
        <v>19613.349999999999</v>
      </c>
      <c r="H931" s="849">
        <v>1</v>
      </c>
      <c r="I931" s="849">
        <v>1569.068</v>
      </c>
      <c r="J931" s="849">
        <v>20.84</v>
      </c>
      <c r="K931" s="849">
        <v>32699.350000000002</v>
      </c>
      <c r="L931" s="849">
        <v>1.6671986172683404</v>
      </c>
      <c r="M931" s="849">
        <v>1569.0666986564302</v>
      </c>
      <c r="N931" s="849"/>
      <c r="O931" s="849"/>
      <c r="P931" s="837"/>
      <c r="Q931" s="850"/>
    </row>
    <row r="932" spans="1:17" ht="14.4" customHeight="1" x14ac:dyDescent="0.3">
      <c r="A932" s="831" t="s">
        <v>593</v>
      </c>
      <c r="B932" s="832" t="s">
        <v>5470</v>
      </c>
      <c r="C932" s="832" t="s">
        <v>4828</v>
      </c>
      <c r="D932" s="832" t="s">
        <v>5353</v>
      </c>
      <c r="E932" s="832" t="s">
        <v>5354</v>
      </c>
      <c r="F932" s="849">
        <v>5</v>
      </c>
      <c r="G932" s="849">
        <v>4313.8500000000004</v>
      </c>
      <c r="H932" s="849">
        <v>1</v>
      </c>
      <c r="I932" s="849">
        <v>862.7700000000001</v>
      </c>
      <c r="J932" s="849"/>
      <c r="K932" s="849"/>
      <c r="L932" s="849"/>
      <c r="M932" s="849"/>
      <c r="N932" s="849">
        <v>6</v>
      </c>
      <c r="O932" s="849">
        <v>768.12</v>
      </c>
      <c r="P932" s="837">
        <v>0.17805904238673109</v>
      </c>
      <c r="Q932" s="850">
        <v>128.02000000000001</v>
      </c>
    </row>
    <row r="933" spans="1:17" ht="14.4" customHeight="1" x14ac:dyDescent="0.3">
      <c r="A933" s="831" t="s">
        <v>593</v>
      </c>
      <c r="B933" s="832" t="s">
        <v>5470</v>
      </c>
      <c r="C933" s="832" t="s">
        <v>4828</v>
      </c>
      <c r="D933" s="832" t="s">
        <v>5355</v>
      </c>
      <c r="E933" s="832" t="s">
        <v>1104</v>
      </c>
      <c r="F933" s="849">
        <v>2</v>
      </c>
      <c r="G933" s="849">
        <v>9976.18</v>
      </c>
      <c r="H933" s="849">
        <v>1</v>
      </c>
      <c r="I933" s="849">
        <v>4988.09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593</v>
      </c>
      <c r="B934" s="832" t="s">
        <v>5470</v>
      </c>
      <c r="C934" s="832" t="s">
        <v>4828</v>
      </c>
      <c r="D934" s="832" t="s">
        <v>4832</v>
      </c>
      <c r="E934" s="832" t="s">
        <v>4831</v>
      </c>
      <c r="F934" s="849"/>
      <c r="G934" s="849"/>
      <c r="H934" s="849"/>
      <c r="I934" s="849"/>
      <c r="J934" s="849">
        <v>2</v>
      </c>
      <c r="K934" s="849">
        <v>454.68</v>
      </c>
      <c r="L934" s="849"/>
      <c r="M934" s="849">
        <v>227.34</v>
      </c>
      <c r="N934" s="849">
        <v>2</v>
      </c>
      <c r="O934" s="849">
        <v>454.68</v>
      </c>
      <c r="P934" s="837"/>
      <c r="Q934" s="850">
        <v>227.34</v>
      </c>
    </row>
    <row r="935" spans="1:17" ht="14.4" customHeight="1" x14ac:dyDescent="0.3">
      <c r="A935" s="831" t="s">
        <v>593</v>
      </c>
      <c r="B935" s="832" t="s">
        <v>5470</v>
      </c>
      <c r="C935" s="832" t="s">
        <v>4828</v>
      </c>
      <c r="D935" s="832" t="s">
        <v>5357</v>
      </c>
      <c r="E935" s="832" t="s">
        <v>2009</v>
      </c>
      <c r="F935" s="849"/>
      <c r="G935" s="849"/>
      <c r="H935" s="849"/>
      <c r="I935" s="849"/>
      <c r="J935" s="849"/>
      <c r="K935" s="849"/>
      <c r="L935" s="849"/>
      <c r="M935" s="849"/>
      <c r="N935" s="849">
        <v>0.9</v>
      </c>
      <c r="O935" s="849">
        <v>339.87</v>
      </c>
      <c r="P935" s="837"/>
      <c r="Q935" s="850">
        <v>377.63333333333333</v>
      </c>
    </row>
    <row r="936" spans="1:17" ht="14.4" customHeight="1" x14ac:dyDescent="0.3">
      <c r="A936" s="831" t="s">
        <v>593</v>
      </c>
      <c r="B936" s="832" t="s">
        <v>5470</v>
      </c>
      <c r="C936" s="832" t="s">
        <v>4828</v>
      </c>
      <c r="D936" s="832" t="s">
        <v>4833</v>
      </c>
      <c r="E936" s="832" t="s">
        <v>800</v>
      </c>
      <c r="F936" s="849">
        <v>16.8</v>
      </c>
      <c r="G936" s="849">
        <v>3387.03</v>
      </c>
      <c r="H936" s="849">
        <v>1</v>
      </c>
      <c r="I936" s="849">
        <v>201.60892857142858</v>
      </c>
      <c r="J936" s="849">
        <v>12.8</v>
      </c>
      <c r="K936" s="849">
        <v>2580.6</v>
      </c>
      <c r="L936" s="849">
        <v>0.76190644901285187</v>
      </c>
      <c r="M936" s="849">
        <v>201.60937499999997</v>
      </c>
      <c r="N936" s="849">
        <v>10.4</v>
      </c>
      <c r="O936" s="849">
        <v>1086.8</v>
      </c>
      <c r="P936" s="837">
        <v>0.32087108764906125</v>
      </c>
      <c r="Q936" s="850">
        <v>104.49999999999999</v>
      </c>
    </row>
    <row r="937" spans="1:17" ht="14.4" customHeight="1" x14ac:dyDescent="0.3">
      <c r="A937" s="831" t="s">
        <v>593</v>
      </c>
      <c r="B937" s="832" t="s">
        <v>5470</v>
      </c>
      <c r="C937" s="832" t="s">
        <v>4828</v>
      </c>
      <c r="D937" s="832" t="s">
        <v>4834</v>
      </c>
      <c r="E937" s="832" t="s">
        <v>800</v>
      </c>
      <c r="F937" s="849"/>
      <c r="G937" s="849"/>
      <c r="H937" s="849"/>
      <c r="I937" s="849"/>
      <c r="J937" s="849"/>
      <c r="K937" s="849"/>
      <c r="L937" s="849"/>
      <c r="M937" s="849"/>
      <c r="N937" s="849">
        <v>5</v>
      </c>
      <c r="O937" s="849">
        <v>792</v>
      </c>
      <c r="P937" s="837"/>
      <c r="Q937" s="850">
        <v>158.4</v>
      </c>
    </row>
    <row r="938" spans="1:17" ht="14.4" customHeight="1" x14ac:dyDescent="0.3">
      <c r="A938" s="831" t="s">
        <v>593</v>
      </c>
      <c r="B938" s="832" t="s">
        <v>5470</v>
      </c>
      <c r="C938" s="832" t="s">
        <v>4828</v>
      </c>
      <c r="D938" s="832" t="s">
        <v>5359</v>
      </c>
      <c r="E938" s="832" t="s">
        <v>5360</v>
      </c>
      <c r="F938" s="849">
        <v>0.04</v>
      </c>
      <c r="G938" s="849">
        <v>13.37</v>
      </c>
      <c r="H938" s="849">
        <v>1</v>
      </c>
      <c r="I938" s="849">
        <v>334.25</v>
      </c>
      <c r="J938" s="849"/>
      <c r="K938" s="849"/>
      <c r="L938" s="849"/>
      <c r="M938" s="849"/>
      <c r="N938" s="849">
        <v>0.04</v>
      </c>
      <c r="O938" s="849">
        <v>10.050000000000001</v>
      </c>
      <c r="P938" s="837">
        <v>0.75168287210172036</v>
      </c>
      <c r="Q938" s="850">
        <v>251.25</v>
      </c>
    </row>
    <row r="939" spans="1:17" ht="14.4" customHeight="1" x14ac:dyDescent="0.3">
      <c r="A939" s="831" t="s">
        <v>593</v>
      </c>
      <c r="B939" s="832" t="s">
        <v>5470</v>
      </c>
      <c r="C939" s="832" t="s">
        <v>4828</v>
      </c>
      <c r="D939" s="832" t="s">
        <v>5474</v>
      </c>
      <c r="E939" s="832" t="s">
        <v>1522</v>
      </c>
      <c r="F939" s="849"/>
      <c r="G939" s="849"/>
      <c r="H939" s="849"/>
      <c r="I939" s="849"/>
      <c r="J939" s="849">
        <v>0.06</v>
      </c>
      <c r="K939" s="849">
        <v>58.96</v>
      </c>
      <c r="L939" s="849"/>
      <c r="M939" s="849">
        <v>982.66666666666674</v>
      </c>
      <c r="N939" s="849">
        <v>0.02</v>
      </c>
      <c r="O939" s="849">
        <v>15.41</v>
      </c>
      <c r="P939" s="837"/>
      <c r="Q939" s="850">
        <v>770.5</v>
      </c>
    </row>
    <row r="940" spans="1:17" ht="14.4" customHeight="1" x14ac:dyDescent="0.3">
      <c r="A940" s="831" t="s">
        <v>593</v>
      </c>
      <c r="B940" s="832" t="s">
        <v>5470</v>
      </c>
      <c r="C940" s="832" t="s">
        <v>4828</v>
      </c>
      <c r="D940" s="832" t="s">
        <v>5361</v>
      </c>
      <c r="E940" s="832" t="s">
        <v>1494</v>
      </c>
      <c r="F940" s="849">
        <v>5.4</v>
      </c>
      <c r="G940" s="849">
        <v>3728.43</v>
      </c>
      <c r="H940" s="849">
        <v>1</v>
      </c>
      <c r="I940" s="849">
        <v>690.44999999999993</v>
      </c>
      <c r="J940" s="849">
        <v>9.25</v>
      </c>
      <c r="K940" s="849">
        <v>6386.73</v>
      </c>
      <c r="L940" s="849">
        <v>1.7129810670979473</v>
      </c>
      <c r="M940" s="849">
        <v>690.45729729729726</v>
      </c>
      <c r="N940" s="849">
        <v>1.2000000000000002</v>
      </c>
      <c r="O940" s="849">
        <v>635.51</v>
      </c>
      <c r="P940" s="837">
        <v>0.1704497603548947</v>
      </c>
      <c r="Q940" s="850">
        <v>529.59166666666658</v>
      </c>
    </row>
    <row r="941" spans="1:17" ht="14.4" customHeight="1" x14ac:dyDescent="0.3">
      <c r="A941" s="831" t="s">
        <v>593</v>
      </c>
      <c r="B941" s="832" t="s">
        <v>5470</v>
      </c>
      <c r="C941" s="832" t="s">
        <v>4828</v>
      </c>
      <c r="D941" s="832" t="s">
        <v>5475</v>
      </c>
      <c r="E941" s="832" t="s">
        <v>5476</v>
      </c>
      <c r="F941" s="849">
        <v>2.6</v>
      </c>
      <c r="G941" s="849">
        <v>1799.88</v>
      </c>
      <c r="H941" s="849">
        <v>1</v>
      </c>
      <c r="I941" s="849">
        <v>692.26153846153852</v>
      </c>
      <c r="J941" s="849">
        <v>0.1</v>
      </c>
      <c r="K941" s="849">
        <v>69.22</v>
      </c>
      <c r="L941" s="849">
        <v>3.8458119430184234E-2</v>
      </c>
      <c r="M941" s="849">
        <v>692.19999999999993</v>
      </c>
      <c r="N941" s="849"/>
      <c r="O941" s="849"/>
      <c r="P941" s="837"/>
      <c r="Q941" s="850"/>
    </row>
    <row r="942" spans="1:17" ht="14.4" customHeight="1" x14ac:dyDescent="0.3">
      <c r="A942" s="831" t="s">
        <v>593</v>
      </c>
      <c r="B942" s="832" t="s">
        <v>5470</v>
      </c>
      <c r="C942" s="832" t="s">
        <v>4828</v>
      </c>
      <c r="D942" s="832" t="s">
        <v>5362</v>
      </c>
      <c r="E942" s="832" t="s">
        <v>1995</v>
      </c>
      <c r="F942" s="849">
        <v>1.4</v>
      </c>
      <c r="G942" s="849">
        <v>16818.759999999998</v>
      </c>
      <c r="H942" s="849">
        <v>1</v>
      </c>
      <c r="I942" s="849">
        <v>12013.4</v>
      </c>
      <c r="J942" s="849">
        <v>0.1</v>
      </c>
      <c r="K942" s="849">
        <v>1201.3399999999999</v>
      </c>
      <c r="L942" s="849">
        <v>7.1428571428571425E-2</v>
      </c>
      <c r="M942" s="849">
        <v>12013.399999999998</v>
      </c>
      <c r="N942" s="849">
        <v>2.1</v>
      </c>
      <c r="O942" s="849">
        <v>6449.4299999999994</v>
      </c>
      <c r="P942" s="837">
        <v>0.38346643866729768</v>
      </c>
      <c r="Q942" s="850">
        <v>3071.1571428571424</v>
      </c>
    </row>
    <row r="943" spans="1:17" ht="14.4" customHeight="1" x14ac:dyDescent="0.3">
      <c r="A943" s="831" t="s">
        <v>593</v>
      </c>
      <c r="B943" s="832" t="s">
        <v>5470</v>
      </c>
      <c r="C943" s="832" t="s">
        <v>4828</v>
      </c>
      <c r="D943" s="832" t="s">
        <v>4858</v>
      </c>
      <c r="E943" s="832" t="s">
        <v>1225</v>
      </c>
      <c r="F943" s="849">
        <v>78</v>
      </c>
      <c r="G943" s="849">
        <v>445413.54000000004</v>
      </c>
      <c r="H943" s="849">
        <v>1</v>
      </c>
      <c r="I943" s="849">
        <v>5710.43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593</v>
      </c>
      <c r="B944" s="832" t="s">
        <v>5470</v>
      </c>
      <c r="C944" s="832" t="s">
        <v>4828</v>
      </c>
      <c r="D944" s="832" t="s">
        <v>4859</v>
      </c>
      <c r="E944" s="832" t="s">
        <v>1225</v>
      </c>
      <c r="F944" s="849"/>
      <c r="G944" s="849"/>
      <c r="H944" s="849"/>
      <c r="I944" s="849"/>
      <c r="J944" s="849">
        <v>4</v>
      </c>
      <c r="K944" s="849">
        <v>45683.48</v>
      </c>
      <c r="L944" s="849"/>
      <c r="M944" s="849">
        <v>11420.87</v>
      </c>
      <c r="N944" s="849"/>
      <c r="O944" s="849"/>
      <c r="P944" s="837"/>
      <c r="Q944" s="850"/>
    </row>
    <row r="945" spans="1:17" ht="14.4" customHeight="1" x14ac:dyDescent="0.3">
      <c r="A945" s="831" t="s">
        <v>593</v>
      </c>
      <c r="B945" s="832" t="s">
        <v>5470</v>
      </c>
      <c r="C945" s="832" t="s">
        <v>4828</v>
      </c>
      <c r="D945" s="832" t="s">
        <v>4860</v>
      </c>
      <c r="E945" s="832" t="s">
        <v>4861</v>
      </c>
      <c r="F945" s="849">
        <v>53.900000000000006</v>
      </c>
      <c r="G945" s="849">
        <v>2451.8900000000003</v>
      </c>
      <c r="H945" s="849">
        <v>1</v>
      </c>
      <c r="I945" s="849">
        <v>45.489610389610391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" customHeight="1" x14ac:dyDescent="0.3">
      <c r="A946" s="831" t="s">
        <v>593</v>
      </c>
      <c r="B946" s="832" t="s">
        <v>5470</v>
      </c>
      <c r="C946" s="832" t="s">
        <v>4828</v>
      </c>
      <c r="D946" s="832" t="s">
        <v>5364</v>
      </c>
      <c r="E946" s="832" t="s">
        <v>4861</v>
      </c>
      <c r="F946" s="849">
        <v>20</v>
      </c>
      <c r="G946" s="849">
        <v>9098.2000000000007</v>
      </c>
      <c r="H946" s="849">
        <v>1</v>
      </c>
      <c r="I946" s="849">
        <v>454.91</v>
      </c>
      <c r="J946" s="849">
        <v>77.5</v>
      </c>
      <c r="K946" s="849">
        <v>35255.49</v>
      </c>
      <c r="L946" s="849">
        <v>3.8749961530852253</v>
      </c>
      <c r="M946" s="849">
        <v>454.90954838709672</v>
      </c>
      <c r="N946" s="849"/>
      <c r="O946" s="849"/>
      <c r="P946" s="837"/>
      <c r="Q946" s="850"/>
    </row>
    <row r="947" spans="1:17" ht="14.4" customHeight="1" x14ac:dyDescent="0.3">
      <c r="A947" s="831" t="s">
        <v>593</v>
      </c>
      <c r="B947" s="832" t="s">
        <v>5470</v>
      </c>
      <c r="C947" s="832" t="s">
        <v>4828</v>
      </c>
      <c r="D947" s="832" t="s">
        <v>5345</v>
      </c>
      <c r="E947" s="832" t="s">
        <v>5346</v>
      </c>
      <c r="F947" s="849">
        <v>6.4</v>
      </c>
      <c r="G947" s="849">
        <v>5989.44</v>
      </c>
      <c r="H947" s="849">
        <v>1</v>
      </c>
      <c r="I947" s="849">
        <v>935.84999999999991</v>
      </c>
      <c r="J947" s="849"/>
      <c r="K947" s="849"/>
      <c r="L947" s="849"/>
      <c r="M947" s="849"/>
      <c r="N947" s="849">
        <v>10.8</v>
      </c>
      <c r="O947" s="849">
        <v>10107.16</v>
      </c>
      <c r="P947" s="837">
        <v>1.6874966607896567</v>
      </c>
      <c r="Q947" s="850">
        <v>935.84814814814808</v>
      </c>
    </row>
    <row r="948" spans="1:17" ht="14.4" customHeight="1" x14ac:dyDescent="0.3">
      <c r="A948" s="831" t="s">
        <v>593</v>
      </c>
      <c r="B948" s="832" t="s">
        <v>5470</v>
      </c>
      <c r="C948" s="832" t="s">
        <v>4828</v>
      </c>
      <c r="D948" s="832" t="s">
        <v>5365</v>
      </c>
      <c r="E948" s="832" t="s">
        <v>1101</v>
      </c>
      <c r="F948" s="849">
        <v>8</v>
      </c>
      <c r="G948" s="849">
        <v>69119.039999999994</v>
      </c>
      <c r="H948" s="849">
        <v>1</v>
      </c>
      <c r="I948" s="849">
        <v>8639.8799999999992</v>
      </c>
      <c r="J948" s="849">
        <v>6</v>
      </c>
      <c r="K948" s="849">
        <v>54949.62</v>
      </c>
      <c r="L948" s="849">
        <v>0.79499975694106872</v>
      </c>
      <c r="M948" s="849">
        <v>9158.27</v>
      </c>
      <c r="N948" s="849">
        <v>9</v>
      </c>
      <c r="O948" s="849">
        <v>82322.960000000006</v>
      </c>
      <c r="P948" s="837">
        <v>1.1910315884016909</v>
      </c>
      <c r="Q948" s="850">
        <v>9146.9955555555571</v>
      </c>
    </row>
    <row r="949" spans="1:17" ht="14.4" customHeight="1" x14ac:dyDescent="0.3">
      <c r="A949" s="831" t="s">
        <v>593</v>
      </c>
      <c r="B949" s="832" t="s">
        <v>5470</v>
      </c>
      <c r="C949" s="832" t="s">
        <v>4828</v>
      </c>
      <c r="D949" s="832" t="s">
        <v>5366</v>
      </c>
      <c r="E949" s="832" t="s">
        <v>3255</v>
      </c>
      <c r="F949" s="849"/>
      <c r="G949" s="849"/>
      <c r="H949" s="849"/>
      <c r="I949" s="849"/>
      <c r="J949" s="849">
        <v>9</v>
      </c>
      <c r="K949" s="849">
        <v>385.92</v>
      </c>
      <c r="L949" s="849"/>
      <c r="M949" s="849">
        <v>42.88</v>
      </c>
      <c r="N949" s="849"/>
      <c r="O949" s="849"/>
      <c r="P949" s="837"/>
      <c r="Q949" s="850"/>
    </row>
    <row r="950" spans="1:17" ht="14.4" customHeight="1" x14ac:dyDescent="0.3">
      <c r="A950" s="831" t="s">
        <v>593</v>
      </c>
      <c r="B950" s="832" t="s">
        <v>5470</v>
      </c>
      <c r="C950" s="832" t="s">
        <v>4828</v>
      </c>
      <c r="D950" s="832" t="s">
        <v>5367</v>
      </c>
      <c r="E950" s="832" t="s">
        <v>5368</v>
      </c>
      <c r="F950" s="849"/>
      <c r="G950" s="849"/>
      <c r="H950" s="849"/>
      <c r="I950" s="849"/>
      <c r="J950" s="849">
        <v>2.8</v>
      </c>
      <c r="K950" s="849">
        <v>760.81</v>
      </c>
      <c r="L950" s="849"/>
      <c r="M950" s="849">
        <v>271.71785714285716</v>
      </c>
      <c r="N950" s="849">
        <v>10</v>
      </c>
      <c r="O950" s="849">
        <v>1816.34</v>
      </c>
      <c r="P950" s="837"/>
      <c r="Q950" s="850">
        <v>181.63399999999999</v>
      </c>
    </row>
    <row r="951" spans="1:17" ht="14.4" customHeight="1" x14ac:dyDescent="0.3">
      <c r="A951" s="831" t="s">
        <v>593</v>
      </c>
      <c r="B951" s="832" t="s">
        <v>5470</v>
      </c>
      <c r="C951" s="832" t="s">
        <v>4828</v>
      </c>
      <c r="D951" s="832" t="s">
        <v>4871</v>
      </c>
      <c r="E951" s="832" t="s">
        <v>784</v>
      </c>
      <c r="F951" s="849"/>
      <c r="G951" s="849"/>
      <c r="H951" s="849"/>
      <c r="I951" s="849"/>
      <c r="J951" s="849">
        <v>0.3</v>
      </c>
      <c r="K951" s="849">
        <v>205.81</v>
      </c>
      <c r="L951" s="849"/>
      <c r="M951" s="849">
        <v>686.03333333333342</v>
      </c>
      <c r="N951" s="849"/>
      <c r="O951" s="849"/>
      <c r="P951" s="837"/>
      <c r="Q951" s="850"/>
    </row>
    <row r="952" spans="1:17" ht="14.4" customHeight="1" x14ac:dyDescent="0.3">
      <c r="A952" s="831" t="s">
        <v>593</v>
      </c>
      <c r="B952" s="832" t="s">
        <v>5470</v>
      </c>
      <c r="C952" s="832" t="s">
        <v>4828</v>
      </c>
      <c r="D952" s="832" t="s">
        <v>4872</v>
      </c>
      <c r="E952" s="832" t="s">
        <v>784</v>
      </c>
      <c r="F952" s="849"/>
      <c r="G952" s="849"/>
      <c r="H952" s="849"/>
      <c r="I952" s="849"/>
      <c r="J952" s="849">
        <v>6.84</v>
      </c>
      <c r="K952" s="849">
        <v>1173.3699999999999</v>
      </c>
      <c r="L952" s="849"/>
      <c r="M952" s="849">
        <v>171.54532163742689</v>
      </c>
      <c r="N952" s="849"/>
      <c r="O952" s="849"/>
      <c r="P952" s="837"/>
      <c r="Q952" s="850"/>
    </row>
    <row r="953" spans="1:17" ht="14.4" customHeight="1" x14ac:dyDescent="0.3">
      <c r="A953" s="831" t="s">
        <v>593</v>
      </c>
      <c r="B953" s="832" t="s">
        <v>5470</v>
      </c>
      <c r="C953" s="832" t="s">
        <v>4828</v>
      </c>
      <c r="D953" s="832" t="s">
        <v>4877</v>
      </c>
      <c r="E953" s="832" t="s">
        <v>923</v>
      </c>
      <c r="F953" s="849"/>
      <c r="G953" s="849"/>
      <c r="H953" s="849"/>
      <c r="I953" s="849"/>
      <c r="J953" s="849">
        <v>0.22</v>
      </c>
      <c r="K953" s="849">
        <v>523.99</v>
      </c>
      <c r="L953" s="849"/>
      <c r="M953" s="849">
        <v>2381.7727272727275</v>
      </c>
      <c r="N953" s="849">
        <v>3.1</v>
      </c>
      <c r="O953" s="849">
        <v>6085.27</v>
      </c>
      <c r="P953" s="837"/>
      <c r="Q953" s="850">
        <v>1962.9903225806452</v>
      </c>
    </row>
    <row r="954" spans="1:17" ht="14.4" customHeight="1" x14ac:dyDescent="0.3">
      <c r="A954" s="831" t="s">
        <v>593</v>
      </c>
      <c r="B954" s="832" t="s">
        <v>5470</v>
      </c>
      <c r="C954" s="832" t="s">
        <v>4828</v>
      </c>
      <c r="D954" s="832" t="s">
        <v>5369</v>
      </c>
      <c r="E954" s="832" t="s">
        <v>5370</v>
      </c>
      <c r="F954" s="849">
        <v>3</v>
      </c>
      <c r="G954" s="849">
        <v>657.59999999999991</v>
      </c>
      <c r="H954" s="849">
        <v>1</v>
      </c>
      <c r="I954" s="849">
        <v>219.19999999999996</v>
      </c>
      <c r="J954" s="849">
        <v>1</v>
      </c>
      <c r="K954" s="849">
        <v>219.2</v>
      </c>
      <c r="L954" s="849">
        <v>0.33333333333333337</v>
      </c>
      <c r="M954" s="849">
        <v>219.2</v>
      </c>
      <c r="N954" s="849"/>
      <c r="O954" s="849"/>
      <c r="P954" s="837"/>
      <c r="Q954" s="850"/>
    </row>
    <row r="955" spans="1:17" ht="14.4" customHeight="1" x14ac:dyDescent="0.3">
      <c r="A955" s="831" t="s">
        <v>593</v>
      </c>
      <c r="B955" s="832" t="s">
        <v>5470</v>
      </c>
      <c r="C955" s="832" t="s">
        <v>4828</v>
      </c>
      <c r="D955" s="832" t="s">
        <v>5477</v>
      </c>
      <c r="E955" s="832" t="s">
        <v>5478</v>
      </c>
      <c r="F955" s="849">
        <v>15</v>
      </c>
      <c r="G955" s="849">
        <v>1052.25</v>
      </c>
      <c r="H955" s="849">
        <v>1</v>
      </c>
      <c r="I955" s="849">
        <v>70.150000000000006</v>
      </c>
      <c r="J955" s="849">
        <v>10</v>
      </c>
      <c r="K955" s="849">
        <v>441.3</v>
      </c>
      <c r="L955" s="849">
        <v>0.41938702779757664</v>
      </c>
      <c r="M955" s="849">
        <v>44.13</v>
      </c>
      <c r="N955" s="849"/>
      <c r="O955" s="849"/>
      <c r="P955" s="837"/>
      <c r="Q955" s="850"/>
    </row>
    <row r="956" spans="1:17" ht="14.4" customHeight="1" x14ac:dyDescent="0.3">
      <c r="A956" s="831" t="s">
        <v>593</v>
      </c>
      <c r="B956" s="832" t="s">
        <v>5470</v>
      </c>
      <c r="C956" s="832" t="s">
        <v>4828</v>
      </c>
      <c r="D956" s="832" t="s">
        <v>4880</v>
      </c>
      <c r="E956" s="832" t="s">
        <v>4881</v>
      </c>
      <c r="F956" s="849">
        <v>181</v>
      </c>
      <c r="G956" s="849">
        <v>233012.16</v>
      </c>
      <c r="H956" s="849">
        <v>1</v>
      </c>
      <c r="I956" s="849">
        <v>1287.3600000000001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593</v>
      </c>
      <c r="B957" s="832" t="s">
        <v>5470</v>
      </c>
      <c r="C957" s="832" t="s">
        <v>4828</v>
      </c>
      <c r="D957" s="832" t="s">
        <v>4882</v>
      </c>
      <c r="E957" s="832" t="s">
        <v>4883</v>
      </c>
      <c r="F957" s="849">
        <v>6.9</v>
      </c>
      <c r="G957" s="849">
        <v>4744.83</v>
      </c>
      <c r="H957" s="849">
        <v>1</v>
      </c>
      <c r="I957" s="849">
        <v>687.65652173913043</v>
      </c>
      <c r="J957" s="849">
        <v>12.6</v>
      </c>
      <c r="K957" s="849">
        <v>8664.51</v>
      </c>
      <c r="L957" s="849">
        <v>1.8260949285854289</v>
      </c>
      <c r="M957" s="849">
        <v>687.65952380952388</v>
      </c>
      <c r="N957" s="849"/>
      <c r="O957" s="849"/>
      <c r="P957" s="837"/>
      <c r="Q957" s="850"/>
    </row>
    <row r="958" spans="1:17" ht="14.4" customHeight="1" x14ac:dyDescent="0.3">
      <c r="A958" s="831" t="s">
        <v>593</v>
      </c>
      <c r="B958" s="832" t="s">
        <v>5470</v>
      </c>
      <c r="C958" s="832" t="s">
        <v>4828</v>
      </c>
      <c r="D958" s="832" t="s">
        <v>5373</v>
      </c>
      <c r="E958" s="832" t="s">
        <v>5374</v>
      </c>
      <c r="F958" s="849"/>
      <c r="G958" s="849"/>
      <c r="H958" s="849"/>
      <c r="I958" s="849"/>
      <c r="J958" s="849"/>
      <c r="K958" s="849"/>
      <c r="L958" s="849"/>
      <c r="M958" s="849"/>
      <c r="N958" s="849">
        <v>0.45</v>
      </c>
      <c r="O958" s="849">
        <v>302.7</v>
      </c>
      <c r="P958" s="837"/>
      <c r="Q958" s="850">
        <v>672.66666666666663</v>
      </c>
    </row>
    <row r="959" spans="1:17" ht="14.4" customHeight="1" x14ac:dyDescent="0.3">
      <c r="A959" s="831" t="s">
        <v>593</v>
      </c>
      <c r="B959" s="832" t="s">
        <v>5470</v>
      </c>
      <c r="C959" s="832" t="s">
        <v>4828</v>
      </c>
      <c r="D959" s="832" t="s">
        <v>5479</v>
      </c>
      <c r="E959" s="832" t="s">
        <v>5480</v>
      </c>
      <c r="F959" s="849"/>
      <c r="G959" s="849"/>
      <c r="H959" s="849"/>
      <c r="I959" s="849"/>
      <c r="J959" s="849">
        <v>1</v>
      </c>
      <c r="K959" s="849">
        <v>3382.11</v>
      </c>
      <c r="L959" s="849"/>
      <c r="M959" s="849">
        <v>3382.11</v>
      </c>
      <c r="N959" s="849"/>
      <c r="O959" s="849"/>
      <c r="P959" s="837"/>
      <c r="Q959" s="850"/>
    </row>
    <row r="960" spans="1:17" ht="14.4" customHeight="1" x14ac:dyDescent="0.3">
      <c r="A960" s="831" t="s">
        <v>593</v>
      </c>
      <c r="B960" s="832" t="s">
        <v>5470</v>
      </c>
      <c r="C960" s="832" t="s">
        <v>4828</v>
      </c>
      <c r="D960" s="832" t="s">
        <v>4889</v>
      </c>
      <c r="E960" s="832" t="s">
        <v>1096</v>
      </c>
      <c r="F960" s="849"/>
      <c r="G960" s="849"/>
      <c r="H960" s="849"/>
      <c r="I960" s="849"/>
      <c r="J960" s="849">
        <v>88</v>
      </c>
      <c r="K960" s="849">
        <v>113287.68000000001</v>
      </c>
      <c r="L960" s="849"/>
      <c r="M960" s="849">
        <v>1287.3600000000001</v>
      </c>
      <c r="N960" s="849">
        <v>106</v>
      </c>
      <c r="O960" s="849">
        <v>136460.16</v>
      </c>
      <c r="P960" s="837"/>
      <c r="Q960" s="850">
        <v>1287.3600000000001</v>
      </c>
    </row>
    <row r="961" spans="1:17" ht="14.4" customHeight="1" x14ac:dyDescent="0.3">
      <c r="A961" s="831" t="s">
        <v>593</v>
      </c>
      <c r="B961" s="832" t="s">
        <v>5470</v>
      </c>
      <c r="C961" s="832" t="s">
        <v>4828</v>
      </c>
      <c r="D961" s="832" t="s">
        <v>5382</v>
      </c>
      <c r="E961" s="832" t="s">
        <v>5383</v>
      </c>
      <c r="F961" s="849">
        <v>2</v>
      </c>
      <c r="G961" s="849">
        <v>1531.2</v>
      </c>
      <c r="H961" s="849">
        <v>1</v>
      </c>
      <c r="I961" s="849">
        <v>765.6</v>
      </c>
      <c r="J961" s="849">
        <v>2.2000000000000002</v>
      </c>
      <c r="K961" s="849">
        <v>1664.3</v>
      </c>
      <c r="L961" s="849">
        <v>1.0869252873563218</v>
      </c>
      <c r="M961" s="849">
        <v>756.49999999999989</v>
      </c>
      <c r="N961" s="849"/>
      <c r="O961" s="849"/>
      <c r="P961" s="837"/>
      <c r="Q961" s="850"/>
    </row>
    <row r="962" spans="1:17" ht="14.4" customHeight="1" x14ac:dyDescent="0.3">
      <c r="A962" s="831" t="s">
        <v>593</v>
      </c>
      <c r="B962" s="832" t="s">
        <v>5470</v>
      </c>
      <c r="C962" s="832" t="s">
        <v>4828</v>
      </c>
      <c r="D962" s="832" t="s">
        <v>5384</v>
      </c>
      <c r="E962" s="832" t="s">
        <v>5385</v>
      </c>
      <c r="F962" s="849">
        <v>0.2</v>
      </c>
      <c r="G962" s="849">
        <v>77.209999999999994</v>
      </c>
      <c r="H962" s="849">
        <v>1</v>
      </c>
      <c r="I962" s="849">
        <v>386.04999999999995</v>
      </c>
      <c r="J962" s="849">
        <v>0.6</v>
      </c>
      <c r="K962" s="849">
        <v>231.64</v>
      </c>
      <c r="L962" s="849">
        <v>3.0001295169019557</v>
      </c>
      <c r="M962" s="849">
        <v>386.06666666666666</v>
      </c>
      <c r="N962" s="849"/>
      <c r="O962" s="849"/>
      <c r="P962" s="837"/>
      <c r="Q962" s="850"/>
    </row>
    <row r="963" spans="1:17" ht="14.4" customHeight="1" x14ac:dyDescent="0.3">
      <c r="A963" s="831" t="s">
        <v>593</v>
      </c>
      <c r="B963" s="832" t="s">
        <v>5470</v>
      </c>
      <c r="C963" s="832" t="s">
        <v>4828</v>
      </c>
      <c r="D963" s="832" t="s">
        <v>5390</v>
      </c>
      <c r="E963" s="832" t="s">
        <v>1829</v>
      </c>
      <c r="F963" s="849"/>
      <c r="G963" s="849"/>
      <c r="H963" s="849"/>
      <c r="I963" s="849"/>
      <c r="J963" s="849"/>
      <c r="K963" s="849"/>
      <c r="L963" s="849"/>
      <c r="M963" s="849"/>
      <c r="N963" s="849">
        <v>2</v>
      </c>
      <c r="O963" s="849">
        <v>105.76</v>
      </c>
      <c r="P963" s="837"/>
      <c r="Q963" s="850">
        <v>52.88</v>
      </c>
    </row>
    <row r="964" spans="1:17" ht="14.4" customHeight="1" x14ac:dyDescent="0.3">
      <c r="A964" s="831" t="s">
        <v>593</v>
      </c>
      <c r="B964" s="832" t="s">
        <v>5470</v>
      </c>
      <c r="C964" s="832" t="s">
        <v>4828</v>
      </c>
      <c r="D964" s="832" t="s">
        <v>4904</v>
      </c>
      <c r="E964" s="832" t="s">
        <v>1869</v>
      </c>
      <c r="F964" s="849">
        <v>1.8</v>
      </c>
      <c r="G964" s="849">
        <v>8163</v>
      </c>
      <c r="H964" s="849">
        <v>1</v>
      </c>
      <c r="I964" s="849">
        <v>4535</v>
      </c>
      <c r="J964" s="849">
        <v>0.4</v>
      </c>
      <c r="K964" s="849">
        <v>1814</v>
      </c>
      <c r="L964" s="849">
        <v>0.22222222222222221</v>
      </c>
      <c r="M964" s="849">
        <v>4535</v>
      </c>
      <c r="N964" s="849">
        <v>7.6</v>
      </c>
      <c r="O964" s="849">
        <v>4382.92</v>
      </c>
      <c r="P964" s="837">
        <v>0.53692515006737718</v>
      </c>
      <c r="Q964" s="850">
        <v>576.70000000000005</v>
      </c>
    </row>
    <row r="965" spans="1:17" ht="14.4" customHeight="1" x14ac:dyDescent="0.3">
      <c r="A965" s="831" t="s">
        <v>593</v>
      </c>
      <c r="B965" s="832" t="s">
        <v>5470</v>
      </c>
      <c r="C965" s="832" t="s">
        <v>4828</v>
      </c>
      <c r="D965" s="832" t="s">
        <v>4905</v>
      </c>
      <c r="E965" s="832" t="s">
        <v>1869</v>
      </c>
      <c r="F965" s="849">
        <v>11.219999999999999</v>
      </c>
      <c r="G965" s="849">
        <v>75526.86</v>
      </c>
      <c r="H965" s="849">
        <v>1</v>
      </c>
      <c r="I965" s="849">
        <v>6731.4491978609631</v>
      </c>
      <c r="J965" s="849">
        <v>7</v>
      </c>
      <c r="K965" s="849">
        <v>44817.35</v>
      </c>
      <c r="L965" s="849">
        <v>0.59339617720106463</v>
      </c>
      <c r="M965" s="849">
        <v>6402.4785714285708</v>
      </c>
      <c r="N965" s="849">
        <v>9.6000000000000014</v>
      </c>
      <c r="O965" s="849">
        <v>5122.5600000000004</v>
      </c>
      <c r="P965" s="837">
        <v>6.7824347523516806E-2</v>
      </c>
      <c r="Q965" s="850">
        <v>533.59999999999991</v>
      </c>
    </row>
    <row r="966" spans="1:17" ht="14.4" customHeight="1" x14ac:dyDescent="0.3">
      <c r="A966" s="831" t="s">
        <v>593</v>
      </c>
      <c r="B966" s="832" t="s">
        <v>5470</v>
      </c>
      <c r="C966" s="832" t="s">
        <v>4828</v>
      </c>
      <c r="D966" s="832" t="s">
        <v>5394</v>
      </c>
      <c r="E966" s="832" t="s">
        <v>1098</v>
      </c>
      <c r="F966" s="849">
        <v>8</v>
      </c>
      <c r="G966" s="849">
        <v>25382.240000000002</v>
      </c>
      <c r="H966" s="849">
        <v>1</v>
      </c>
      <c r="I966" s="849">
        <v>3172.78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593</v>
      </c>
      <c r="B967" s="832" t="s">
        <v>5470</v>
      </c>
      <c r="C967" s="832" t="s">
        <v>4828</v>
      </c>
      <c r="D967" s="832" t="s">
        <v>5395</v>
      </c>
      <c r="E967" s="832" t="s">
        <v>1098</v>
      </c>
      <c r="F967" s="849">
        <v>30</v>
      </c>
      <c r="G967" s="849">
        <v>190367.1</v>
      </c>
      <c r="H967" s="849">
        <v>1</v>
      </c>
      <c r="I967" s="849">
        <v>6345.5700000000006</v>
      </c>
      <c r="J967" s="849">
        <v>3</v>
      </c>
      <c r="K967" s="849">
        <v>19036.71</v>
      </c>
      <c r="L967" s="849">
        <v>9.9999999999999992E-2</v>
      </c>
      <c r="M967" s="849">
        <v>6345.57</v>
      </c>
      <c r="N967" s="849"/>
      <c r="O967" s="849"/>
      <c r="P967" s="837"/>
      <c r="Q967" s="850"/>
    </row>
    <row r="968" spans="1:17" ht="14.4" customHeight="1" x14ac:dyDescent="0.3">
      <c r="A968" s="831" t="s">
        <v>593</v>
      </c>
      <c r="B968" s="832" t="s">
        <v>5470</v>
      </c>
      <c r="C968" s="832" t="s">
        <v>4828</v>
      </c>
      <c r="D968" s="832" t="s">
        <v>5481</v>
      </c>
      <c r="E968" s="832" t="s">
        <v>5482</v>
      </c>
      <c r="F968" s="849"/>
      <c r="G968" s="849"/>
      <c r="H968" s="849"/>
      <c r="I968" s="849"/>
      <c r="J968" s="849">
        <v>0.1</v>
      </c>
      <c r="K968" s="849">
        <v>1098.8</v>
      </c>
      <c r="L968" s="849"/>
      <c r="M968" s="849">
        <v>10987.999999999998</v>
      </c>
      <c r="N968" s="849"/>
      <c r="O968" s="849"/>
      <c r="P968" s="837"/>
      <c r="Q968" s="850"/>
    </row>
    <row r="969" spans="1:17" ht="14.4" customHeight="1" x14ac:dyDescent="0.3">
      <c r="A969" s="831" t="s">
        <v>593</v>
      </c>
      <c r="B969" s="832" t="s">
        <v>5470</v>
      </c>
      <c r="C969" s="832" t="s">
        <v>4828</v>
      </c>
      <c r="D969" s="832" t="s">
        <v>5400</v>
      </c>
      <c r="E969" s="832" t="s">
        <v>5401</v>
      </c>
      <c r="F969" s="849"/>
      <c r="G969" s="849"/>
      <c r="H969" s="849"/>
      <c r="I969" s="849"/>
      <c r="J969" s="849">
        <v>7</v>
      </c>
      <c r="K969" s="849">
        <v>3184.37</v>
      </c>
      <c r="L969" s="849"/>
      <c r="M969" s="849">
        <v>454.90999999999997</v>
      </c>
      <c r="N969" s="849"/>
      <c r="O969" s="849"/>
      <c r="P969" s="837"/>
      <c r="Q969" s="850"/>
    </row>
    <row r="970" spans="1:17" ht="14.4" customHeight="1" x14ac:dyDescent="0.3">
      <c r="A970" s="831" t="s">
        <v>593</v>
      </c>
      <c r="B970" s="832" t="s">
        <v>5470</v>
      </c>
      <c r="C970" s="832" t="s">
        <v>4828</v>
      </c>
      <c r="D970" s="832" t="s">
        <v>5402</v>
      </c>
      <c r="E970" s="832" t="s">
        <v>1818</v>
      </c>
      <c r="F970" s="849">
        <v>2.6</v>
      </c>
      <c r="G970" s="849">
        <v>5526.56</v>
      </c>
      <c r="H970" s="849">
        <v>1</v>
      </c>
      <c r="I970" s="849">
        <v>2125.6</v>
      </c>
      <c r="J970" s="849">
        <v>3.4000000000000004</v>
      </c>
      <c r="K970" s="849">
        <v>7227.0400000000009</v>
      </c>
      <c r="L970" s="849">
        <v>1.3076923076923077</v>
      </c>
      <c r="M970" s="849">
        <v>2125.6</v>
      </c>
      <c r="N970" s="849">
        <v>6.6</v>
      </c>
      <c r="O970" s="849">
        <v>3027.42</v>
      </c>
      <c r="P970" s="837">
        <v>0.54779464983642623</v>
      </c>
      <c r="Q970" s="850">
        <v>458.70000000000005</v>
      </c>
    </row>
    <row r="971" spans="1:17" ht="14.4" customHeight="1" x14ac:dyDescent="0.3">
      <c r="A971" s="831" t="s">
        <v>593</v>
      </c>
      <c r="B971" s="832" t="s">
        <v>5470</v>
      </c>
      <c r="C971" s="832" t="s">
        <v>4828</v>
      </c>
      <c r="D971" s="832" t="s">
        <v>5403</v>
      </c>
      <c r="E971" s="832" t="s">
        <v>1846</v>
      </c>
      <c r="F971" s="849"/>
      <c r="G971" s="849"/>
      <c r="H971" s="849"/>
      <c r="I971" s="849"/>
      <c r="J971" s="849"/>
      <c r="K971" s="849"/>
      <c r="L971" s="849"/>
      <c r="M971" s="849"/>
      <c r="N971" s="849">
        <v>31</v>
      </c>
      <c r="O971" s="849">
        <v>38019.360000000001</v>
      </c>
      <c r="P971" s="837"/>
      <c r="Q971" s="850">
        <v>1226.4309677419355</v>
      </c>
    </row>
    <row r="972" spans="1:17" ht="14.4" customHeight="1" x14ac:dyDescent="0.3">
      <c r="A972" s="831" t="s">
        <v>593</v>
      </c>
      <c r="B972" s="832" t="s">
        <v>5470</v>
      </c>
      <c r="C972" s="832" t="s">
        <v>4828</v>
      </c>
      <c r="D972" s="832" t="s">
        <v>5483</v>
      </c>
      <c r="E972" s="832" t="s">
        <v>5484</v>
      </c>
      <c r="F972" s="849">
        <v>1.1200000000000001</v>
      </c>
      <c r="G972" s="849">
        <v>68035.100000000006</v>
      </c>
      <c r="H972" s="849">
        <v>1</v>
      </c>
      <c r="I972" s="849">
        <v>60745.625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593</v>
      </c>
      <c r="B973" s="832" t="s">
        <v>5470</v>
      </c>
      <c r="C973" s="832" t="s">
        <v>4828</v>
      </c>
      <c r="D973" s="832" t="s">
        <v>5404</v>
      </c>
      <c r="E973" s="832" t="s">
        <v>1999</v>
      </c>
      <c r="F973" s="849">
        <v>0.30000000000000004</v>
      </c>
      <c r="G973" s="849">
        <v>979.11</v>
      </c>
      <c r="H973" s="849">
        <v>1</v>
      </c>
      <c r="I973" s="849">
        <v>3263.6999999999994</v>
      </c>
      <c r="J973" s="849">
        <v>0.1</v>
      </c>
      <c r="K973" s="849">
        <v>326.37</v>
      </c>
      <c r="L973" s="849">
        <v>0.33333333333333331</v>
      </c>
      <c r="M973" s="849">
        <v>3263.7</v>
      </c>
      <c r="N973" s="849">
        <v>0.5</v>
      </c>
      <c r="O973" s="849">
        <v>558.25</v>
      </c>
      <c r="P973" s="837">
        <v>0.57016065610605549</v>
      </c>
      <c r="Q973" s="850">
        <v>1116.5</v>
      </c>
    </row>
    <row r="974" spans="1:17" ht="14.4" customHeight="1" x14ac:dyDescent="0.3">
      <c r="A974" s="831" t="s">
        <v>593</v>
      </c>
      <c r="B974" s="832" t="s">
        <v>5470</v>
      </c>
      <c r="C974" s="832" t="s">
        <v>4828</v>
      </c>
      <c r="D974" s="832" t="s">
        <v>4926</v>
      </c>
      <c r="E974" s="832" t="s">
        <v>1108</v>
      </c>
      <c r="F974" s="849"/>
      <c r="G974" s="849"/>
      <c r="H974" s="849"/>
      <c r="I974" s="849"/>
      <c r="J974" s="849"/>
      <c r="K974" s="849"/>
      <c r="L974" s="849"/>
      <c r="M974" s="849"/>
      <c r="N974" s="849">
        <v>6</v>
      </c>
      <c r="O974" s="849">
        <v>67961.759999999995</v>
      </c>
      <c r="P974" s="837"/>
      <c r="Q974" s="850">
        <v>11326.96</v>
      </c>
    </row>
    <row r="975" spans="1:17" ht="14.4" customHeight="1" x14ac:dyDescent="0.3">
      <c r="A975" s="831" t="s">
        <v>593</v>
      </c>
      <c r="B975" s="832" t="s">
        <v>5470</v>
      </c>
      <c r="C975" s="832" t="s">
        <v>4828</v>
      </c>
      <c r="D975" s="832" t="s">
        <v>4937</v>
      </c>
      <c r="E975" s="832" t="s">
        <v>4938</v>
      </c>
      <c r="F975" s="849">
        <v>12.6</v>
      </c>
      <c r="G975" s="849">
        <v>573.16</v>
      </c>
      <c r="H975" s="849">
        <v>1</v>
      </c>
      <c r="I975" s="849">
        <v>45.488888888888887</v>
      </c>
      <c r="J975" s="849">
        <v>83.050000000000011</v>
      </c>
      <c r="K975" s="849">
        <v>3777.9</v>
      </c>
      <c r="L975" s="849">
        <v>6.5913531998045922</v>
      </c>
      <c r="M975" s="849">
        <v>45.489464178205893</v>
      </c>
      <c r="N975" s="849"/>
      <c r="O975" s="849"/>
      <c r="P975" s="837"/>
      <c r="Q975" s="850"/>
    </row>
    <row r="976" spans="1:17" ht="14.4" customHeight="1" x14ac:dyDescent="0.3">
      <c r="A976" s="831" t="s">
        <v>593</v>
      </c>
      <c r="B976" s="832" t="s">
        <v>5470</v>
      </c>
      <c r="C976" s="832" t="s">
        <v>4828</v>
      </c>
      <c r="D976" s="832" t="s">
        <v>5409</v>
      </c>
      <c r="E976" s="832" t="s">
        <v>1825</v>
      </c>
      <c r="F976" s="849">
        <v>16</v>
      </c>
      <c r="G976" s="849">
        <v>12638.24</v>
      </c>
      <c r="H976" s="849">
        <v>1</v>
      </c>
      <c r="I976" s="849">
        <v>789.89</v>
      </c>
      <c r="J976" s="849">
        <v>0.1</v>
      </c>
      <c r="K976" s="849">
        <v>78.98</v>
      </c>
      <c r="L976" s="849">
        <v>6.2492878755269722E-3</v>
      </c>
      <c r="M976" s="849">
        <v>789.8</v>
      </c>
      <c r="N976" s="849">
        <v>0.53</v>
      </c>
      <c r="O976" s="849">
        <v>297.60000000000002</v>
      </c>
      <c r="P976" s="837">
        <v>2.3547582574788898E-2</v>
      </c>
      <c r="Q976" s="850">
        <v>561.50943396226421</v>
      </c>
    </row>
    <row r="977" spans="1:17" ht="14.4" customHeight="1" x14ac:dyDescent="0.3">
      <c r="A977" s="831" t="s">
        <v>593</v>
      </c>
      <c r="B977" s="832" t="s">
        <v>5470</v>
      </c>
      <c r="C977" s="832" t="s">
        <v>4828</v>
      </c>
      <c r="D977" s="832" t="s">
        <v>5485</v>
      </c>
      <c r="E977" s="832" t="s">
        <v>671</v>
      </c>
      <c r="F977" s="849">
        <v>33</v>
      </c>
      <c r="G977" s="849">
        <v>157263.15000000002</v>
      </c>
      <c r="H977" s="849">
        <v>1</v>
      </c>
      <c r="I977" s="849">
        <v>4765.5500000000011</v>
      </c>
      <c r="J977" s="849">
        <v>10.4</v>
      </c>
      <c r="K977" s="849">
        <v>49561.72</v>
      </c>
      <c r="L977" s="849">
        <v>0.31515151515151513</v>
      </c>
      <c r="M977" s="849">
        <v>4765.55</v>
      </c>
      <c r="N977" s="849">
        <v>12.6</v>
      </c>
      <c r="O977" s="849">
        <v>54303.479999999996</v>
      </c>
      <c r="P977" s="837">
        <v>0.34530327034654962</v>
      </c>
      <c r="Q977" s="850">
        <v>4309.8</v>
      </c>
    </row>
    <row r="978" spans="1:17" ht="14.4" customHeight="1" x14ac:dyDescent="0.3">
      <c r="A978" s="831" t="s">
        <v>593</v>
      </c>
      <c r="B978" s="832" t="s">
        <v>5470</v>
      </c>
      <c r="C978" s="832" t="s">
        <v>4828</v>
      </c>
      <c r="D978" s="832" t="s">
        <v>5410</v>
      </c>
      <c r="E978" s="832" t="s">
        <v>2002</v>
      </c>
      <c r="F978" s="849">
        <v>0.8</v>
      </c>
      <c r="G978" s="849">
        <v>2610.9899999999998</v>
      </c>
      <c r="H978" s="849">
        <v>1</v>
      </c>
      <c r="I978" s="849">
        <v>3263.7374999999997</v>
      </c>
      <c r="J978" s="849">
        <v>0.30000000000000004</v>
      </c>
      <c r="K978" s="849">
        <v>979.11</v>
      </c>
      <c r="L978" s="849">
        <v>0.37499569128951094</v>
      </c>
      <c r="M978" s="849">
        <v>3263.6999999999994</v>
      </c>
      <c r="N978" s="849">
        <v>2.2000000000000002</v>
      </c>
      <c r="O978" s="849">
        <v>2020.7</v>
      </c>
      <c r="P978" s="837">
        <v>0.77392100314440126</v>
      </c>
      <c r="Q978" s="850">
        <v>918.5</v>
      </c>
    </row>
    <row r="979" spans="1:17" ht="14.4" customHeight="1" x14ac:dyDescent="0.3">
      <c r="A979" s="831" t="s">
        <v>593</v>
      </c>
      <c r="B979" s="832" t="s">
        <v>5470</v>
      </c>
      <c r="C979" s="832" t="s">
        <v>4828</v>
      </c>
      <c r="D979" s="832" t="s">
        <v>4961</v>
      </c>
      <c r="E979" s="832" t="s">
        <v>4938</v>
      </c>
      <c r="F979" s="849"/>
      <c r="G979" s="849"/>
      <c r="H979" s="849"/>
      <c r="I979" s="849"/>
      <c r="J979" s="849"/>
      <c r="K979" s="849"/>
      <c r="L979" s="849"/>
      <c r="M979" s="849"/>
      <c r="N979" s="849">
        <v>37.120000000000005</v>
      </c>
      <c r="O979" s="849">
        <v>11245.02</v>
      </c>
      <c r="P979" s="837"/>
      <c r="Q979" s="850">
        <v>302.93696120689651</v>
      </c>
    </row>
    <row r="980" spans="1:17" ht="14.4" customHeight="1" x14ac:dyDescent="0.3">
      <c r="A980" s="831" t="s">
        <v>593</v>
      </c>
      <c r="B980" s="832" t="s">
        <v>5470</v>
      </c>
      <c r="C980" s="832" t="s">
        <v>4828</v>
      </c>
      <c r="D980" s="832" t="s">
        <v>5486</v>
      </c>
      <c r="E980" s="832" t="s">
        <v>5487</v>
      </c>
      <c r="F980" s="849"/>
      <c r="G980" s="849"/>
      <c r="H980" s="849"/>
      <c r="I980" s="849"/>
      <c r="J980" s="849"/>
      <c r="K980" s="849"/>
      <c r="L980" s="849"/>
      <c r="M980" s="849"/>
      <c r="N980" s="849">
        <v>1.5</v>
      </c>
      <c r="O980" s="849">
        <v>559.41</v>
      </c>
      <c r="P980" s="837"/>
      <c r="Q980" s="850">
        <v>372.94</v>
      </c>
    </row>
    <row r="981" spans="1:17" ht="14.4" customHeight="1" x14ac:dyDescent="0.3">
      <c r="A981" s="831" t="s">
        <v>593</v>
      </c>
      <c r="B981" s="832" t="s">
        <v>5470</v>
      </c>
      <c r="C981" s="832" t="s">
        <v>4828</v>
      </c>
      <c r="D981" s="832" t="s">
        <v>4986</v>
      </c>
      <c r="E981" s="832" t="s">
        <v>758</v>
      </c>
      <c r="F981" s="849"/>
      <c r="G981" s="849"/>
      <c r="H981" s="849"/>
      <c r="I981" s="849"/>
      <c r="J981" s="849"/>
      <c r="K981" s="849"/>
      <c r="L981" s="849"/>
      <c r="M981" s="849"/>
      <c r="N981" s="849">
        <v>23.8</v>
      </c>
      <c r="O981" s="849">
        <v>5073.6899999999996</v>
      </c>
      <c r="P981" s="837"/>
      <c r="Q981" s="850">
        <v>213.18025210084031</v>
      </c>
    </row>
    <row r="982" spans="1:17" ht="14.4" customHeight="1" x14ac:dyDescent="0.3">
      <c r="A982" s="831" t="s">
        <v>593</v>
      </c>
      <c r="B982" s="832" t="s">
        <v>5470</v>
      </c>
      <c r="C982" s="832" t="s">
        <v>4828</v>
      </c>
      <c r="D982" s="832" t="s">
        <v>4987</v>
      </c>
      <c r="E982" s="832" t="s">
        <v>758</v>
      </c>
      <c r="F982" s="849"/>
      <c r="G982" s="849"/>
      <c r="H982" s="849"/>
      <c r="I982" s="849"/>
      <c r="J982" s="849"/>
      <c r="K982" s="849"/>
      <c r="L982" s="849"/>
      <c r="M982" s="849"/>
      <c r="N982" s="849">
        <v>11</v>
      </c>
      <c r="O982" s="849">
        <v>802.23</v>
      </c>
      <c r="P982" s="837"/>
      <c r="Q982" s="850">
        <v>72.930000000000007</v>
      </c>
    </row>
    <row r="983" spans="1:17" ht="14.4" customHeight="1" x14ac:dyDescent="0.3">
      <c r="A983" s="831" t="s">
        <v>593</v>
      </c>
      <c r="B983" s="832" t="s">
        <v>5470</v>
      </c>
      <c r="C983" s="832" t="s">
        <v>4828</v>
      </c>
      <c r="D983" s="832" t="s">
        <v>5488</v>
      </c>
      <c r="E983" s="832" t="s">
        <v>5489</v>
      </c>
      <c r="F983" s="849"/>
      <c r="G983" s="849"/>
      <c r="H983" s="849"/>
      <c r="I983" s="849"/>
      <c r="J983" s="849">
        <v>1.76</v>
      </c>
      <c r="K983" s="849">
        <v>96800</v>
      </c>
      <c r="L983" s="849"/>
      <c r="M983" s="849">
        <v>55000</v>
      </c>
      <c r="N983" s="849">
        <v>1.5</v>
      </c>
      <c r="O983" s="849">
        <v>66000</v>
      </c>
      <c r="P983" s="837"/>
      <c r="Q983" s="850">
        <v>44000</v>
      </c>
    </row>
    <row r="984" spans="1:17" ht="14.4" customHeight="1" x14ac:dyDescent="0.3">
      <c r="A984" s="831" t="s">
        <v>593</v>
      </c>
      <c r="B984" s="832" t="s">
        <v>5470</v>
      </c>
      <c r="C984" s="832" t="s">
        <v>4828</v>
      </c>
      <c r="D984" s="832" t="s">
        <v>5426</v>
      </c>
      <c r="E984" s="832" t="s">
        <v>710</v>
      </c>
      <c r="F984" s="849"/>
      <c r="G984" s="849"/>
      <c r="H984" s="849"/>
      <c r="I984" s="849"/>
      <c r="J984" s="849"/>
      <c r="K984" s="849"/>
      <c r="L984" s="849"/>
      <c r="M984" s="849"/>
      <c r="N984" s="849">
        <v>59</v>
      </c>
      <c r="O984" s="849">
        <v>6665.2300000000005</v>
      </c>
      <c r="P984" s="837"/>
      <c r="Q984" s="850">
        <v>112.97000000000001</v>
      </c>
    </row>
    <row r="985" spans="1:17" ht="14.4" customHeight="1" x14ac:dyDescent="0.3">
      <c r="A985" s="831" t="s">
        <v>593</v>
      </c>
      <c r="B985" s="832" t="s">
        <v>5470</v>
      </c>
      <c r="C985" s="832" t="s">
        <v>4828</v>
      </c>
      <c r="D985" s="832" t="s">
        <v>5004</v>
      </c>
      <c r="E985" s="832" t="s">
        <v>1108</v>
      </c>
      <c r="F985" s="849"/>
      <c r="G985" s="849"/>
      <c r="H985" s="849"/>
      <c r="I985" s="849"/>
      <c r="J985" s="849"/>
      <c r="K985" s="849"/>
      <c r="L985" s="849"/>
      <c r="M985" s="849"/>
      <c r="N985" s="849">
        <v>2</v>
      </c>
      <c r="O985" s="849">
        <v>53875.92</v>
      </c>
      <c r="P985" s="837"/>
      <c r="Q985" s="850">
        <v>26937.96</v>
      </c>
    </row>
    <row r="986" spans="1:17" ht="14.4" customHeight="1" x14ac:dyDescent="0.3">
      <c r="A986" s="831" t="s">
        <v>593</v>
      </c>
      <c r="B986" s="832" t="s">
        <v>5470</v>
      </c>
      <c r="C986" s="832" t="s">
        <v>4828</v>
      </c>
      <c r="D986" s="832" t="s">
        <v>5434</v>
      </c>
      <c r="E986" s="832" t="s">
        <v>5435</v>
      </c>
      <c r="F986" s="849"/>
      <c r="G986" s="849"/>
      <c r="H986" s="849"/>
      <c r="I986" s="849"/>
      <c r="J986" s="849"/>
      <c r="K986" s="849"/>
      <c r="L986" s="849"/>
      <c r="M986" s="849"/>
      <c r="N986" s="849">
        <v>18.600000000000001</v>
      </c>
      <c r="O986" s="849">
        <v>12961.029999999999</v>
      </c>
      <c r="P986" s="837"/>
      <c r="Q986" s="850">
        <v>696.82956989247305</v>
      </c>
    </row>
    <row r="987" spans="1:17" ht="14.4" customHeight="1" x14ac:dyDescent="0.3">
      <c r="A987" s="831" t="s">
        <v>593</v>
      </c>
      <c r="B987" s="832" t="s">
        <v>5470</v>
      </c>
      <c r="C987" s="832" t="s">
        <v>4828</v>
      </c>
      <c r="D987" s="832" t="s">
        <v>5436</v>
      </c>
      <c r="E987" s="832" t="s">
        <v>5437</v>
      </c>
      <c r="F987" s="849"/>
      <c r="G987" s="849"/>
      <c r="H987" s="849"/>
      <c r="I987" s="849"/>
      <c r="J987" s="849"/>
      <c r="K987" s="849"/>
      <c r="L987" s="849"/>
      <c r="M987" s="849"/>
      <c r="N987" s="849">
        <v>4.5</v>
      </c>
      <c r="O987" s="849">
        <v>411418.38</v>
      </c>
      <c r="P987" s="837"/>
      <c r="Q987" s="850">
        <v>91426.306666666671</v>
      </c>
    </row>
    <row r="988" spans="1:17" ht="14.4" customHeight="1" x14ac:dyDescent="0.3">
      <c r="A988" s="831" t="s">
        <v>593</v>
      </c>
      <c r="B988" s="832" t="s">
        <v>5470</v>
      </c>
      <c r="C988" s="832" t="s">
        <v>5014</v>
      </c>
      <c r="D988" s="832" t="s">
        <v>5015</v>
      </c>
      <c r="E988" s="832" t="s">
        <v>5016</v>
      </c>
      <c r="F988" s="849">
        <v>4</v>
      </c>
      <c r="G988" s="849">
        <v>8638.2800000000007</v>
      </c>
      <c r="H988" s="849">
        <v>1</v>
      </c>
      <c r="I988" s="849">
        <v>2159.5700000000002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593</v>
      </c>
      <c r="B989" s="832" t="s">
        <v>5470</v>
      </c>
      <c r="C989" s="832" t="s">
        <v>5014</v>
      </c>
      <c r="D989" s="832" t="s">
        <v>5017</v>
      </c>
      <c r="E989" s="832" t="s">
        <v>5018</v>
      </c>
      <c r="F989" s="849">
        <v>53</v>
      </c>
      <c r="G989" s="849">
        <v>138401.18</v>
      </c>
      <c r="H989" s="849">
        <v>1</v>
      </c>
      <c r="I989" s="849">
        <v>2611.3430188679245</v>
      </c>
      <c r="J989" s="849">
        <v>44</v>
      </c>
      <c r="K989" s="849">
        <v>116210.59999999998</v>
      </c>
      <c r="L989" s="849">
        <v>0.8396648063260731</v>
      </c>
      <c r="M989" s="849">
        <v>2641.1499999999996</v>
      </c>
      <c r="N989" s="849">
        <v>74</v>
      </c>
      <c r="O989" s="849">
        <v>197002.80000000002</v>
      </c>
      <c r="P989" s="837">
        <v>1.4234184997555659</v>
      </c>
      <c r="Q989" s="850">
        <v>2662.2000000000003</v>
      </c>
    </row>
    <row r="990" spans="1:17" ht="14.4" customHeight="1" x14ac:dyDescent="0.3">
      <c r="A990" s="831" t="s">
        <v>593</v>
      </c>
      <c r="B990" s="832" t="s">
        <v>5470</v>
      </c>
      <c r="C990" s="832" t="s">
        <v>5014</v>
      </c>
      <c r="D990" s="832" t="s">
        <v>5023</v>
      </c>
      <c r="E990" s="832" t="s">
        <v>5024</v>
      </c>
      <c r="F990" s="849">
        <v>28</v>
      </c>
      <c r="G990" s="849">
        <v>247435.27000000002</v>
      </c>
      <c r="H990" s="849">
        <v>1</v>
      </c>
      <c r="I990" s="849">
        <v>8836.9739285714295</v>
      </c>
      <c r="J990" s="849">
        <v>23</v>
      </c>
      <c r="K990" s="849">
        <v>204754.27999999997</v>
      </c>
      <c r="L990" s="849">
        <v>0.82750644239198379</v>
      </c>
      <c r="M990" s="849">
        <v>8902.3599999999988</v>
      </c>
      <c r="N990" s="849">
        <v>43</v>
      </c>
      <c r="O990" s="849">
        <v>385383.2</v>
      </c>
      <c r="P990" s="837">
        <v>1.5575111826216206</v>
      </c>
      <c r="Q990" s="850">
        <v>8962.4</v>
      </c>
    </row>
    <row r="991" spans="1:17" ht="14.4" customHeight="1" x14ac:dyDescent="0.3">
      <c r="A991" s="831" t="s">
        <v>593</v>
      </c>
      <c r="B991" s="832" t="s">
        <v>5470</v>
      </c>
      <c r="C991" s="832" t="s">
        <v>5014</v>
      </c>
      <c r="D991" s="832" t="s">
        <v>5025</v>
      </c>
      <c r="E991" s="832" t="s">
        <v>5026</v>
      </c>
      <c r="F991" s="849">
        <v>42</v>
      </c>
      <c r="G991" s="849">
        <v>427812.63999999996</v>
      </c>
      <c r="H991" s="849">
        <v>1</v>
      </c>
      <c r="I991" s="849">
        <v>10186.015238095237</v>
      </c>
      <c r="J991" s="849">
        <v>29</v>
      </c>
      <c r="K991" s="849">
        <v>298965.35000000003</v>
      </c>
      <c r="L991" s="849">
        <v>0.69882308760208689</v>
      </c>
      <c r="M991" s="849">
        <v>10309.150000000001</v>
      </c>
      <c r="N991" s="849">
        <v>83</v>
      </c>
      <c r="O991" s="849">
        <v>858605.95000000007</v>
      </c>
      <c r="P991" s="837">
        <v>2.0069672321977214</v>
      </c>
      <c r="Q991" s="850">
        <v>10344.650000000001</v>
      </c>
    </row>
    <row r="992" spans="1:17" ht="14.4" customHeight="1" x14ac:dyDescent="0.3">
      <c r="A992" s="831" t="s">
        <v>593</v>
      </c>
      <c r="B992" s="832" t="s">
        <v>5470</v>
      </c>
      <c r="C992" s="832" t="s">
        <v>5014</v>
      </c>
      <c r="D992" s="832" t="s">
        <v>5439</v>
      </c>
      <c r="E992" s="832" t="s">
        <v>5440</v>
      </c>
      <c r="F992" s="849">
        <v>11</v>
      </c>
      <c r="G992" s="849">
        <v>13030.55</v>
      </c>
      <c r="H992" s="849">
        <v>1</v>
      </c>
      <c r="I992" s="849">
        <v>1184.5954545454545</v>
      </c>
      <c r="J992" s="849">
        <v>15</v>
      </c>
      <c r="K992" s="849">
        <v>18174.150000000001</v>
      </c>
      <c r="L992" s="849">
        <v>1.3947339137641928</v>
      </c>
      <c r="M992" s="849">
        <v>1211.6100000000001</v>
      </c>
      <c r="N992" s="849">
        <v>13</v>
      </c>
      <c r="O992" s="849">
        <v>15916.550000000001</v>
      </c>
      <c r="P992" s="837">
        <v>1.2214795231206665</v>
      </c>
      <c r="Q992" s="850">
        <v>1224.3500000000001</v>
      </c>
    </row>
    <row r="993" spans="1:17" ht="14.4" customHeight="1" x14ac:dyDescent="0.3">
      <c r="A993" s="831" t="s">
        <v>593</v>
      </c>
      <c r="B993" s="832" t="s">
        <v>5470</v>
      </c>
      <c r="C993" s="832" t="s">
        <v>5014</v>
      </c>
      <c r="D993" s="832" t="s">
        <v>5490</v>
      </c>
      <c r="E993" s="832" t="s">
        <v>5491</v>
      </c>
      <c r="F993" s="849">
        <v>1</v>
      </c>
      <c r="G993" s="849">
        <v>14987.68</v>
      </c>
      <c r="H993" s="849">
        <v>1</v>
      </c>
      <c r="I993" s="849">
        <v>14987.68</v>
      </c>
      <c r="J993" s="849">
        <v>2</v>
      </c>
      <c r="K993" s="849">
        <v>29975.360000000001</v>
      </c>
      <c r="L993" s="849">
        <v>2</v>
      </c>
      <c r="M993" s="849">
        <v>14987.68</v>
      </c>
      <c r="N993" s="849"/>
      <c r="O993" s="849"/>
      <c r="P993" s="837"/>
      <c r="Q993" s="850"/>
    </row>
    <row r="994" spans="1:17" ht="14.4" customHeight="1" x14ac:dyDescent="0.3">
      <c r="A994" s="831" t="s">
        <v>593</v>
      </c>
      <c r="B994" s="832" t="s">
        <v>5470</v>
      </c>
      <c r="C994" s="832" t="s">
        <v>5014</v>
      </c>
      <c r="D994" s="832" t="s">
        <v>5027</v>
      </c>
      <c r="E994" s="832" t="s">
        <v>5028</v>
      </c>
      <c r="F994" s="849">
        <v>129</v>
      </c>
      <c r="G994" s="849">
        <v>31588.690000000002</v>
      </c>
      <c r="H994" s="849">
        <v>1</v>
      </c>
      <c r="I994" s="849">
        <v>244.87356589147288</v>
      </c>
      <c r="J994" s="849">
        <v>167</v>
      </c>
      <c r="K994" s="849">
        <v>41016.870000000003</v>
      </c>
      <c r="L994" s="849">
        <v>1.2984669513044067</v>
      </c>
      <c r="M994" s="849">
        <v>245.61</v>
      </c>
      <c r="N994" s="849">
        <v>199</v>
      </c>
      <c r="O994" s="849">
        <v>49742.04</v>
      </c>
      <c r="P994" s="837">
        <v>1.574678785350073</v>
      </c>
      <c r="Q994" s="850">
        <v>249.96</v>
      </c>
    </row>
    <row r="995" spans="1:17" ht="14.4" customHeight="1" x14ac:dyDescent="0.3">
      <c r="A995" s="831" t="s">
        <v>593</v>
      </c>
      <c r="B995" s="832" t="s">
        <v>5470</v>
      </c>
      <c r="C995" s="832" t="s">
        <v>5014</v>
      </c>
      <c r="D995" s="832" t="s">
        <v>5441</v>
      </c>
      <c r="E995" s="832" t="s">
        <v>5442</v>
      </c>
      <c r="F995" s="849">
        <v>1</v>
      </c>
      <c r="G995" s="849">
        <v>2641.15</v>
      </c>
      <c r="H995" s="849">
        <v>1</v>
      </c>
      <c r="I995" s="849">
        <v>2641.15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593</v>
      </c>
      <c r="B996" s="832" t="s">
        <v>5470</v>
      </c>
      <c r="C996" s="832" t="s">
        <v>5014</v>
      </c>
      <c r="D996" s="832" t="s">
        <v>5492</v>
      </c>
      <c r="E996" s="832" t="s">
        <v>5493</v>
      </c>
      <c r="F996" s="849"/>
      <c r="G996" s="849"/>
      <c r="H996" s="849"/>
      <c r="I996" s="849"/>
      <c r="J996" s="849">
        <v>70</v>
      </c>
      <c r="K996" s="849">
        <v>101603.6</v>
      </c>
      <c r="L996" s="849"/>
      <c r="M996" s="849">
        <v>1451.48</v>
      </c>
      <c r="N996" s="849"/>
      <c r="O996" s="849"/>
      <c r="P996" s="837"/>
      <c r="Q996" s="850"/>
    </row>
    <row r="997" spans="1:17" ht="14.4" customHeight="1" x14ac:dyDescent="0.3">
      <c r="A997" s="831" t="s">
        <v>593</v>
      </c>
      <c r="B997" s="832" t="s">
        <v>5470</v>
      </c>
      <c r="C997" s="832" t="s">
        <v>5014</v>
      </c>
      <c r="D997" s="832" t="s">
        <v>5494</v>
      </c>
      <c r="E997" s="832" t="s">
        <v>5495</v>
      </c>
      <c r="F997" s="849"/>
      <c r="G997" s="849"/>
      <c r="H997" s="849"/>
      <c r="I997" s="849"/>
      <c r="J997" s="849">
        <v>72</v>
      </c>
      <c r="K997" s="849">
        <v>132148.07999999999</v>
      </c>
      <c r="L997" s="849"/>
      <c r="M997" s="849">
        <v>1835.3899999999999</v>
      </c>
      <c r="N997" s="849"/>
      <c r="O997" s="849"/>
      <c r="P997" s="837"/>
      <c r="Q997" s="850"/>
    </row>
    <row r="998" spans="1:17" ht="14.4" customHeight="1" x14ac:dyDescent="0.3">
      <c r="A998" s="831" t="s">
        <v>593</v>
      </c>
      <c r="B998" s="832" t="s">
        <v>5470</v>
      </c>
      <c r="C998" s="832" t="s">
        <v>5036</v>
      </c>
      <c r="D998" s="832" t="s">
        <v>5451</v>
      </c>
      <c r="E998" s="832" t="s">
        <v>5452</v>
      </c>
      <c r="F998" s="849">
        <v>0</v>
      </c>
      <c r="G998" s="849">
        <v>0</v>
      </c>
      <c r="H998" s="849"/>
      <c r="I998" s="849"/>
      <c r="J998" s="849">
        <v>0</v>
      </c>
      <c r="K998" s="849">
        <v>0</v>
      </c>
      <c r="L998" s="849"/>
      <c r="M998" s="849"/>
      <c r="N998" s="849">
        <v>0</v>
      </c>
      <c r="O998" s="849">
        <v>0</v>
      </c>
      <c r="P998" s="837"/>
      <c r="Q998" s="850"/>
    </row>
    <row r="999" spans="1:17" ht="14.4" customHeight="1" x14ac:dyDescent="0.3">
      <c r="A999" s="831" t="s">
        <v>593</v>
      </c>
      <c r="B999" s="832" t="s">
        <v>5470</v>
      </c>
      <c r="C999" s="832" t="s">
        <v>5036</v>
      </c>
      <c r="D999" s="832" t="s">
        <v>5453</v>
      </c>
      <c r="E999" s="832" t="s">
        <v>5454</v>
      </c>
      <c r="F999" s="849">
        <v>922</v>
      </c>
      <c r="G999" s="849">
        <v>0</v>
      </c>
      <c r="H999" s="849"/>
      <c r="I999" s="849">
        <v>0</v>
      </c>
      <c r="J999" s="849">
        <v>1172</v>
      </c>
      <c r="K999" s="849">
        <v>0</v>
      </c>
      <c r="L999" s="849"/>
      <c r="M999" s="849">
        <v>0</v>
      </c>
      <c r="N999" s="849">
        <v>1190</v>
      </c>
      <c r="O999" s="849">
        <v>0</v>
      </c>
      <c r="P999" s="837"/>
      <c r="Q999" s="850">
        <v>0</v>
      </c>
    </row>
    <row r="1000" spans="1:17" ht="14.4" customHeight="1" x14ac:dyDescent="0.3">
      <c r="A1000" s="831" t="s">
        <v>593</v>
      </c>
      <c r="B1000" s="832" t="s">
        <v>5470</v>
      </c>
      <c r="C1000" s="832" t="s">
        <v>5036</v>
      </c>
      <c r="D1000" s="832" t="s">
        <v>5069</v>
      </c>
      <c r="E1000" s="832" t="s">
        <v>5070</v>
      </c>
      <c r="F1000" s="849">
        <v>17</v>
      </c>
      <c r="G1000" s="849">
        <v>6034</v>
      </c>
      <c r="H1000" s="849">
        <v>1</v>
      </c>
      <c r="I1000" s="849">
        <v>354.94117647058823</v>
      </c>
      <c r="J1000" s="849">
        <v>11</v>
      </c>
      <c r="K1000" s="849">
        <v>3905</v>
      </c>
      <c r="L1000" s="849">
        <v>0.64716605899900559</v>
      </c>
      <c r="M1000" s="849">
        <v>355</v>
      </c>
      <c r="N1000" s="849">
        <v>17</v>
      </c>
      <c r="O1000" s="849">
        <v>6083</v>
      </c>
      <c r="P1000" s="837">
        <v>1.0081206496519721</v>
      </c>
      <c r="Q1000" s="850">
        <v>357.8235294117647</v>
      </c>
    </row>
    <row r="1001" spans="1:17" ht="14.4" customHeight="1" x14ac:dyDescent="0.3">
      <c r="A1001" s="831" t="s">
        <v>593</v>
      </c>
      <c r="B1001" s="832" t="s">
        <v>5470</v>
      </c>
      <c r="C1001" s="832" t="s">
        <v>5036</v>
      </c>
      <c r="D1001" s="832" t="s">
        <v>5496</v>
      </c>
      <c r="E1001" s="832" t="s">
        <v>5497</v>
      </c>
      <c r="F1001" s="849">
        <v>188</v>
      </c>
      <c r="G1001" s="849">
        <v>1029488</v>
      </c>
      <c r="H1001" s="849">
        <v>1</v>
      </c>
      <c r="I1001" s="849">
        <v>5476</v>
      </c>
      <c r="J1001" s="849">
        <v>190</v>
      </c>
      <c r="K1001" s="849">
        <v>1040440</v>
      </c>
      <c r="L1001" s="849">
        <v>1.0106382978723405</v>
      </c>
      <c r="M1001" s="849">
        <v>5476</v>
      </c>
      <c r="N1001" s="849">
        <v>278</v>
      </c>
      <c r="O1001" s="849">
        <v>1522328</v>
      </c>
      <c r="P1001" s="837">
        <v>1.4787234042553192</v>
      </c>
      <c r="Q1001" s="850">
        <v>5476</v>
      </c>
    </row>
    <row r="1002" spans="1:17" ht="14.4" customHeight="1" x14ac:dyDescent="0.3">
      <c r="A1002" s="831" t="s">
        <v>593</v>
      </c>
      <c r="B1002" s="832" t="s">
        <v>5470</v>
      </c>
      <c r="C1002" s="832" t="s">
        <v>5036</v>
      </c>
      <c r="D1002" s="832" t="s">
        <v>5457</v>
      </c>
      <c r="E1002" s="832" t="s">
        <v>5458</v>
      </c>
      <c r="F1002" s="849">
        <v>1</v>
      </c>
      <c r="G1002" s="849">
        <v>0</v>
      </c>
      <c r="H1002" s="849"/>
      <c r="I1002" s="849">
        <v>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" customHeight="1" x14ac:dyDescent="0.3">
      <c r="A1003" s="831" t="s">
        <v>593</v>
      </c>
      <c r="B1003" s="832" t="s">
        <v>5470</v>
      </c>
      <c r="C1003" s="832" t="s">
        <v>5036</v>
      </c>
      <c r="D1003" s="832" t="s">
        <v>5498</v>
      </c>
      <c r="E1003" s="832" t="s">
        <v>5499</v>
      </c>
      <c r="F1003" s="849">
        <v>125</v>
      </c>
      <c r="G1003" s="849">
        <v>834500</v>
      </c>
      <c r="H1003" s="849">
        <v>1</v>
      </c>
      <c r="I1003" s="849">
        <v>6676</v>
      </c>
      <c r="J1003" s="849">
        <v>70</v>
      </c>
      <c r="K1003" s="849">
        <v>467320</v>
      </c>
      <c r="L1003" s="849">
        <v>0.56000000000000005</v>
      </c>
      <c r="M1003" s="849">
        <v>6676</v>
      </c>
      <c r="N1003" s="849">
        <v>113</v>
      </c>
      <c r="O1003" s="849">
        <v>754388</v>
      </c>
      <c r="P1003" s="837">
        <v>0.90400000000000003</v>
      </c>
      <c r="Q1003" s="850">
        <v>6676</v>
      </c>
    </row>
    <row r="1004" spans="1:17" ht="14.4" customHeight="1" x14ac:dyDescent="0.3">
      <c r="A1004" s="831" t="s">
        <v>593</v>
      </c>
      <c r="B1004" s="832" t="s">
        <v>5470</v>
      </c>
      <c r="C1004" s="832" t="s">
        <v>5036</v>
      </c>
      <c r="D1004" s="832" t="s">
        <v>5500</v>
      </c>
      <c r="E1004" s="832" t="s">
        <v>5501</v>
      </c>
      <c r="F1004" s="849">
        <v>219</v>
      </c>
      <c r="G1004" s="849">
        <v>1612278</v>
      </c>
      <c r="H1004" s="849">
        <v>1</v>
      </c>
      <c r="I1004" s="849">
        <v>7362</v>
      </c>
      <c r="J1004" s="849">
        <v>139</v>
      </c>
      <c r="K1004" s="849">
        <v>1023436</v>
      </c>
      <c r="L1004" s="849">
        <v>0.63477638471777198</v>
      </c>
      <c r="M1004" s="849">
        <v>7362.8489208633091</v>
      </c>
      <c r="N1004" s="849">
        <v>259</v>
      </c>
      <c r="O1004" s="849">
        <v>1908182</v>
      </c>
      <c r="P1004" s="837">
        <v>1.1835316241988045</v>
      </c>
      <c r="Q1004" s="850">
        <v>7367.4980694980695</v>
      </c>
    </row>
    <row r="1005" spans="1:17" ht="14.4" customHeight="1" x14ac:dyDescent="0.3">
      <c r="A1005" s="831" t="s">
        <v>593</v>
      </c>
      <c r="B1005" s="832" t="s">
        <v>5470</v>
      </c>
      <c r="C1005" s="832" t="s">
        <v>5036</v>
      </c>
      <c r="D1005" s="832" t="s">
        <v>5085</v>
      </c>
      <c r="E1005" s="832" t="s">
        <v>5086</v>
      </c>
      <c r="F1005" s="849"/>
      <c r="G1005" s="849"/>
      <c r="H1005" s="849"/>
      <c r="I1005" s="849"/>
      <c r="J1005" s="849">
        <v>1</v>
      </c>
      <c r="K1005" s="849">
        <v>701</v>
      </c>
      <c r="L1005" s="849"/>
      <c r="M1005" s="849">
        <v>701</v>
      </c>
      <c r="N1005" s="849"/>
      <c r="O1005" s="849"/>
      <c r="P1005" s="837"/>
      <c r="Q1005" s="850"/>
    </row>
    <row r="1006" spans="1:17" ht="14.4" customHeight="1" x14ac:dyDescent="0.3">
      <c r="A1006" s="831" t="s">
        <v>593</v>
      </c>
      <c r="B1006" s="832" t="s">
        <v>5470</v>
      </c>
      <c r="C1006" s="832" t="s">
        <v>5036</v>
      </c>
      <c r="D1006" s="832" t="s">
        <v>5502</v>
      </c>
      <c r="E1006" s="832" t="s">
        <v>5503</v>
      </c>
      <c r="F1006" s="849">
        <v>46</v>
      </c>
      <c r="G1006" s="849">
        <v>548638</v>
      </c>
      <c r="H1006" s="849">
        <v>1</v>
      </c>
      <c r="I1006" s="849">
        <v>11926.91304347826</v>
      </c>
      <c r="J1006" s="849">
        <v>82</v>
      </c>
      <c r="K1006" s="849">
        <v>978221</v>
      </c>
      <c r="L1006" s="849">
        <v>1.7829989902267069</v>
      </c>
      <c r="M1006" s="849">
        <v>11929.524390243903</v>
      </c>
      <c r="N1006" s="849">
        <v>64</v>
      </c>
      <c r="O1006" s="849">
        <v>763835</v>
      </c>
      <c r="P1006" s="837">
        <v>1.3922385981284562</v>
      </c>
      <c r="Q1006" s="850">
        <v>11934.921875</v>
      </c>
    </row>
    <row r="1007" spans="1:17" ht="14.4" customHeight="1" x14ac:dyDescent="0.3">
      <c r="A1007" s="831" t="s">
        <v>593</v>
      </c>
      <c r="B1007" s="832" t="s">
        <v>5470</v>
      </c>
      <c r="C1007" s="832" t="s">
        <v>5036</v>
      </c>
      <c r="D1007" s="832" t="s">
        <v>5504</v>
      </c>
      <c r="E1007" s="832" t="s">
        <v>5505</v>
      </c>
      <c r="F1007" s="849">
        <v>9</v>
      </c>
      <c r="G1007" s="849">
        <v>19188</v>
      </c>
      <c r="H1007" s="849">
        <v>1</v>
      </c>
      <c r="I1007" s="849">
        <v>2132</v>
      </c>
      <c r="J1007" s="849">
        <v>4</v>
      </c>
      <c r="K1007" s="849">
        <v>8540</v>
      </c>
      <c r="L1007" s="849">
        <v>0.44506983531373773</v>
      </c>
      <c r="M1007" s="849">
        <v>2135</v>
      </c>
      <c r="N1007" s="849">
        <v>5</v>
      </c>
      <c r="O1007" s="849">
        <v>10750</v>
      </c>
      <c r="P1007" s="837">
        <v>0.56024598707525541</v>
      </c>
      <c r="Q1007" s="850">
        <v>2150</v>
      </c>
    </row>
    <row r="1008" spans="1:17" ht="14.4" customHeight="1" x14ac:dyDescent="0.3">
      <c r="A1008" s="831" t="s">
        <v>593</v>
      </c>
      <c r="B1008" s="832" t="s">
        <v>5470</v>
      </c>
      <c r="C1008" s="832" t="s">
        <v>5036</v>
      </c>
      <c r="D1008" s="832" t="s">
        <v>5506</v>
      </c>
      <c r="E1008" s="832" t="s">
        <v>5507</v>
      </c>
      <c r="F1008" s="849">
        <v>1</v>
      </c>
      <c r="G1008" s="849">
        <v>2664</v>
      </c>
      <c r="H1008" s="849">
        <v>1</v>
      </c>
      <c r="I1008" s="849">
        <v>2664</v>
      </c>
      <c r="J1008" s="849">
        <v>3</v>
      </c>
      <c r="K1008" s="849">
        <v>8006</v>
      </c>
      <c r="L1008" s="849">
        <v>3.0052552552552552</v>
      </c>
      <c r="M1008" s="849">
        <v>2668.6666666666665</v>
      </c>
      <c r="N1008" s="849">
        <v>1</v>
      </c>
      <c r="O1008" s="849">
        <v>2670</v>
      </c>
      <c r="P1008" s="837">
        <v>1.0022522522522523</v>
      </c>
      <c r="Q1008" s="850">
        <v>2670</v>
      </c>
    </row>
    <row r="1009" spans="1:17" ht="14.4" customHeight="1" x14ac:dyDescent="0.3">
      <c r="A1009" s="831" t="s">
        <v>593</v>
      </c>
      <c r="B1009" s="832" t="s">
        <v>5470</v>
      </c>
      <c r="C1009" s="832" t="s">
        <v>5036</v>
      </c>
      <c r="D1009" s="832" t="s">
        <v>5466</v>
      </c>
      <c r="E1009" s="832" t="s">
        <v>5467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0</v>
      </c>
      <c r="P1009" s="837"/>
      <c r="Q1009" s="850">
        <v>0</v>
      </c>
    </row>
    <row r="1010" spans="1:17" ht="14.4" customHeight="1" x14ac:dyDescent="0.3">
      <c r="A1010" s="831" t="s">
        <v>593</v>
      </c>
      <c r="B1010" s="832" t="s">
        <v>5470</v>
      </c>
      <c r="C1010" s="832" t="s">
        <v>5036</v>
      </c>
      <c r="D1010" s="832" t="s">
        <v>5508</v>
      </c>
      <c r="E1010" s="832" t="s">
        <v>5509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2</v>
      </c>
      <c r="O1010" s="849">
        <v>0</v>
      </c>
      <c r="P1010" s="837"/>
      <c r="Q1010" s="850">
        <v>0</v>
      </c>
    </row>
    <row r="1011" spans="1:17" ht="14.4" customHeight="1" x14ac:dyDescent="0.3">
      <c r="A1011" s="831" t="s">
        <v>593</v>
      </c>
      <c r="B1011" s="832" t="s">
        <v>5510</v>
      </c>
      <c r="C1011" s="832" t="s">
        <v>5031</v>
      </c>
      <c r="D1011" s="832" t="s">
        <v>5511</v>
      </c>
      <c r="E1011" s="832" t="s">
        <v>5512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5884.89</v>
      </c>
      <c r="P1011" s="837"/>
      <c r="Q1011" s="850">
        <v>5884.89</v>
      </c>
    </row>
    <row r="1012" spans="1:17" ht="14.4" customHeight="1" x14ac:dyDescent="0.3">
      <c r="A1012" s="831" t="s">
        <v>593</v>
      </c>
      <c r="B1012" s="832" t="s">
        <v>5510</v>
      </c>
      <c r="C1012" s="832" t="s">
        <v>5031</v>
      </c>
      <c r="D1012" s="832" t="s">
        <v>5513</v>
      </c>
      <c r="E1012" s="832" t="s">
        <v>5512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4</v>
      </c>
      <c r="O1012" s="849">
        <v>19536.16</v>
      </c>
      <c r="P1012" s="837"/>
      <c r="Q1012" s="850">
        <v>4884.04</v>
      </c>
    </row>
    <row r="1013" spans="1:17" ht="14.4" customHeight="1" x14ac:dyDescent="0.3">
      <c r="A1013" s="831" t="s">
        <v>593</v>
      </c>
      <c r="B1013" s="832" t="s">
        <v>5510</v>
      </c>
      <c r="C1013" s="832" t="s">
        <v>5031</v>
      </c>
      <c r="D1013" s="832" t="s">
        <v>5514</v>
      </c>
      <c r="E1013" s="832" t="s">
        <v>5515</v>
      </c>
      <c r="F1013" s="849"/>
      <c r="G1013" s="849"/>
      <c r="H1013" s="849"/>
      <c r="I1013" s="849"/>
      <c r="J1013" s="849"/>
      <c r="K1013" s="849"/>
      <c r="L1013" s="849"/>
      <c r="M1013" s="849"/>
      <c r="N1013" s="849">
        <v>4</v>
      </c>
      <c r="O1013" s="849">
        <v>11396</v>
      </c>
      <c r="P1013" s="837"/>
      <c r="Q1013" s="850">
        <v>2849</v>
      </c>
    </row>
    <row r="1014" spans="1:17" ht="14.4" customHeight="1" x14ac:dyDescent="0.3">
      <c r="A1014" s="831" t="s">
        <v>593</v>
      </c>
      <c r="B1014" s="832" t="s">
        <v>5510</v>
      </c>
      <c r="C1014" s="832" t="s">
        <v>5036</v>
      </c>
      <c r="D1014" s="832" t="s">
        <v>5461</v>
      </c>
      <c r="E1014" s="832" t="s">
        <v>5462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9</v>
      </c>
      <c r="O1014" s="849">
        <v>5265</v>
      </c>
      <c r="P1014" s="837"/>
      <c r="Q1014" s="850">
        <v>585</v>
      </c>
    </row>
    <row r="1015" spans="1:17" ht="14.4" customHeight="1" x14ac:dyDescent="0.3">
      <c r="A1015" s="831" t="s">
        <v>593</v>
      </c>
      <c r="B1015" s="832" t="s">
        <v>5108</v>
      </c>
      <c r="C1015" s="832" t="s">
        <v>5036</v>
      </c>
      <c r="D1015" s="832" t="s">
        <v>5109</v>
      </c>
      <c r="E1015" s="832" t="s">
        <v>5110</v>
      </c>
      <c r="F1015" s="849">
        <v>98</v>
      </c>
      <c r="G1015" s="849">
        <v>91434</v>
      </c>
      <c r="H1015" s="849">
        <v>1</v>
      </c>
      <c r="I1015" s="849">
        <v>933</v>
      </c>
      <c r="J1015" s="849"/>
      <c r="K1015" s="849"/>
      <c r="L1015" s="849"/>
      <c r="M1015" s="849"/>
      <c r="N1015" s="849"/>
      <c r="O1015" s="849"/>
      <c r="P1015" s="837"/>
      <c r="Q1015" s="850"/>
    </row>
    <row r="1016" spans="1:17" ht="14.4" customHeight="1" x14ac:dyDescent="0.3">
      <c r="A1016" s="831" t="s">
        <v>593</v>
      </c>
      <c r="B1016" s="832" t="s">
        <v>5108</v>
      </c>
      <c r="C1016" s="832" t="s">
        <v>5036</v>
      </c>
      <c r="D1016" s="832" t="s">
        <v>5111</v>
      </c>
      <c r="E1016" s="832" t="s">
        <v>5112</v>
      </c>
      <c r="F1016" s="849"/>
      <c r="G1016" s="849"/>
      <c r="H1016" s="849"/>
      <c r="I1016" s="849"/>
      <c r="J1016" s="849">
        <v>2</v>
      </c>
      <c r="K1016" s="849">
        <v>23472</v>
      </c>
      <c r="L1016" s="849"/>
      <c r="M1016" s="849">
        <v>11736</v>
      </c>
      <c r="N1016" s="849"/>
      <c r="O1016" s="849"/>
      <c r="P1016" s="837"/>
      <c r="Q1016" s="850"/>
    </row>
    <row r="1017" spans="1:17" ht="14.4" customHeight="1" x14ac:dyDescent="0.3">
      <c r="A1017" s="831" t="s">
        <v>593</v>
      </c>
      <c r="B1017" s="832" t="s">
        <v>5108</v>
      </c>
      <c r="C1017" s="832" t="s">
        <v>5036</v>
      </c>
      <c r="D1017" s="832" t="s">
        <v>5113</v>
      </c>
      <c r="E1017" s="832" t="s">
        <v>5114</v>
      </c>
      <c r="F1017" s="849">
        <v>9</v>
      </c>
      <c r="G1017" s="849">
        <v>2835</v>
      </c>
      <c r="H1017" s="849">
        <v>1</v>
      </c>
      <c r="I1017" s="849">
        <v>315</v>
      </c>
      <c r="J1017" s="849">
        <v>8</v>
      </c>
      <c r="K1017" s="849">
        <v>2392</v>
      </c>
      <c r="L1017" s="849">
        <v>0.84373897707231038</v>
      </c>
      <c r="M1017" s="849">
        <v>299</v>
      </c>
      <c r="N1017" s="849">
        <v>4</v>
      </c>
      <c r="O1017" s="849">
        <v>1208</v>
      </c>
      <c r="P1017" s="837">
        <v>0.42610229276895945</v>
      </c>
      <c r="Q1017" s="850">
        <v>302</v>
      </c>
    </row>
    <row r="1018" spans="1:17" ht="14.4" customHeight="1" x14ac:dyDescent="0.3">
      <c r="A1018" s="831" t="s">
        <v>593</v>
      </c>
      <c r="B1018" s="832" t="s">
        <v>5108</v>
      </c>
      <c r="C1018" s="832" t="s">
        <v>5036</v>
      </c>
      <c r="D1018" s="832" t="s">
        <v>5115</v>
      </c>
      <c r="E1018" s="832" t="s">
        <v>5116</v>
      </c>
      <c r="F1018" s="849">
        <v>5</v>
      </c>
      <c r="G1018" s="849">
        <v>115</v>
      </c>
      <c r="H1018" s="849">
        <v>1</v>
      </c>
      <c r="I1018" s="849">
        <v>23</v>
      </c>
      <c r="J1018" s="849"/>
      <c r="K1018" s="849"/>
      <c r="L1018" s="849"/>
      <c r="M1018" s="849"/>
      <c r="N1018" s="849"/>
      <c r="O1018" s="849"/>
      <c r="P1018" s="837"/>
      <c r="Q1018" s="850"/>
    </row>
    <row r="1019" spans="1:17" ht="14.4" customHeight="1" x14ac:dyDescent="0.3">
      <c r="A1019" s="831" t="s">
        <v>593</v>
      </c>
      <c r="B1019" s="832" t="s">
        <v>5108</v>
      </c>
      <c r="C1019" s="832" t="s">
        <v>5036</v>
      </c>
      <c r="D1019" s="832" t="s">
        <v>5119</v>
      </c>
      <c r="E1019" s="832"/>
      <c r="F1019" s="849">
        <v>81</v>
      </c>
      <c r="G1019" s="849">
        <v>104085</v>
      </c>
      <c r="H1019" s="849">
        <v>1</v>
      </c>
      <c r="I1019" s="849">
        <v>1285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593</v>
      </c>
      <c r="B1020" s="832" t="s">
        <v>5108</v>
      </c>
      <c r="C1020" s="832" t="s">
        <v>5036</v>
      </c>
      <c r="D1020" s="832" t="s">
        <v>5120</v>
      </c>
      <c r="E1020" s="832" t="s">
        <v>5121</v>
      </c>
      <c r="F1020" s="849">
        <v>50</v>
      </c>
      <c r="G1020" s="849">
        <v>488100</v>
      </c>
      <c r="H1020" s="849">
        <v>1</v>
      </c>
      <c r="I1020" s="849">
        <v>9762</v>
      </c>
      <c r="J1020" s="849">
        <v>42</v>
      </c>
      <c r="K1020" s="849">
        <v>439614</v>
      </c>
      <c r="L1020" s="849">
        <v>0.90066379840196686</v>
      </c>
      <c r="M1020" s="849">
        <v>10467</v>
      </c>
      <c r="N1020" s="849">
        <v>31</v>
      </c>
      <c r="O1020" s="849">
        <v>325500</v>
      </c>
      <c r="P1020" s="837">
        <v>0.66687154271665638</v>
      </c>
      <c r="Q1020" s="850">
        <v>10500</v>
      </c>
    </row>
    <row r="1021" spans="1:17" ht="14.4" customHeight="1" x14ac:dyDescent="0.3">
      <c r="A1021" s="831" t="s">
        <v>593</v>
      </c>
      <c r="B1021" s="832" t="s">
        <v>5108</v>
      </c>
      <c r="C1021" s="832" t="s">
        <v>5036</v>
      </c>
      <c r="D1021" s="832" t="s">
        <v>5122</v>
      </c>
      <c r="E1021" s="832" t="s">
        <v>5123</v>
      </c>
      <c r="F1021" s="849">
        <v>10</v>
      </c>
      <c r="G1021" s="849">
        <v>103810</v>
      </c>
      <c r="H1021" s="849">
        <v>1</v>
      </c>
      <c r="I1021" s="849">
        <v>10381</v>
      </c>
      <c r="J1021" s="849">
        <v>14</v>
      </c>
      <c r="K1021" s="849">
        <v>159544</v>
      </c>
      <c r="L1021" s="849">
        <v>1.5368846931894808</v>
      </c>
      <c r="M1021" s="849">
        <v>11396</v>
      </c>
      <c r="N1021" s="849">
        <v>5</v>
      </c>
      <c r="O1021" s="849">
        <v>57340</v>
      </c>
      <c r="P1021" s="837">
        <v>0.55235526442539251</v>
      </c>
      <c r="Q1021" s="850">
        <v>11468</v>
      </c>
    </row>
    <row r="1022" spans="1:17" ht="14.4" customHeight="1" x14ac:dyDescent="0.3">
      <c r="A1022" s="831" t="s">
        <v>593</v>
      </c>
      <c r="B1022" s="832" t="s">
        <v>5108</v>
      </c>
      <c r="C1022" s="832" t="s">
        <v>5036</v>
      </c>
      <c r="D1022" s="832" t="s">
        <v>5128</v>
      </c>
      <c r="E1022" s="832"/>
      <c r="F1022" s="849">
        <v>114</v>
      </c>
      <c r="G1022" s="849">
        <v>115368</v>
      </c>
      <c r="H1022" s="849">
        <v>1</v>
      </c>
      <c r="I1022" s="849">
        <v>1012</v>
      </c>
      <c r="J1022" s="849"/>
      <c r="K1022" s="849"/>
      <c r="L1022" s="849"/>
      <c r="M1022" s="849"/>
      <c r="N1022" s="849"/>
      <c r="O1022" s="849"/>
      <c r="P1022" s="837"/>
      <c r="Q1022" s="850"/>
    </row>
    <row r="1023" spans="1:17" ht="14.4" customHeight="1" x14ac:dyDescent="0.3">
      <c r="A1023" s="831" t="s">
        <v>593</v>
      </c>
      <c r="B1023" s="832" t="s">
        <v>5108</v>
      </c>
      <c r="C1023" s="832" t="s">
        <v>5036</v>
      </c>
      <c r="D1023" s="832" t="s">
        <v>5129</v>
      </c>
      <c r="E1023" s="832"/>
      <c r="F1023" s="849">
        <v>46</v>
      </c>
      <c r="G1023" s="849">
        <v>105662</v>
      </c>
      <c r="H1023" s="849">
        <v>1</v>
      </c>
      <c r="I1023" s="849">
        <v>2297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" customHeight="1" x14ac:dyDescent="0.3">
      <c r="A1024" s="831" t="s">
        <v>593</v>
      </c>
      <c r="B1024" s="832" t="s">
        <v>5108</v>
      </c>
      <c r="C1024" s="832" t="s">
        <v>5036</v>
      </c>
      <c r="D1024" s="832" t="s">
        <v>5130</v>
      </c>
      <c r="E1024" s="832" t="s">
        <v>5131</v>
      </c>
      <c r="F1024" s="849">
        <v>17</v>
      </c>
      <c r="G1024" s="849">
        <v>6358</v>
      </c>
      <c r="H1024" s="849">
        <v>1</v>
      </c>
      <c r="I1024" s="849">
        <v>374</v>
      </c>
      <c r="J1024" s="849">
        <v>26</v>
      </c>
      <c r="K1024" s="849">
        <v>9334</v>
      </c>
      <c r="L1024" s="849">
        <v>1.4680717206668763</v>
      </c>
      <c r="M1024" s="849">
        <v>359</v>
      </c>
      <c r="N1024" s="849">
        <v>22</v>
      </c>
      <c r="O1024" s="849">
        <v>7964</v>
      </c>
      <c r="P1024" s="837">
        <v>1.2525951557093427</v>
      </c>
      <c r="Q1024" s="850">
        <v>362</v>
      </c>
    </row>
    <row r="1025" spans="1:17" ht="14.4" customHeight="1" x14ac:dyDescent="0.3">
      <c r="A1025" s="831" t="s">
        <v>593</v>
      </c>
      <c r="B1025" s="832" t="s">
        <v>5108</v>
      </c>
      <c r="C1025" s="832" t="s">
        <v>5036</v>
      </c>
      <c r="D1025" s="832" t="s">
        <v>5132</v>
      </c>
      <c r="E1025" s="832" t="s">
        <v>5133</v>
      </c>
      <c r="F1025" s="849">
        <v>1</v>
      </c>
      <c r="G1025" s="849">
        <v>7556</v>
      </c>
      <c r="H1025" s="849">
        <v>1</v>
      </c>
      <c r="I1025" s="849">
        <v>7556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593</v>
      </c>
      <c r="B1026" s="832" t="s">
        <v>5108</v>
      </c>
      <c r="C1026" s="832" t="s">
        <v>5036</v>
      </c>
      <c r="D1026" s="832" t="s">
        <v>5134</v>
      </c>
      <c r="E1026" s="832" t="s">
        <v>5135</v>
      </c>
      <c r="F1026" s="849">
        <v>3</v>
      </c>
      <c r="G1026" s="849">
        <v>34299</v>
      </c>
      <c r="H1026" s="849">
        <v>1</v>
      </c>
      <c r="I1026" s="849">
        <v>11433</v>
      </c>
      <c r="J1026" s="849"/>
      <c r="K1026" s="849"/>
      <c r="L1026" s="849"/>
      <c r="M1026" s="849"/>
      <c r="N1026" s="849">
        <v>1</v>
      </c>
      <c r="O1026" s="849">
        <v>12517</v>
      </c>
      <c r="P1026" s="837">
        <v>0.36493775328726785</v>
      </c>
      <c r="Q1026" s="850">
        <v>12517</v>
      </c>
    </row>
    <row r="1027" spans="1:17" ht="14.4" customHeight="1" x14ac:dyDescent="0.3">
      <c r="A1027" s="831" t="s">
        <v>593</v>
      </c>
      <c r="B1027" s="832" t="s">
        <v>5108</v>
      </c>
      <c r="C1027" s="832" t="s">
        <v>5036</v>
      </c>
      <c r="D1027" s="832" t="s">
        <v>5140</v>
      </c>
      <c r="E1027" s="832" t="s">
        <v>5141</v>
      </c>
      <c r="F1027" s="849"/>
      <c r="G1027" s="849"/>
      <c r="H1027" s="849"/>
      <c r="I1027" s="849"/>
      <c r="J1027" s="849">
        <v>101</v>
      </c>
      <c r="K1027" s="849">
        <v>111807</v>
      </c>
      <c r="L1027" s="849"/>
      <c r="M1027" s="849">
        <v>1107</v>
      </c>
      <c r="N1027" s="849">
        <v>50</v>
      </c>
      <c r="O1027" s="849">
        <v>55500</v>
      </c>
      <c r="P1027" s="837"/>
      <c r="Q1027" s="850">
        <v>1110</v>
      </c>
    </row>
    <row r="1028" spans="1:17" ht="14.4" customHeight="1" x14ac:dyDescent="0.3">
      <c r="A1028" s="831" t="s">
        <v>593</v>
      </c>
      <c r="B1028" s="832" t="s">
        <v>5108</v>
      </c>
      <c r="C1028" s="832" t="s">
        <v>5036</v>
      </c>
      <c r="D1028" s="832" t="s">
        <v>5146</v>
      </c>
      <c r="E1028" s="832" t="s">
        <v>5147</v>
      </c>
      <c r="F1028" s="849"/>
      <c r="G1028" s="849"/>
      <c r="H1028" s="849"/>
      <c r="I1028" s="849"/>
      <c r="J1028" s="849">
        <v>4</v>
      </c>
      <c r="K1028" s="849">
        <v>35224</v>
      </c>
      <c r="L1028" s="849"/>
      <c r="M1028" s="849">
        <v>8806</v>
      </c>
      <c r="N1028" s="849">
        <v>2</v>
      </c>
      <c r="O1028" s="849">
        <v>17626</v>
      </c>
      <c r="P1028" s="837"/>
      <c r="Q1028" s="850">
        <v>8813</v>
      </c>
    </row>
    <row r="1029" spans="1:17" ht="14.4" customHeight="1" x14ac:dyDescent="0.3">
      <c r="A1029" s="831" t="s">
        <v>593</v>
      </c>
      <c r="B1029" s="832" t="s">
        <v>5108</v>
      </c>
      <c r="C1029" s="832" t="s">
        <v>5036</v>
      </c>
      <c r="D1029" s="832" t="s">
        <v>5148</v>
      </c>
      <c r="E1029" s="832" t="s">
        <v>5149</v>
      </c>
      <c r="F1029" s="849"/>
      <c r="G1029" s="849"/>
      <c r="H1029" s="849"/>
      <c r="I1029" s="849"/>
      <c r="J1029" s="849">
        <v>1</v>
      </c>
      <c r="K1029" s="849">
        <v>1610</v>
      </c>
      <c r="L1029" s="849"/>
      <c r="M1029" s="849">
        <v>1610</v>
      </c>
      <c r="N1029" s="849"/>
      <c r="O1029" s="849"/>
      <c r="P1029" s="837"/>
      <c r="Q1029" s="850"/>
    </row>
    <row r="1030" spans="1:17" ht="14.4" customHeight="1" x14ac:dyDescent="0.3">
      <c r="A1030" s="831" t="s">
        <v>593</v>
      </c>
      <c r="B1030" s="832" t="s">
        <v>5108</v>
      </c>
      <c r="C1030" s="832" t="s">
        <v>5036</v>
      </c>
      <c r="D1030" s="832" t="s">
        <v>5150</v>
      </c>
      <c r="E1030" s="832" t="s">
        <v>5151</v>
      </c>
      <c r="F1030" s="849"/>
      <c r="G1030" s="849"/>
      <c r="H1030" s="849"/>
      <c r="I1030" s="849"/>
      <c r="J1030" s="849">
        <v>67</v>
      </c>
      <c r="K1030" s="849">
        <v>109143</v>
      </c>
      <c r="L1030" s="849"/>
      <c r="M1030" s="849">
        <v>1629</v>
      </c>
      <c r="N1030" s="849">
        <v>45</v>
      </c>
      <c r="O1030" s="849">
        <v>73440</v>
      </c>
      <c r="P1030" s="837"/>
      <c r="Q1030" s="850">
        <v>1632</v>
      </c>
    </row>
    <row r="1031" spans="1:17" ht="14.4" customHeight="1" x14ac:dyDescent="0.3">
      <c r="A1031" s="831" t="s">
        <v>593</v>
      </c>
      <c r="B1031" s="832" t="s">
        <v>5108</v>
      </c>
      <c r="C1031" s="832" t="s">
        <v>5036</v>
      </c>
      <c r="D1031" s="832" t="s">
        <v>5152</v>
      </c>
      <c r="E1031" s="832" t="s">
        <v>5153</v>
      </c>
      <c r="F1031" s="849"/>
      <c r="G1031" s="849"/>
      <c r="H1031" s="849"/>
      <c r="I1031" s="849"/>
      <c r="J1031" s="849">
        <v>30</v>
      </c>
      <c r="K1031" s="849">
        <v>115050</v>
      </c>
      <c r="L1031" s="849"/>
      <c r="M1031" s="849">
        <v>3835</v>
      </c>
      <c r="N1031" s="849">
        <v>20</v>
      </c>
      <c r="O1031" s="849">
        <v>76780</v>
      </c>
      <c r="P1031" s="837"/>
      <c r="Q1031" s="850">
        <v>3839</v>
      </c>
    </row>
    <row r="1032" spans="1:17" ht="14.4" customHeight="1" x14ac:dyDescent="0.3">
      <c r="A1032" s="831" t="s">
        <v>593</v>
      </c>
      <c r="B1032" s="832" t="s">
        <v>5108</v>
      </c>
      <c r="C1032" s="832" t="s">
        <v>5036</v>
      </c>
      <c r="D1032" s="832" t="s">
        <v>5154</v>
      </c>
      <c r="E1032" s="832" t="s">
        <v>5155</v>
      </c>
      <c r="F1032" s="849"/>
      <c r="G1032" s="849"/>
      <c r="H1032" s="849"/>
      <c r="I1032" s="849"/>
      <c r="J1032" s="849">
        <v>1</v>
      </c>
      <c r="K1032" s="849">
        <v>1610</v>
      </c>
      <c r="L1032" s="849"/>
      <c r="M1032" s="849">
        <v>1610</v>
      </c>
      <c r="N1032" s="849"/>
      <c r="O1032" s="849"/>
      <c r="P1032" s="837"/>
      <c r="Q1032" s="850"/>
    </row>
    <row r="1033" spans="1:17" ht="14.4" customHeight="1" x14ac:dyDescent="0.3">
      <c r="A1033" s="831" t="s">
        <v>593</v>
      </c>
      <c r="B1033" s="832" t="s">
        <v>5108</v>
      </c>
      <c r="C1033" s="832" t="s">
        <v>5036</v>
      </c>
      <c r="D1033" s="832" t="s">
        <v>5156</v>
      </c>
      <c r="E1033" s="832" t="s">
        <v>5157</v>
      </c>
      <c r="F1033" s="849"/>
      <c r="G1033" s="849"/>
      <c r="H1033" s="849"/>
      <c r="I1033" s="849"/>
      <c r="J1033" s="849">
        <v>1</v>
      </c>
      <c r="K1033" s="849">
        <v>39726</v>
      </c>
      <c r="L1033" s="849"/>
      <c r="M1033" s="849">
        <v>39726</v>
      </c>
      <c r="N1033" s="849"/>
      <c r="O1033" s="849"/>
      <c r="P1033" s="837"/>
      <c r="Q1033" s="850"/>
    </row>
    <row r="1034" spans="1:17" ht="14.4" customHeight="1" x14ac:dyDescent="0.3">
      <c r="A1034" s="831" t="s">
        <v>593</v>
      </c>
      <c r="B1034" s="832" t="s">
        <v>5108</v>
      </c>
      <c r="C1034" s="832" t="s">
        <v>5036</v>
      </c>
      <c r="D1034" s="832" t="s">
        <v>5158</v>
      </c>
      <c r="E1034" s="832" t="s">
        <v>5159</v>
      </c>
      <c r="F1034" s="849"/>
      <c r="G1034" s="849"/>
      <c r="H1034" s="849"/>
      <c r="I1034" s="849"/>
      <c r="J1034" s="849">
        <v>2</v>
      </c>
      <c r="K1034" s="849">
        <v>4790</v>
      </c>
      <c r="L1034" s="849"/>
      <c r="M1034" s="849">
        <v>2395</v>
      </c>
      <c r="N1034" s="849"/>
      <c r="O1034" s="849"/>
      <c r="P1034" s="837"/>
      <c r="Q1034" s="850"/>
    </row>
    <row r="1035" spans="1:17" ht="14.4" customHeight="1" x14ac:dyDescent="0.3">
      <c r="A1035" s="831" t="s">
        <v>593</v>
      </c>
      <c r="B1035" s="832" t="s">
        <v>5162</v>
      </c>
      <c r="C1035" s="832" t="s">
        <v>5036</v>
      </c>
      <c r="D1035" s="832" t="s">
        <v>5516</v>
      </c>
      <c r="E1035" s="832" t="s">
        <v>5517</v>
      </c>
      <c r="F1035" s="849">
        <v>1</v>
      </c>
      <c r="G1035" s="849">
        <v>30</v>
      </c>
      <c r="H1035" s="849">
        <v>1</v>
      </c>
      <c r="I1035" s="849">
        <v>30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593</v>
      </c>
      <c r="B1036" s="832" t="s">
        <v>5162</v>
      </c>
      <c r="C1036" s="832" t="s">
        <v>5036</v>
      </c>
      <c r="D1036" s="832" t="s">
        <v>5163</v>
      </c>
      <c r="E1036" s="832" t="s">
        <v>5164</v>
      </c>
      <c r="F1036" s="849">
        <v>10</v>
      </c>
      <c r="G1036" s="849">
        <v>2210</v>
      </c>
      <c r="H1036" s="849">
        <v>1</v>
      </c>
      <c r="I1036" s="849">
        <v>221</v>
      </c>
      <c r="J1036" s="849">
        <v>9</v>
      </c>
      <c r="K1036" s="849">
        <v>1998</v>
      </c>
      <c r="L1036" s="849">
        <v>0.90407239819004526</v>
      </c>
      <c r="M1036" s="849">
        <v>222</v>
      </c>
      <c r="N1036" s="849">
        <v>44</v>
      </c>
      <c r="O1036" s="849">
        <v>9812</v>
      </c>
      <c r="P1036" s="837">
        <v>4.4398190045248871</v>
      </c>
      <c r="Q1036" s="850">
        <v>223</v>
      </c>
    </row>
    <row r="1037" spans="1:17" ht="14.4" customHeight="1" x14ac:dyDescent="0.3">
      <c r="A1037" s="831" t="s">
        <v>593</v>
      </c>
      <c r="B1037" s="832" t="s">
        <v>5162</v>
      </c>
      <c r="C1037" s="832" t="s">
        <v>5036</v>
      </c>
      <c r="D1037" s="832" t="s">
        <v>5165</v>
      </c>
      <c r="E1037" s="832" t="s">
        <v>5166</v>
      </c>
      <c r="F1037" s="849">
        <v>14</v>
      </c>
      <c r="G1037" s="849">
        <v>7112</v>
      </c>
      <c r="H1037" s="849">
        <v>1</v>
      </c>
      <c r="I1037" s="849">
        <v>508</v>
      </c>
      <c r="J1037" s="849">
        <v>9</v>
      </c>
      <c r="K1037" s="849">
        <v>4581</v>
      </c>
      <c r="L1037" s="849">
        <v>0.64412260967379076</v>
      </c>
      <c r="M1037" s="849">
        <v>509</v>
      </c>
      <c r="N1037" s="849">
        <v>44</v>
      </c>
      <c r="O1037" s="849">
        <v>22572</v>
      </c>
      <c r="P1037" s="837">
        <v>3.1737907761529809</v>
      </c>
      <c r="Q1037" s="850">
        <v>513</v>
      </c>
    </row>
    <row r="1038" spans="1:17" ht="14.4" customHeight="1" x14ac:dyDescent="0.3">
      <c r="A1038" s="831" t="s">
        <v>593</v>
      </c>
      <c r="B1038" s="832" t="s">
        <v>5162</v>
      </c>
      <c r="C1038" s="832" t="s">
        <v>5036</v>
      </c>
      <c r="D1038" s="832" t="s">
        <v>5167</v>
      </c>
      <c r="E1038" s="832" t="s">
        <v>5168</v>
      </c>
      <c r="F1038" s="849">
        <v>73</v>
      </c>
      <c r="G1038" s="849">
        <v>25842</v>
      </c>
      <c r="H1038" s="849">
        <v>1</v>
      </c>
      <c r="I1038" s="849">
        <v>354</v>
      </c>
      <c r="J1038" s="849">
        <v>74</v>
      </c>
      <c r="K1038" s="849">
        <v>26196</v>
      </c>
      <c r="L1038" s="849">
        <v>1.0136986301369864</v>
      </c>
      <c r="M1038" s="849">
        <v>354</v>
      </c>
      <c r="N1038" s="849">
        <v>70</v>
      </c>
      <c r="O1038" s="849">
        <v>24850</v>
      </c>
      <c r="P1038" s="837">
        <v>0.96161287826019659</v>
      </c>
      <c r="Q1038" s="850">
        <v>355</v>
      </c>
    </row>
    <row r="1039" spans="1:17" ht="14.4" customHeight="1" x14ac:dyDescent="0.3">
      <c r="A1039" s="831" t="s">
        <v>593</v>
      </c>
      <c r="B1039" s="832" t="s">
        <v>5162</v>
      </c>
      <c r="C1039" s="832" t="s">
        <v>5036</v>
      </c>
      <c r="D1039" s="832" t="s">
        <v>5171</v>
      </c>
      <c r="E1039" s="832" t="s">
        <v>5172</v>
      </c>
      <c r="F1039" s="849">
        <v>1990</v>
      </c>
      <c r="G1039" s="849">
        <v>129350</v>
      </c>
      <c r="H1039" s="849">
        <v>1</v>
      </c>
      <c r="I1039" s="849">
        <v>65</v>
      </c>
      <c r="J1039" s="849">
        <v>1718</v>
      </c>
      <c r="K1039" s="849">
        <v>111670</v>
      </c>
      <c r="L1039" s="849">
        <v>0.86331658291457292</v>
      </c>
      <c r="M1039" s="849">
        <v>65</v>
      </c>
      <c r="N1039" s="849">
        <v>1970</v>
      </c>
      <c r="O1039" s="849">
        <v>128050</v>
      </c>
      <c r="P1039" s="837">
        <v>0.98994974874371855</v>
      </c>
      <c r="Q1039" s="850">
        <v>65</v>
      </c>
    </row>
    <row r="1040" spans="1:17" ht="14.4" customHeight="1" x14ac:dyDescent="0.3">
      <c r="A1040" s="831" t="s">
        <v>593</v>
      </c>
      <c r="B1040" s="832" t="s">
        <v>5162</v>
      </c>
      <c r="C1040" s="832" t="s">
        <v>5036</v>
      </c>
      <c r="D1040" s="832" t="s">
        <v>5173</v>
      </c>
      <c r="E1040" s="832" t="s">
        <v>5174</v>
      </c>
      <c r="F1040" s="849">
        <v>1</v>
      </c>
      <c r="G1040" s="849">
        <v>545</v>
      </c>
      <c r="H1040" s="849">
        <v>1</v>
      </c>
      <c r="I1040" s="849">
        <v>545</v>
      </c>
      <c r="J1040" s="849"/>
      <c r="K1040" s="849"/>
      <c r="L1040" s="849"/>
      <c r="M1040" s="849"/>
      <c r="N1040" s="849">
        <v>1</v>
      </c>
      <c r="O1040" s="849">
        <v>546</v>
      </c>
      <c r="P1040" s="837">
        <v>1.001834862385321</v>
      </c>
      <c r="Q1040" s="850">
        <v>546</v>
      </c>
    </row>
    <row r="1041" spans="1:17" ht="14.4" customHeight="1" x14ac:dyDescent="0.3">
      <c r="A1041" s="831" t="s">
        <v>593</v>
      </c>
      <c r="B1041" s="832" t="s">
        <v>5162</v>
      </c>
      <c r="C1041" s="832" t="s">
        <v>5036</v>
      </c>
      <c r="D1041" s="832" t="s">
        <v>5175</v>
      </c>
      <c r="E1041" s="832" t="s">
        <v>5176</v>
      </c>
      <c r="F1041" s="849">
        <v>4</v>
      </c>
      <c r="G1041" s="849">
        <v>2368</v>
      </c>
      <c r="H1041" s="849">
        <v>1</v>
      </c>
      <c r="I1041" s="849">
        <v>592</v>
      </c>
      <c r="J1041" s="849">
        <v>2</v>
      </c>
      <c r="K1041" s="849">
        <v>1184</v>
      </c>
      <c r="L1041" s="849">
        <v>0.5</v>
      </c>
      <c r="M1041" s="849">
        <v>592</v>
      </c>
      <c r="N1041" s="849">
        <v>1</v>
      </c>
      <c r="O1041" s="849">
        <v>594</v>
      </c>
      <c r="P1041" s="837">
        <v>0.25084459459459457</v>
      </c>
      <c r="Q1041" s="850">
        <v>594</v>
      </c>
    </row>
    <row r="1042" spans="1:17" ht="14.4" customHeight="1" x14ac:dyDescent="0.3">
      <c r="A1042" s="831" t="s">
        <v>593</v>
      </c>
      <c r="B1042" s="832" t="s">
        <v>5162</v>
      </c>
      <c r="C1042" s="832" t="s">
        <v>5036</v>
      </c>
      <c r="D1042" s="832" t="s">
        <v>5177</v>
      </c>
      <c r="E1042" s="832" t="s">
        <v>5178</v>
      </c>
      <c r="F1042" s="849">
        <v>2</v>
      </c>
      <c r="G1042" s="849">
        <v>1234</v>
      </c>
      <c r="H1042" s="849">
        <v>1</v>
      </c>
      <c r="I1042" s="849">
        <v>617</v>
      </c>
      <c r="J1042" s="849">
        <v>2</v>
      </c>
      <c r="K1042" s="849">
        <v>1234</v>
      </c>
      <c r="L1042" s="849">
        <v>1</v>
      </c>
      <c r="M1042" s="849">
        <v>617</v>
      </c>
      <c r="N1042" s="849">
        <v>1</v>
      </c>
      <c r="O1042" s="849">
        <v>618</v>
      </c>
      <c r="P1042" s="837">
        <v>0.50081037277147489</v>
      </c>
      <c r="Q1042" s="850">
        <v>618</v>
      </c>
    </row>
    <row r="1043" spans="1:17" ht="14.4" customHeight="1" x14ac:dyDescent="0.3">
      <c r="A1043" s="831" t="s">
        <v>593</v>
      </c>
      <c r="B1043" s="832" t="s">
        <v>5162</v>
      </c>
      <c r="C1043" s="832" t="s">
        <v>5036</v>
      </c>
      <c r="D1043" s="832" t="s">
        <v>5179</v>
      </c>
      <c r="E1043" s="832" t="s">
        <v>5180</v>
      </c>
      <c r="F1043" s="849">
        <v>5</v>
      </c>
      <c r="G1043" s="849">
        <v>765</v>
      </c>
      <c r="H1043" s="849">
        <v>1</v>
      </c>
      <c r="I1043" s="849">
        <v>153</v>
      </c>
      <c r="J1043" s="849"/>
      <c r="K1043" s="849"/>
      <c r="L1043" s="849"/>
      <c r="M1043" s="849"/>
      <c r="N1043" s="849">
        <v>6</v>
      </c>
      <c r="O1043" s="849">
        <v>924</v>
      </c>
      <c r="P1043" s="837">
        <v>1.2078431372549019</v>
      </c>
      <c r="Q1043" s="850">
        <v>154</v>
      </c>
    </row>
    <row r="1044" spans="1:17" ht="14.4" customHeight="1" x14ac:dyDescent="0.3">
      <c r="A1044" s="831" t="s">
        <v>593</v>
      </c>
      <c r="B1044" s="832" t="s">
        <v>5162</v>
      </c>
      <c r="C1044" s="832" t="s">
        <v>5036</v>
      </c>
      <c r="D1044" s="832" t="s">
        <v>5181</v>
      </c>
      <c r="E1044" s="832" t="s">
        <v>5182</v>
      </c>
      <c r="F1044" s="849">
        <v>1</v>
      </c>
      <c r="G1044" s="849">
        <v>679</v>
      </c>
      <c r="H1044" s="849">
        <v>1</v>
      </c>
      <c r="I1044" s="849">
        <v>679</v>
      </c>
      <c r="J1044" s="849"/>
      <c r="K1044" s="849"/>
      <c r="L1044" s="849"/>
      <c r="M1044" s="849"/>
      <c r="N1044" s="849"/>
      <c r="O1044" s="849"/>
      <c r="P1044" s="837"/>
      <c r="Q1044" s="850"/>
    </row>
    <row r="1045" spans="1:17" ht="14.4" customHeight="1" x14ac:dyDescent="0.3">
      <c r="A1045" s="831" t="s">
        <v>593</v>
      </c>
      <c r="B1045" s="832" t="s">
        <v>5162</v>
      </c>
      <c r="C1045" s="832" t="s">
        <v>5036</v>
      </c>
      <c r="D1045" s="832" t="s">
        <v>5183</v>
      </c>
      <c r="E1045" s="832" t="s">
        <v>5184</v>
      </c>
      <c r="F1045" s="849">
        <v>47</v>
      </c>
      <c r="G1045" s="849">
        <v>1128</v>
      </c>
      <c r="H1045" s="849">
        <v>1</v>
      </c>
      <c r="I1045" s="849">
        <v>24</v>
      </c>
      <c r="J1045" s="849">
        <v>39</v>
      </c>
      <c r="K1045" s="849">
        <v>936</v>
      </c>
      <c r="L1045" s="849">
        <v>0.82978723404255317</v>
      </c>
      <c r="M1045" s="849">
        <v>24</v>
      </c>
      <c r="N1045" s="849">
        <v>51</v>
      </c>
      <c r="O1045" s="849">
        <v>1326</v>
      </c>
      <c r="P1045" s="837">
        <v>1.175531914893617</v>
      </c>
      <c r="Q1045" s="850">
        <v>26</v>
      </c>
    </row>
    <row r="1046" spans="1:17" ht="14.4" customHeight="1" x14ac:dyDescent="0.3">
      <c r="A1046" s="831" t="s">
        <v>593</v>
      </c>
      <c r="B1046" s="832" t="s">
        <v>5162</v>
      </c>
      <c r="C1046" s="832" t="s">
        <v>5036</v>
      </c>
      <c r="D1046" s="832" t="s">
        <v>5187</v>
      </c>
      <c r="E1046" s="832" t="s">
        <v>5188</v>
      </c>
      <c r="F1046" s="849">
        <v>762</v>
      </c>
      <c r="G1046" s="849">
        <v>41910</v>
      </c>
      <c r="H1046" s="849">
        <v>1</v>
      </c>
      <c r="I1046" s="849">
        <v>55</v>
      </c>
      <c r="J1046" s="849">
        <v>570</v>
      </c>
      <c r="K1046" s="849">
        <v>31350</v>
      </c>
      <c r="L1046" s="849">
        <v>0.74803149606299213</v>
      </c>
      <c r="M1046" s="849">
        <v>55</v>
      </c>
      <c r="N1046" s="849">
        <v>660</v>
      </c>
      <c r="O1046" s="849">
        <v>36300</v>
      </c>
      <c r="P1046" s="837">
        <v>0.86614173228346458</v>
      </c>
      <c r="Q1046" s="850">
        <v>55</v>
      </c>
    </row>
    <row r="1047" spans="1:17" ht="14.4" customHeight="1" x14ac:dyDescent="0.3">
      <c r="A1047" s="831" t="s">
        <v>593</v>
      </c>
      <c r="B1047" s="832" t="s">
        <v>5162</v>
      </c>
      <c r="C1047" s="832" t="s">
        <v>5036</v>
      </c>
      <c r="D1047" s="832" t="s">
        <v>5189</v>
      </c>
      <c r="E1047" s="832" t="s">
        <v>5190</v>
      </c>
      <c r="F1047" s="849">
        <v>774</v>
      </c>
      <c r="G1047" s="849">
        <v>59598</v>
      </c>
      <c r="H1047" s="849">
        <v>1</v>
      </c>
      <c r="I1047" s="849">
        <v>77</v>
      </c>
      <c r="J1047" s="849">
        <v>579</v>
      </c>
      <c r="K1047" s="849">
        <v>44583</v>
      </c>
      <c r="L1047" s="849">
        <v>0.74806201550387597</v>
      </c>
      <c r="M1047" s="849">
        <v>77</v>
      </c>
      <c r="N1047" s="849">
        <v>673</v>
      </c>
      <c r="O1047" s="849">
        <v>52494</v>
      </c>
      <c r="P1047" s="837">
        <v>0.88080136917346219</v>
      </c>
      <c r="Q1047" s="850">
        <v>78</v>
      </c>
    </row>
    <row r="1048" spans="1:17" ht="14.4" customHeight="1" x14ac:dyDescent="0.3">
      <c r="A1048" s="831" t="s">
        <v>593</v>
      </c>
      <c r="B1048" s="832" t="s">
        <v>5162</v>
      </c>
      <c r="C1048" s="832" t="s">
        <v>5036</v>
      </c>
      <c r="D1048" s="832" t="s">
        <v>5191</v>
      </c>
      <c r="E1048" s="832" t="s">
        <v>5192</v>
      </c>
      <c r="F1048" s="849">
        <v>2</v>
      </c>
      <c r="G1048" s="849">
        <v>3266</v>
      </c>
      <c r="H1048" s="849">
        <v>1</v>
      </c>
      <c r="I1048" s="849">
        <v>1633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593</v>
      </c>
      <c r="B1049" s="832" t="s">
        <v>5162</v>
      </c>
      <c r="C1049" s="832" t="s">
        <v>5036</v>
      </c>
      <c r="D1049" s="832" t="s">
        <v>5193</v>
      </c>
      <c r="E1049" s="832" t="s">
        <v>5194</v>
      </c>
      <c r="F1049" s="849">
        <v>269</v>
      </c>
      <c r="G1049" s="849">
        <v>6456</v>
      </c>
      <c r="H1049" s="849">
        <v>1</v>
      </c>
      <c r="I1049" s="849">
        <v>24</v>
      </c>
      <c r="J1049" s="849">
        <v>247</v>
      </c>
      <c r="K1049" s="849">
        <v>5928</v>
      </c>
      <c r="L1049" s="849">
        <v>0.91821561338289959</v>
      </c>
      <c r="M1049" s="849">
        <v>24</v>
      </c>
      <c r="N1049" s="849">
        <v>248</v>
      </c>
      <c r="O1049" s="849">
        <v>5952</v>
      </c>
      <c r="P1049" s="837">
        <v>0.92193308550185871</v>
      </c>
      <c r="Q1049" s="850">
        <v>24</v>
      </c>
    </row>
    <row r="1050" spans="1:17" ht="14.4" customHeight="1" x14ac:dyDescent="0.3">
      <c r="A1050" s="831" t="s">
        <v>593</v>
      </c>
      <c r="B1050" s="832" t="s">
        <v>5162</v>
      </c>
      <c r="C1050" s="832" t="s">
        <v>5036</v>
      </c>
      <c r="D1050" s="832" t="s">
        <v>5197</v>
      </c>
      <c r="E1050" s="832" t="s">
        <v>5198</v>
      </c>
      <c r="F1050" s="849">
        <v>1</v>
      </c>
      <c r="G1050" s="849">
        <v>180</v>
      </c>
      <c r="H1050" s="849">
        <v>1</v>
      </c>
      <c r="I1050" s="849">
        <v>180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593</v>
      </c>
      <c r="B1051" s="832" t="s">
        <v>5162</v>
      </c>
      <c r="C1051" s="832" t="s">
        <v>5036</v>
      </c>
      <c r="D1051" s="832" t="s">
        <v>5201</v>
      </c>
      <c r="E1051" s="832" t="s">
        <v>5202</v>
      </c>
      <c r="F1051" s="849">
        <v>2</v>
      </c>
      <c r="G1051" s="849">
        <v>1262</v>
      </c>
      <c r="H1051" s="849">
        <v>1</v>
      </c>
      <c r="I1051" s="849">
        <v>631</v>
      </c>
      <c r="J1051" s="849">
        <v>1</v>
      </c>
      <c r="K1051" s="849">
        <v>631</v>
      </c>
      <c r="L1051" s="849">
        <v>0.5</v>
      </c>
      <c r="M1051" s="849">
        <v>631</v>
      </c>
      <c r="N1051" s="849">
        <v>1</v>
      </c>
      <c r="O1051" s="849">
        <v>631</v>
      </c>
      <c r="P1051" s="837">
        <v>0.5</v>
      </c>
      <c r="Q1051" s="850">
        <v>631</v>
      </c>
    </row>
    <row r="1052" spans="1:17" ht="14.4" customHeight="1" x14ac:dyDescent="0.3">
      <c r="A1052" s="831" t="s">
        <v>593</v>
      </c>
      <c r="B1052" s="832" t="s">
        <v>5162</v>
      </c>
      <c r="C1052" s="832" t="s">
        <v>5036</v>
      </c>
      <c r="D1052" s="832" t="s">
        <v>5205</v>
      </c>
      <c r="E1052" s="832" t="s">
        <v>5206</v>
      </c>
      <c r="F1052" s="849">
        <v>96</v>
      </c>
      <c r="G1052" s="849">
        <v>6336</v>
      </c>
      <c r="H1052" s="849">
        <v>1</v>
      </c>
      <c r="I1052" s="849">
        <v>66</v>
      </c>
      <c r="J1052" s="849">
        <v>121</v>
      </c>
      <c r="K1052" s="849">
        <v>7986</v>
      </c>
      <c r="L1052" s="849">
        <v>1.2604166666666667</v>
      </c>
      <c r="M1052" s="849">
        <v>66</v>
      </c>
      <c r="N1052" s="849">
        <v>94</v>
      </c>
      <c r="O1052" s="849">
        <v>6204</v>
      </c>
      <c r="P1052" s="837">
        <v>0.97916666666666663</v>
      </c>
      <c r="Q1052" s="850">
        <v>66</v>
      </c>
    </row>
    <row r="1053" spans="1:17" ht="14.4" customHeight="1" x14ac:dyDescent="0.3">
      <c r="A1053" s="831" t="s">
        <v>593</v>
      </c>
      <c r="B1053" s="832" t="s">
        <v>5162</v>
      </c>
      <c r="C1053" s="832" t="s">
        <v>5036</v>
      </c>
      <c r="D1053" s="832" t="s">
        <v>5207</v>
      </c>
      <c r="E1053" s="832" t="s">
        <v>5208</v>
      </c>
      <c r="F1053" s="849"/>
      <c r="G1053" s="849"/>
      <c r="H1053" s="849"/>
      <c r="I1053" s="849"/>
      <c r="J1053" s="849">
        <v>1</v>
      </c>
      <c r="K1053" s="849">
        <v>300</v>
      </c>
      <c r="L1053" s="849"/>
      <c r="M1053" s="849">
        <v>300</v>
      </c>
      <c r="N1053" s="849"/>
      <c r="O1053" s="849"/>
      <c r="P1053" s="837"/>
      <c r="Q1053" s="850"/>
    </row>
    <row r="1054" spans="1:17" ht="14.4" customHeight="1" x14ac:dyDescent="0.3">
      <c r="A1054" s="831" t="s">
        <v>593</v>
      </c>
      <c r="B1054" s="832" t="s">
        <v>5162</v>
      </c>
      <c r="C1054" s="832" t="s">
        <v>5036</v>
      </c>
      <c r="D1054" s="832" t="s">
        <v>5209</v>
      </c>
      <c r="E1054" s="832" t="s">
        <v>5210</v>
      </c>
      <c r="F1054" s="849">
        <v>806</v>
      </c>
      <c r="G1054" s="849">
        <v>13702</v>
      </c>
      <c r="H1054" s="849">
        <v>1</v>
      </c>
      <c r="I1054" s="849">
        <v>17</v>
      </c>
      <c r="J1054" s="849">
        <v>588</v>
      </c>
      <c r="K1054" s="849">
        <v>9996</v>
      </c>
      <c r="L1054" s="849">
        <v>0.72952853598014888</v>
      </c>
      <c r="M1054" s="849">
        <v>17</v>
      </c>
      <c r="N1054" s="849">
        <v>688</v>
      </c>
      <c r="O1054" s="849">
        <v>11696</v>
      </c>
      <c r="P1054" s="837">
        <v>0.85359801488833742</v>
      </c>
      <c r="Q1054" s="850">
        <v>17</v>
      </c>
    </row>
    <row r="1055" spans="1:17" ht="14.4" customHeight="1" x14ac:dyDescent="0.3">
      <c r="A1055" s="831" t="s">
        <v>593</v>
      </c>
      <c r="B1055" s="832" t="s">
        <v>5162</v>
      </c>
      <c r="C1055" s="832" t="s">
        <v>5036</v>
      </c>
      <c r="D1055" s="832" t="s">
        <v>5213</v>
      </c>
      <c r="E1055" s="832" t="s">
        <v>5214</v>
      </c>
      <c r="F1055" s="849">
        <v>1212</v>
      </c>
      <c r="G1055" s="849">
        <v>424200</v>
      </c>
      <c r="H1055" s="849">
        <v>1</v>
      </c>
      <c r="I1055" s="849">
        <v>350</v>
      </c>
      <c r="J1055" s="849">
        <v>1501</v>
      </c>
      <c r="K1055" s="849">
        <v>525350</v>
      </c>
      <c r="L1055" s="849">
        <v>1.2384488448844884</v>
      </c>
      <c r="M1055" s="849">
        <v>350</v>
      </c>
      <c r="N1055" s="849">
        <v>1627</v>
      </c>
      <c r="O1055" s="849">
        <v>571077</v>
      </c>
      <c r="P1055" s="837">
        <v>1.3462446958981613</v>
      </c>
      <c r="Q1055" s="850">
        <v>351</v>
      </c>
    </row>
    <row r="1056" spans="1:17" ht="14.4" customHeight="1" x14ac:dyDescent="0.3">
      <c r="A1056" s="831" t="s">
        <v>593</v>
      </c>
      <c r="B1056" s="832" t="s">
        <v>5162</v>
      </c>
      <c r="C1056" s="832" t="s">
        <v>5036</v>
      </c>
      <c r="D1056" s="832" t="s">
        <v>5215</v>
      </c>
      <c r="E1056" s="832" t="s">
        <v>5216</v>
      </c>
      <c r="F1056" s="849">
        <v>144</v>
      </c>
      <c r="G1056" s="849">
        <v>3600</v>
      </c>
      <c r="H1056" s="849">
        <v>1</v>
      </c>
      <c r="I1056" s="849">
        <v>25</v>
      </c>
      <c r="J1056" s="849">
        <v>155</v>
      </c>
      <c r="K1056" s="849">
        <v>3875</v>
      </c>
      <c r="L1056" s="849">
        <v>1.0763888888888888</v>
      </c>
      <c r="M1056" s="849">
        <v>25</v>
      </c>
      <c r="N1056" s="849">
        <v>142</v>
      </c>
      <c r="O1056" s="849">
        <v>3550</v>
      </c>
      <c r="P1056" s="837">
        <v>0.98611111111111116</v>
      </c>
      <c r="Q1056" s="850">
        <v>25</v>
      </c>
    </row>
    <row r="1057" spans="1:17" ht="14.4" customHeight="1" x14ac:dyDescent="0.3">
      <c r="A1057" s="831" t="s">
        <v>593</v>
      </c>
      <c r="B1057" s="832" t="s">
        <v>5162</v>
      </c>
      <c r="C1057" s="832" t="s">
        <v>5036</v>
      </c>
      <c r="D1057" s="832" t="s">
        <v>5217</v>
      </c>
      <c r="E1057" s="832" t="s">
        <v>5218</v>
      </c>
      <c r="F1057" s="849">
        <v>1</v>
      </c>
      <c r="G1057" s="849">
        <v>742</v>
      </c>
      <c r="H1057" s="849">
        <v>1</v>
      </c>
      <c r="I1057" s="849">
        <v>742</v>
      </c>
      <c r="J1057" s="849">
        <v>2</v>
      </c>
      <c r="K1057" s="849">
        <v>1484</v>
      </c>
      <c r="L1057" s="849">
        <v>2</v>
      </c>
      <c r="M1057" s="849">
        <v>742</v>
      </c>
      <c r="N1057" s="849"/>
      <c r="O1057" s="849"/>
      <c r="P1057" s="837"/>
      <c r="Q1057" s="850"/>
    </row>
    <row r="1058" spans="1:17" ht="14.4" customHeight="1" x14ac:dyDescent="0.3">
      <c r="A1058" s="831" t="s">
        <v>593</v>
      </c>
      <c r="B1058" s="832" t="s">
        <v>5162</v>
      </c>
      <c r="C1058" s="832" t="s">
        <v>5036</v>
      </c>
      <c r="D1058" s="832" t="s">
        <v>5219</v>
      </c>
      <c r="E1058" s="832" t="s">
        <v>5220</v>
      </c>
      <c r="F1058" s="849">
        <v>594</v>
      </c>
      <c r="G1058" s="849">
        <v>107514</v>
      </c>
      <c r="H1058" s="849">
        <v>1</v>
      </c>
      <c r="I1058" s="849">
        <v>181</v>
      </c>
      <c r="J1058" s="849">
        <v>433</v>
      </c>
      <c r="K1058" s="849">
        <v>78373</v>
      </c>
      <c r="L1058" s="849">
        <v>0.72895622895622891</v>
      </c>
      <c r="M1058" s="849">
        <v>181</v>
      </c>
      <c r="N1058" s="849">
        <v>465</v>
      </c>
      <c r="O1058" s="849">
        <v>84165</v>
      </c>
      <c r="P1058" s="837">
        <v>0.78282828282828287</v>
      </c>
      <c r="Q1058" s="850">
        <v>181</v>
      </c>
    </row>
    <row r="1059" spans="1:17" ht="14.4" customHeight="1" x14ac:dyDescent="0.3">
      <c r="A1059" s="831" t="s">
        <v>593</v>
      </c>
      <c r="B1059" s="832" t="s">
        <v>5162</v>
      </c>
      <c r="C1059" s="832" t="s">
        <v>5036</v>
      </c>
      <c r="D1059" s="832" t="s">
        <v>5225</v>
      </c>
      <c r="E1059" s="832" t="s">
        <v>5226</v>
      </c>
      <c r="F1059" s="849">
        <v>848</v>
      </c>
      <c r="G1059" s="849">
        <v>215392</v>
      </c>
      <c r="H1059" s="849">
        <v>1</v>
      </c>
      <c r="I1059" s="849">
        <v>254</v>
      </c>
      <c r="J1059" s="849">
        <v>665</v>
      </c>
      <c r="K1059" s="849">
        <v>168910</v>
      </c>
      <c r="L1059" s="849">
        <v>0.78419811320754718</v>
      </c>
      <c r="M1059" s="849">
        <v>254</v>
      </c>
      <c r="N1059" s="849">
        <v>871</v>
      </c>
      <c r="O1059" s="849">
        <v>221234</v>
      </c>
      <c r="P1059" s="837">
        <v>1.0271226415094339</v>
      </c>
      <c r="Q1059" s="850">
        <v>254</v>
      </c>
    </row>
    <row r="1060" spans="1:17" ht="14.4" customHeight="1" x14ac:dyDescent="0.3">
      <c r="A1060" s="831" t="s">
        <v>593</v>
      </c>
      <c r="B1060" s="832" t="s">
        <v>5162</v>
      </c>
      <c r="C1060" s="832" t="s">
        <v>5036</v>
      </c>
      <c r="D1060" s="832" t="s">
        <v>5227</v>
      </c>
      <c r="E1060" s="832" t="s">
        <v>5228</v>
      </c>
      <c r="F1060" s="849">
        <v>1</v>
      </c>
      <c r="G1060" s="849">
        <v>268</v>
      </c>
      <c r="H1060" s="849">
        <v>1</v>
      </c>
      <c r="I1060" s="849">
        <v>268</v>
      </c>
      <c r="J1060" s="849">
        <v>2</v>
      </c>
      <c r="K1060" s="849">
        <v>536</v>
      </c>
      <c r="L1060" s="849">
        <v>2</v>
      </c>
      <c r="M1060" s="849">
        <v>268</v>
      </c>
      <c r="N1060" s="849"/>
      <c r="O1060" s="849"/>
      <c r="P1060" s="837"/>
      <c r="Q1060" s="850"/>
    </row>
    <row r="1061" spans="1:17" ht="14.4" customHeight="1" x14ac:dyDescent="0.3">
      <c r="A1061" s="831" t="s">
        <v>593</v>
      </c>
      <c r="B1061" s="832" t="s">
        <v>5162</v>
      </c>
      <c r="C1061" s="832" t="s">
        <v>5036</v>
      </c>
      <c r="D1061" s="832" t="s">
        <v>5231</v>
      </c>
      <c r="E1061" s="832" t="s">
        <v>5232</v>
      </c>
      <c r="F1061" s="849">
        <v>764</v>
      </c>
      <c r="G1061" s="849">
        <v>165788</v>
      </c>
      <c r="H1061" s="849">
        <v>1</v>
      </c>
      <c r="I1061" s="849">
        <v>217</v>
      </c>
      <c r="J1061" s="849">
        <v>571</v>
      </c>
      <c r="K1061" s="849">
        <v>123907</v>
      </c>
      <c r="L1061" s="849">
        <v>0.74738219895287961</v>
      </c>
      <c r="M1061" s="849">
        <v>217</v>
      </c>
      <c r="N1061" s="849">
        <v>662</v>
      </c>
      <c r="O1061" s="849">
        <v>143654</v>
      </c>
      <c r="P1061" s="837">
        <v>0.86649214659685869</v>
      </c>
      <c r="Q1061" s="850">
        <v>217</v>
      </c>
    </row>
    <row r="1062" spans="1:17" ht="14.4" customHeight="1" x14ac:dyDescent="0.3">
      <c r="A1062" s="831" t="s">
        <v>593</v>
      </c>
      <c r="B1062" s="832" t="s">
        <v>5162</v>
      </c>
      <c r="C1062" s="832" t="s">
        <v>5036</v>
      </c>
      <c r="D1062" s="832" t="s">
        <v>5233</v>
      </c>
      <c r="E1062" s="832" t="s">
        <v>5234</v>
      </c>
      <c r="F1062" s="849">
        <v>61</v>
      </c>
      <c r="G1062" s="849">
        <v>2257</v>
      </c>
      <c r="H1062" s="849">
        <v>1</v>
      </c>
      <c r="I1062" s="849">
        <v>37</v>
      </c>
      <c r="J1062" s="849">
        <v>45</v>
      </c>
      <c r="K1062" s="849">
        <v>1665</v>
      </c>
      <c r="L1062" s="849">
        <v>0.73770491803278693</v>
      </c>
      <c r="M1062" s="849">
        <v>37</v>
      </c>
      <c r="N1062" s="849">
        <v>50</v>
      </c>
      <c r="O1062" s="849">
        <v>1850</v>
      </c>
      <c r="P1062" s="837">
        <v>0.81967213114754101</v>
      </c>
      <c r="Q1062" s="850">
        <v>37</v>
      </c>
    </row>
    <row r="1063" spans="1:17" ht="14.4" customHeight="1" x14ac:dyDescent="0.3">
      <c r="A1063" s="831" t="s">
        <v>593</v>
      </c>
      <c r="B1063" s="832" t="s">
        <v>5162</v>
      </c>
      <c r="C1063" s="832" t="s">
        <v>5036</v>
      </c>
      <c r="D1063" s="832" t="s">
        <v>5235</v>
      </c>
      <c r="E1063" s="832" t="s">
        <v>5236</v>
      </c>
      <c r="F1063" s="849">
        <v>2</v>
      </c>
      <c r="G1063" s="849">
        <v>1184</v>
      </c>
      <c r="H1063" s="849">
        <v>1</v>
      </c>
      <c r="I1063" s="849">
        <v>592</v>
      </c>
      <c r="J1063" s="849">
        <v>2</v>
      </c>
      <c r="K1063" s="849">
        <v>1184</v>
      </c>
      <c r="L1063" s="849">
        <v>1</v>
      </c>
      <c r="M1063" s="849">
        <v>592</v>
      </c>
      <c r="N1063" s="849">
        <v>1</v>
      </c>
      <c r="O1063" s="849">
        <v>594</v>
      </c>
      <c r="P1063" s="837">
        <v>0.50168918918918914</v>
      </c>
      <c r="Q1063" s="850">
        <v>594</v>
      </c>
    </row>
    <row r="1064" spans="1:17" ht="14.4" customHeight="1" x14ac:dyDescent="0.3">
      <c r="A1064" s="831" t="s">
        <v>593</v>
      </c>
      <c r="B1064" s="832" t="s">
        <v>5162</v>
      </c>
      <c r="C1064" s="832" t="s">
        <v>5036</v>
      </c>
      <c r="D1064" s="832" t="s">
        <v>5237</v>
      </c>
      <c r="E1064" s="832" t="s">
        <v>5238</v>
      </c>
      <c r="F1064" s="849">
        <v>20</v>
      </c>
      <c r="G1064" s="849">
        <v>1000</v>
      </c>
      <c r="H1064" s="849">
        <v>1</v>
      </c>
      <c r="I1064" s="849">
        <v>50</v>
      </c>
      <c r="J1064" s="849">
        <v>47</v>
      </c>
      <c r="K1064" s="849">
        <v>2350</v>
      </c>
      <c r="L1064" s="849">
        <v>2.35</v>
      </c>
      <c r="M1064" s="849">
        <v>50</v>
      </c>
      <c r="N1064" s="849">
        <v>51</v>
      </c>
      <c r="O1064" s="849">
        <v>2550</v>
      </c>
      <c r="P1064" s="837">
        <v>2.5499999999999998</v>
      </c>
      <c r="Q1064" s="850">
        <v>50</v>
      </c>
    </row>
    <row r="1065" spans="1:17" ht="14.4" customHeight="1" x14ac:dyDescent="0.3">
      <c r="A1065" s="831" t="s">
        <v>593</v>
      </c>
      <c r="B1065" s="832" t="s">
        <v>5162</v>
      </c>
      <c r="C1065" s="832" t="s">
        <v>5036</v>
      </c>
      <c r="D1065" s="832" t="s">
        <v>5239</v>
      </c>
      <c r="E1065" s="832" t="s">
        <v>5240</v>
      </c>
      <c r="F1065" s="849">
        <v>2</v>
      </c>
      <c r="G1065" s="849">
        <v>1094</v>
      </c>
      <c r="H1065" s="849">
        <v>1</v>
      </c>
      <c r="I1065" s="849">
        <v>547</v>
      </c>
      <c r="J1065" s="849">
        <v>2</v>
      </c>
      <c r="K1065" s="849">
        <v>1094</v>
      </c>
      <c r="L1065" s="849">
        <v>1</v>
      </c>
      <c r="M1065" s="849">
        <v>547</v>
      </c>
      <c r="N1065" s="849">
        <v>1</v>
      </c>
      <c r="O1065" s="849">
        <v>548</v>
      </c>
      <c r="P1065" s="837">
        <v>0.5009140767824497</v>
      </c>
      <c r="Q1065" s="850">
        <v>548</v>
      </c>
    </row>
    <row r="1066" spans="1:17" ht="14.4" customHeight="1" x14ac:dyDescent="0.3">
      <c r="A1066" s="831" t="s">
        <v>593</v>
      </c>
      <c r="B1066" s="832" t="s">
        <v>5162</v>
      </c>
      <c r="C1066" s="832" t="s">
        <v>5036</v>
      </c>
      <c r="D1066" s="832" t="s">
        <v>5241</v>
      </c>
      <c r="E1066" s="832" t="s">
        <v>5242</v>
      </c>
      <c r="F1066" s="849">
        <v>36</v>
      </c>
      <c r="G1066" s="849">
        <v>18612</v>
      </c>
      <c r="H1066" s="849">
        <v>1</v>
      </c>
      <c r="I1066" s="849">
        <v>517</v>
      </c>
      <c r="J1066" s="849">
        <v>29</v>
      </c>
      <c r="K1066" s="849">
        <v>15022</v>
      </c>
      <c r="L1066" s="849">
        <v>0.80711369009241352</v>
      </c>
      <c r="M1066" s="849">
        <v>518</v>
      </c>
      <c r="N1066" s="849">
        <v>27</v>
      </c>
      <c r="O1066" s="849">
        <v>14067</v>
      </c>
      <c r="P1066" s="837">
        <v>0.75580270793036752</v>
      </c>
      <c r="Q1066" s="850">
        <v>521</v>
      </c>
    </row>
    <row r="1067" spans="1:17" ht="14.4" customHeight="1" x14ac:dyDescent="0.3">
      <c r="A1067" s="831" t="s">
        <v>593</v>
      </c>
      <c r="B1067" s="832" t="s">
        <v>5162</v>
      </c>
      <c r="C1067" s="832" t="s">
        <v>5036</v>
      </c>
      <c r="D1067" s="832" t="s">
        <v>5243</v>
      </c>
      <c r="E1067" s="832" t="s">
        <v>5244</v>
      </c>
      <c r="F1067" s="849">
        <v>1</v>
      </c>
      <c r="G1067" s="849">
        <v>736</v>
      </c>
      <c r="H1067" s="849">
        <v>1</v>
      </c>
      <c r="I1067" s="849">
        <v>736</v>
      </c>
      <c r="J1067" s="849">
        <v>2</v>
      </c>
      <c r="K1067" s="849">
        <v>1472</v>
      </c>
      <c r="L1067" s="849">
        <v>2</v>
      </c>
      <c r="M1067" s="849">
        <v>736</v>
      </c>
      <c r="N1067" s="849"/>
      <c r="O1067" s="849"/>
      <c r="P1067" s="837"/>
      <c r="Q1067" s="850"/>
    </row>
    <row r="1068" spans="1:17" ht="14.4" customHeight="1" x14ac:dyDescent="0.3">
      <c r="A1068" s="831" t="s">
        <v>593</v>
      </c>
      <c r="B1068" s="832" t="s">
        <v>5162</v>
      </c>
      <c r="C1068" s="832" t="s">
        <v>5036</v>
      </c>
      <c r="D1068" s="832" t="s">
        <v>5245</v>
      </c>
      <c r="E1068" s="832" t="s">
        <v>5246</v>
      </c>
      <c r="F1068" s="849">
        <v>4</v>
      </c>
      <c r="G1068" s="849">
        <v>1316</v>
      </c>
      <c r="H1068" s="849">
        <v>1</v>
      </c>
      <c r="I1068" s="849">
        <v>329</v>
      </c>
      <c r="J1068" s="849">
        <v>6</v>
      </c>
      <c r="K1068" s="849">
        <v>1974</v>
      </c>
      <c r="L1068" s="849">
        <v>1.5</v>
      </c>
      <c r="M1068" s="849">
        <v>329</v>
      </c>
      <c r="N1068" s="849">
        <v>1</v>
      </c>
      <c r="O1068" s="849">
        <v>330</v>
      </c>
      <c r="P1068" s="837">
        <v>0.25075987841945291</v>
      </c>
      <c r="Q1068" s="850">
        <v>330</v>
      </c>
    </row>
    <row r="1069" spans="1:17" ht="14.4" customHeight="1" x14ac:dyDescent="0.3">
      <c r="A1069" s="831" t="s">
        <v>593</v>
      </c>
      <c r="B1069" s="832" t="s">
        <v>5162</v>
      </c>
      <c r="C1069" s="832" t="s">
        <v>5036</v>
      </c>
      <c r="D1069" s="832" t="s">
        <v>5247</v>
      </c>
      <c r="E1069" s="832" t="s">
        <v>5248</v>
      </c>
      <c r="F1069" s="849">
        <v>1</v>
      </c>
      <c r="G1069" s="849">
        <v>346</v>
      </c>
      <c r="H1069" s="849">
        <v>1</v>
      </c>
      <c r="I1069" s="849">
        <v>346</v>
      </c>
      <c r="J1069" s="849">
        <v>2</v>
      </c>
      <c r="K1069" s="849">
        <v>692</v>
      </c>
      <c r="L1069" s="849">
        <v>2</v>
      </c>
      <c r="M1069" s="849">
        <v>346</v>
      </c>
      <c r="N1069" s="849"/>
      <c r="O1069" s="849"/>
      <c r="P1069" s="837"/>
      <c r="Q1069" s="850"/>
    </row>
    <row r="1070" spans="1:17" ht="14.4" customHeight="1" x14ac:dyDescent="0.3">
      <c r="A1070" s="831" t="s">
        <v>593</v>
      </c>
      <c r="B1070" s="832" t="s">
        <v>5162</v>
      </c>
      <c r="C1070" s="832" t="s">
        <v>5036</v>
      </c>
      <c r="D1070" s="832" t="s">
        <v>5249</v>
      </c>
      <c r="E1070" s="832" t="s">
        <v>5250</v>
      </c>
      <c r="F1070" s="849">
        <v>1</v>
      </c>
      <c r="G1070" s="849">
        <v>753</v>
      </c>
      <c r="H1070" s="849">
        <v>1</v>
      </c>
      <c r="I1070" s="849">
        <v>753</v>
      </c>
      <c r="J1070" s="849"/>
      <c r="K1070" s="849"/>
      <c r="L1070" s="849"/>
      <c r="M1070" s="849"/>
      <c r="N1070" s="849">
        <v>1</v>
      </c>
      <c r="O1070" s="849">
        <v>754</v>
      </c>
      <c r="P1070" s="837">
        <v>1.00132802124834</v>
      </c>
      <c r="Q1070" s="850">
        <v>754</v>
      </c>
    </row>
    <row r="1071" spans="1:17" ht="14.4" customHeight="1" x14ac:dyDescent="0.3">
      <c r="A1071" s="831" t="s">
        <v>593</v>
      </c>
      <c r="B1071" s="832" t="s">
        <v>5162</v>
      </c>
      <c r="C1071" s="832" t="s">
        <v>5036</v>
      </c>
      <c r="D1071" s="832" t="s">
        <v>5251</v>
      </c>
      <c r="E1071" s="832" t="s">
        <v>5252</v>
      </c>
      <c r="F1071" s="849">
        <v>11</v>
      </c>
      <c r="G1071" s="849">
        <v>2552</v>
      </c>
      <c r="H1071" s="849">
        <v>1</v>
      </c>
      <c r="I1071" s="849">
        <v>232</v>
      </c>
      <c r="J1071" s="849">
        <v>14</v>
      </c>
      <c r="K1071" s="849">
        <v>3248</v>
      </c>
      <c r="L1071" s="849">
        <v>1.2727272727272727</v>
      </c>
      <c r="M1071" s="849">
        <v>232</v>
      </c>
      <c r="N1071" s="849">
        <v>5</v>
      </c>
      <c r="O1071" s="849">
        <v>1160</v>
      </c>
      <c r="P1071" s="837">
        <v>0.45454545454545453</v>
      </c>
      <c r="Q1071" s="850">
        <v>232</v>
      </c>
    </row>
    <row r="1072" spans="1:17" ht="14.4" customHeight="1" x14ac:dyDescent="0.3">
      <c r="A1072" s="831" t="s">
        <v>593</v>
      </c>
      <c r="B1072" s="832" t="s">
        <v>5162</v>
      </c>
      <c r="C1072" s="832" t="s">
        <v>5036</v>
      </c>
      <c r="D1072" s="832" t="s">
        <v>5253</v>
      </c>
      <c r="E1072" s="832" t="s">
        <v>5254</v>
      </c>
      <c r="F1072" s="849">
        <v>3</v>
      </c>
      <c r="G1072" s="849">
        <v>699</v>
      </c>
      <c r="H1072" s="849">
        <v>1</v>
      </c>
      <c r="I1072" s="849">
        <v>233</v>
      </c>
      <c r="J1072" s="849"/>
      <c r="K1072" s="849"/>
      <c r="L1072" s="849"/>
      <c r="M1072" s="849"/>
      <c r="N1072" s="849">
        <v>3</v>
      </c>
      <c r="O1072" s="849">
        <v>702</v>
      </c>
      <c r="P1072" s="837">
        <v>1.0042918454935623</v>
      </c>
      <c r="Q1072" s="850">
        <v>234</v>
      </c>
    </row>
    <row r="1073" spans="1:17" ht="14.4" customHeight="1" x14ac:dyDescent="0.3">
      <c r="A1073" s="831" t="s">
        <v>593</v>
      </c>
      <c r="B1073" s="832" t="s">
        <v>5162</v>
      </c>
      <c r="C1073" s="832" t="s">
        <v>5036</v>
      </c>
      <c r="D1073" s="832" t="s">
        <v>5255</v>
      </c>
      <c r="E1073" s="832" t="s">
        <v>5256</v>
      </c>
      <c r="F1073" s="849">
        <v>2</v>
      </c>
      <c r="G1073" s="849">
        <v>820</v>
      </c>
      <c r="H1073" s="849">
        <v>1</v>
      </c>
      <c r="I1073" s="849">
        <v>410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593</v>
      </c>
      <c r="B1074" s="832" t="s">
        <v>5162</v>
      </c>
      <c r="C1074" s="832" t="s">
        <v>5036</v>
      </c>
      <c r="D1074" s="832" t="s">
        <v>5257</v>
      </c>
      <c r="E1074" s="832" t="s">
        <v>5258</v>
      </c>
      <c r="F1074" s="849">
        <v>1</v>
      </c>
      <c r="G1074" s="849">
        <v>652</v>
      </c>
      <c r="H1074" s="849">
        <v>1</v>
      </c>
      <c r="I1074" s="849">
        <v>652</v>
      </c>
      <c r="J1074" s="849"/>
      <c r="K1074" s="849"/>
      <c r="L1074" s="849"/>
      <c r="M1074" s="849"/>
      <c r="N1074" s="849">
        <v>4</v>
      </c>
      <c r="O1074" s="849">
        <v>2612</v>
      </c>
      <c r="P1074" s="837">
        <v>4.0061349693251538</v>
      </c>
      <c r="Q1074" s="850">
        <v>653</v>
      </c>
    </row>
    <row r="1075" spans="1:17" ht="14.4" customHeight="1" x14ac:dyDescent="0.3">
      <c r="A1075" s="831" t="s">
        <v>593</v>
      </c>
      <c r="B1075" s="832" t="s">
        <v>5162</v>
      </c>
      <c r="C1075" s="832" t="s">
        <v>5036</v>
      </c>
      <c r="D1075" s="832" t="s">
        <v>5259</v>
      </c>
      <c r="E1075" s="832" t="s">
        <v>5260</v>
      </c>
      <c r="F1075" s="849">
        <v>2</v>
      </c>
      <c r="G1075" s="849">
        <v>1180</v>
      </c>
      <c r="H1075" s="849">
        <v>1</v>
      </c>
      <c r="I1075" s="849">
        <v>590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" customHeight="1" x14ac:dyDescent="0.3">
      <c r="A1076" s="831" t="s">
        <v>593</v>
      </c>
      <c r="B1076" s="832" t="s">
        <v>5162</v>
      </c>
      <c r="C1076" s="832" t="s">
        <v>5036</v>
      </c>
      <c r="D1076" s="832" t="s">
        <v>5265</v>
      </c>
      <c r="E1076" s="832" t="s">
        <v>5266</v>
      </c>
      <c r="F1076" s="849">
        <v>1</v>
      </c>
      <c r="G1076" s="849">
        <v>170</v>
      </c>
      <c r="H1076" s="849">
        <v>1</v>
      </c>
      <c r="I1076" s="849">
        <v>170</v>
      </c>
      <c r="J1076" s="849"/>
      <c r="K1076" s="849"/>
      <c r="L1076" s="849"/>
      <c r="M1076" s="849"/>
      <c r="N1076" s="849">
        <v>1</v>
      </c>
      <c r="O1076" s="849">
        <v>172</v>
      </c>
      <c r="P1076" s="837">
        <v>1.0117647058823529</v>
      </c>
      <c r="Q1076" s="850">
        <v>172</v>
      </c>
    </row>
    <row r="1077" spans="1:17" ht="14.4" customHeight="1" x14ac:dyDescent="0.3">
      <c r="A1077" s="831" t="s">
        <v>593</v>
      </c>
      <c r="B1077" s="832" t="s">
        <v>5162</v>
      </c>
      <c r="C1077" s="832" t="s">
        <v>5036</v>
      </c>
      <c r="D1077" s="832" t="s">
        <v>5267</v>
      </c>
      <c r="E1077" s="832" t="s">
        <v>5268</v>
      </c>
      <c r="F1077" s="849">
        <v>12</v>
      </c>
      <c r="G1077" s="849">
        <v>9468</v>
      </c>
      <c r="H1077" s="849">
        <v>1</v>
      </c>
      <c r="I1077" s="849">
        <v>789</v>
      </c>
      <c r="J1077" s="849">
        <v>6</v>
      </c>
      <c r="K1077" s="849">
        <v>4734</v>
      </c>
      <c r="L1077" s="849">
        <v>0.5</v>
      </c>
      <c r="M1077" s="849">
        <v>789</v>
      </c>
      <c r="N1077" s="849">
        <v>5</v>
      </c>
      <c r="O1077" s="849">
        <v>3950</v>
      </c>
      <c r="P1077" s="837">
        <v>0.41719476130122518</v>
      </c>
      <c r="Q1077" s="850">
        <v>790</v>
      </c>
    </row>
    <row r="1078" spans="1:17" ht="14.4" customHeight="1" x14ac:dyDescent="0.3">
      <c r="A1078" s="831" t="s">
        <v>593</v>
      </c>
      <c r="B1078" s="832" t="s">
        <v>5162</v>
      </c>
      <c r="C1078" s="832" t="s">
        <v>5036</v>
      </c>
      <c r="D1078" s="832" t="s">
        <v>5269</v>
      </c>
      <c r="E1078" s="832" t="s">
        <v>5270</v>
      </c>
      <c r="F1078" s="849">
        <v>4</v>
      </c>
      <c r="G1078" s="849">
        <v>896</v>
      </c>
      <c r="H1078" s="849">
        <v>1</v>
      </c>
      <c r="I1078" s="849">
        <v>224</v>
      </c>
      <c r="J1078" s="849">
        <v>6</v>
      </c>
      <c r="K1078" s="849">
        <v>1344</v>
      </c>
      <c r="L1078" s="849">
        <v>1.5</v>
      </c>
      <c r="M1078" s="849">
        <v>224</v>
      </c>
      <c r="N1078" s="849">
        <v>1</v>
      </c>
      <c r="O1078" s="849">
        <v>225</v>
      </c>
      <c r="P1078" s="837">
        <v>0.25111607142857145</v>
      </c>
      <c r="Q1078" s="850">
        <v>225</v>
      </c>
    </row>
    <row r="1079" spans="1:17" ht="14.4" customHeight="1" x14ac:dyDescent="0.3">
      <c r="A1079" s="831" t="s">
        <v>593</v>
      </c>
      <c r="B1079" s="832" t="s">
        <v>5162</v>
      </c>
      <c r="C1079" s="832" t="s">
        <v>5036</v>
      </c>
      <c r="D1079" s="832" t="s">
        <v>5271</v>
      </c>
      <c r="E1079" s="832" t="s">
        <v>5272</v>
      </c>
      <c r="F1079" s="849">
        <v>1</v>
      </c>
      <c r="G1079" s="849">
        <v>566</v>
      </c>
      <c r="H1079" s="849">
        <v>1</v>
      </c>
      <c r="I1079" s="849">
        <v>566</v>
      </c>
      <c r="J1079" s="849">
        <v>1</v>
      </c>
      <c r="K1079" s="849">
        <v>566</v>
      </c>
      <c r="L1079" s="849">
        <v>1</v>
      </c>
      <c r="M1079" s="849">
        <v>566</v>
      </c>
      <c r="N1079" s="849">
        <v>1</v>
      </c>
      <c r="O1079" s="849">
        <v>567</v>
      </c>
      <c r="P1079" s="837">
        <v>1.0017667844522968</v>
      </c>
      <c r="Q1079" s="850">
        <v>567</v>
      </c>
    </row>
    <row r="1080" spans="1:17" ht="14.4" customHeight="1" x14ac:dyDescent="0.3">
      <c r="A1080" s="831" t="s">
        <v>593</v>
      </c>
      <c r="B1080" s="832" t="s">
        <v>5162</v>
      </c>
      <c r="C1080" s="832" t="s">
        <v>5036</v>
      </c>
      <c r="D1080" s="832" t="s">
        <v>5279</v>
      </c>
      <c r="E1080" s="832" t="s">
        <v>5280</v>
      </c>
      <c r="F1080" s="849">
        <v>13</v>
      </c>
      <c r="G1080" s="849">
        <v>1170</v>
      </c>
      <c r="H1080" s="849">
        <v>1</v>
      </c>
      <c r="I1080" s="849">
        <v>90</v>
      </c>
      <c r="J1080" s="849">
        <v>2</v>
      </c>
      <c r="K1080" s="849">
        <v>182</v>
      </c>
      <c r="L1080" s="849">
        <v>0.15555555555555556</v>
      </c>
      <c r="M1080" s="849">
        <v>91</v>
      </c>
      <c r="N1080" s="849">
        <v>2</v>
      </c>
      <c r="O1080" s="849">
        <v>184</v>
      </c>
      <c r="P1080" s="837">
        <v>0.15726495726495726</v>
      </c>
      <c r="Q1080" s="850">
        <v>92</v>
      </c>
    </row>
    <row r="1081" spans="1:17" ht="14.4" customHeight="1" x14ac:dyDescent="0.3">
      <c r="A1081" s="831" t="s">
        <v>593</v>
      </c>
      <c r="B1081" s="832" t="s">
        <v>5162</v>
      </c>
      <c r="C1081" s="832" t="s">
        <v>5036</v>
      </c>
      <c r="D1081" s="832" t="s">
        <v>5289</v>
      </c>
      <c r="E1081" s="832" t="s">
        <v>5290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5</v>
      </c>
      <c r="O1081" s="849">
        <v>1015</v>
      </c>
      <c r="P1081" s="837"/>
      <c r="Q1081" s="850">
        <v>203</v>
      </c>
    </row>
    <row r="1082" spans="1:17" ht="14.4" customHeight="1" x14ac:dyDescent="0.3">
      <c r="A1082" s="831" t="s">
        <v>5518</v>
      </c>
      <c r="B1082" s="832" t="s">
        <v>4827</v>
      </c>
      <c r="C1082" s="832" t="s">
        <v>5036</v>
      </c>
      <c r="D1082" s="832" t="s">
        <v>5041</v>
      </c>
      <c r="E1082" s="832" t="s">
        <v>5042</v>
      </c>
      <c r="F1082" s="849">
        <v>1</v>
      </c>
      <c r="G1082" s="849">
        <v>37</v>
      </c>
      <c r="H1082" s="849">
        <v>1</v>
      </c>
      <c r="I1082" s="849">
        <v>37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" customHeight="1" x14ac:dyDescent="0.3">
      <c r="A1083" s="831" t="s">
        <v>5518</v>
      </c>
      <c r="B1083" s="832" t="s">
        <v>4827</v>
      </c>
      <c r="C1083" s="832" t="s">
        <v>5036</v>
      </c>
      <c r="D1083" s="832" t="s">
        <v>5075</v>
      </c>
      <c r="E1083" s="832" t="s">
        <v>5076</v>
      </c>
      <c r="F1083" s="849">
        <v>1</v>
      </c>
      <c r="G1083" s="849">
        <v>173</v>
      </c>
      <c r="H1083" s="849">
        <v>1</v>
      </c>
      <c r="I1083" s="849">
        <v>173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5518</v>
      </c>
      <c r="B1084" s="832" t="s">
        <v>5162</v>
      </c>
      <c r="C1084" s="832" t="s">
        <v>5036</v>
      </c>
      <c r="D1084" s="832" t="s">
        <v>5163</v>
      </c>
      <c r="E1084" s="832" t="s">
        <v>5164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10</v>
      </c>
      <c r="O1084" s="849">
        <v>2230</v>
      </c>
      <c r="P1084" s="837"/>
      <c r="Q1084" s="850">
        <v>223</v>
      </c>
    </row>
    <row r="1085" spans="1:17" ht="14.4" customHeight="1" x14ac:dyDescent="0.3">
      <c r="A1085" s="831" t="s">
        <v>5518</v>
      </c>
      <c r="B1085" s="832" t="s">
        <v>5162</v>
      </c>
      <c r="C1085" s="832" t="s">
        <v>5036</v>
      </c>
      <c r="D1085" s="832" t="s">
        <v>5165</v>
      </c>
      <c r="E1085" s="832" t="s">
        <v>5166</v>
      </c>
      <c r="F1085" s="849"/>
      <c r="G1085" s="849"/>
      <c r="H1085" s="849"/>
      <c r="I1085" s="849"/>
      <c r="J1085" s="849"/>
      <c r="K1085" s="849"/>
      <c r="L1085" s="849"/>
      <c r="M1085" s="849"/>
      <c r="N1085" s="849">
        <v>10</v>
      </c>
      <c r="O1085" s="849">
        <v>5130</v>
      </c>
      <c r="P1085" s="837"/>
      <c r="Q1085" s="850">
        <v>513</v>
      </c>
    </row>
    <row r="1086" spans="1:17" ht="14.4" customHeight="1" x14ac:dyDescent="0.3">
      <c r="A1086" s="831" t="s">
        <v>5518</v>
      </c>
      <c r="B1086" s="832" t="s">
        <v>5162</v>
      </c>
      <c r="C1086" s="832" t="s">
        <v>5036</v>
      </c>
      <c r="D1086" s="832" t="s">
        <v>5167</v>
      </c>
      <c r="E1086" s="832" t="s">
        <v>5168</v>
      </c>
      <c r="F1086" s="849">
        <v>7</v>
      </c>
      <c r="G1086" s="849">
        <v>2478</v>
      </c>
      <c r="H1086" s="849">
        <v>1</v>
      </c>
      <c r="I1086" s="849">
        <v>354</v>
      </c>
      <c r="J1086" s="849">
        <v>12</v>
      </c>
      <c r="K1086" s="849">
        <v>4248</v>
      </c>
      <c r="L1086" s="849">
        <v>1.7142857142857142</v>
      </c>
      <c r="M1086" s="849">
        <v>354</v>
      </c>
      <c r="N1086" s="849">
        <v>11</v>
      </c>
      <c r="O1086" s="849">
        <v>3905</v>
      </c>
      <c r="P1086" s="837">
        <v>1.575867635189669</v>
      </c>
      <c r="Q1086" s="850">
        <v>355</v>
      </c>
    </row>
    <row r="1087" spans="1:17" ht="14.4" customHeight="1" x14ac:dyDescent="0.3">
      <c r="A1087" s="831" t="s">
        <v>5518</v>
      </c>
      <c r="B1087" s="832" t="s">
        <v>5162</v>
      </c>
      <c r="C1087" s="832" t="s">
        <v>5036</v>
      </c>
      <c r="D1087" s="832" t="s">
        <v>5171</v>
      </c>
      <c r="E1087" s="832" t="s">
        <v>5172</v>
      </c>
      <c r="F1087" s="849">
        <v>12</v>
      </c>
      <c r="G1087" s="849">
        <v>780</v>
      </c>
      <c r="H1087" s="849">
        <v>1</v>
      </c>
      <c r="I1087" s="849">
        <v>65</v>
      </c>
      <c r="J1087" s="849">
        <v>11</v>
      </c>
      <c r="K1087" s="849">
        <v>715</v>
      </c>
      <c r="L1087" s="849">
        <v>0.91666666666666663</v>
      </c>
      <c r="M1087" s="849">
        <v>65</v>
      </c>
      <c r="N1087" s="849">
        <v>10</v>
      </c>
      <c r="O1087" s="849">
        <v>650</v>
      </c>
      <c r="P1087" s="837">
        <v>0.83333333333333337</v>
      </c>
      <c r="Q1087" s="850">
        <v>65</v>
      </c>
    </row>
    <row r="1088" spans="1:17" ht="14.4" customHeight="1" x14ac:dyDescent="0.3">
      <c r="A1088" s="831" t="s">
        <v>5518</v>
      </c>
      <c r="B1088" s="832" t="s">
        <v>5162</v>
      </c>
      <c r="C1088" s="832" t="s">
        <v>5036</v>
      </c>
      <c r="D1088" s="832" t="s">
        <v>5175</v>
      </c>
      <c r="E1088" s="832" t="s">
        <v>5176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594</v>
      </c>
      <c r="P1088" s="837"/>
      <c r="Q1088" s="850">
        <v>594</v>
      </c>
    </row>
    <row r="1089" spans="1:17" ht="14.4" customHeight="1" x14ac:dyDescent="0.3">
      <c r="A1089" s="831" t="s">
        <v>5518</v>
      </c>
      <c r="B1089" s="832" t="s">
        <v>5162</v>
      </c>
      <c r="C1089" s="832" t="s">
        <v>5036</v>
      </c>
      <c r="D1089" s="832" t="s">
        <v>5177</v>
      </c>
      <c r="E1089" s="832" t="s">
        <v>5178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1</v>
      </c>
      <c r="O1089" s="849">
        <v>618</v>
      </c>
      <c r="P1089" s="837"/>
      <c r="Q1089" s="850">
        <v>618</v>
      </c>
    </row>
    <row r="1090" spans="1:17" ht="14.4" customHeight="1" x14ac:dyDescent="0.3">
      <c r="A1090" s="831" t="s">
        <v>5518</v>
      </c>
      <c r="B1090" s="832" t="s">
        <v>5162</v>
      </c>
      <c r="C1090" s="832" t="s">
        <v>5036</v>
      </c>
      <c r="D1090" s="832" t="s">
        <v>5179</v>
      </c>
      <c r="E1090" s="832" t="s">
        <v>5180</v>
      </c>
      <c r="F1090" s="849">
        <v>3</v>
      </c>
      <c r="G1090" s="849">
        <v>459</v>
      </c>
      <c r="H1090" s="849">
        <v>1</v>
      </c>
      <c r="I1090" s="849">
        <v>153</v>
      </c>
      <c r="J1090" s="849">
        <v>32</v>
      </c>
      <c r="K1090" s="849">
        <v>4896</v>
      </c>
      <c r="L1090" s="849">
        <v>10.666666666666666</v>
      </c>
      <c r="M1090" s="849">
        <v>153</v>
      </c>
      <c r="N1090" s="849">
        <v>24</v>
      </c>
      <c r="O1090" s="849">
        <v>3696</v>
      </c>
      <c r="P1090" s="837">
        <v>8.0522875816993462</v>
      </c>
      <c r="Q1090" s="850">
        <v>154</v>
      </c>
    </row>
    <row r="1091" spans="1:17" ht="14.4" customHeight="1" x14ac:dyDescent="0.3">
      <c r="A1091" s="831" t="s">
        <v>5518</v>
      </c>
      <c r="B1091" s="832" t="s">
        <v>5162</v>
      </c>
      <c r="C1091" s="832" t="s">
        <v>5036</v>
      </c>
      <c r="D1091" s="832" t="s">
        <v>5183</v>
      </c>
      <c r="E1091" s="832" t="s">
        <v>5184</v>
      </c>
      <c r="F1091" s="849">
        <v>7</v>
      </c>
      <c r="G1091" s="849">
        <v>168</v>
      </c>
      <c r="H1091" s="849">
        <v>1</v>
      </c>
      <c r="I1091" s="849">
        <v>24</v>
      </c>
      <c r="J1091" s="849">
        <v>5</v>
      </c>
      <c r="K1091" s="849">
        <v>120</v>
      </c>
      <c r="L1091" s="849">
        <v>0.7142857142857143</v>
      </c>
      <c r="M1091" s="849">
        <v>24</v>
      </c>
      <c r="N1091" s="849">
        <v>9</v>
      </c>
      <c r="O1091" s="849">
        <v>234</v>
      </c>
      <c r="P1091" s="837">
        <v>1.3928571428571428</v>
      </c>
      <c r="Q1091" s="850">
        <v>26</v>
      </c>
    </row>
    <row r="1092" spans="1:17" ht="14.4" customHeight="1" x14ac:dyDescent="0.3">
      <c r="A1092" s="831" t="s">
        <v>5518</v>
      </c>
      <c r="B1092" s="832" t="s">
        <v>5162</v>
      </c>
      <c r="C1092" s="832" t="s">
        <v>5036</v>
      </c>
      <c r="D1092" s="832" t="s">
        <v>5187</v>
      </c>
      <c r="E1092" s="832" t="s">
        <v>5188</v>
      </c>
      <c r="F1092" s="849">
        <v>13</v>
      </c>
      <c r="G1092" s="849">
        <v>715</v>
      </c>
      <c r="H1092" s="849">
        <v>1</v>
      </c>
      <c r="I1092" s="849">
        <v>55</v>
      </c>
      <c r="J1092" s="849">
        <v>17</v>
      </c>
      <c r="K1092" s="849">
        <v>935</v>
      </c>
      <c r="L1092" s="849">
        <v>1.3076923076923077</v>
      </c>
      <c r="M1092" s="849">
        <v>55</v>
      </c>
      <c r="N1092" s="849">
        <v>35</v>
      </c>
      <c r="O1092" s="849">
        <v>1925</v>
      </c>
      <c r="P1092" s="837">
        <v>2.6923076923076925</v>
      </c>
      <c r="Q1092" s="850">
        <v>55</v>
      </c>
    </row>
    <row r="1093" spans="1:17" ht="14.4" customHeight="1" x14ac:dyDescent="0.3">
      <c r="A1093" s="831" t="s">
        <v>5518</v>
      </c>
      <c r="B1093" s="832" t="s">
        <v>5162</v>
      </c>
      <c r="C1093" s="832" t="s">
        <v>5036</v>
      </c>
      <c r="D1093" s="832" t="s">
        <v>5189</v>
      </c>
      <c r="E1093" s="832" t="s">
        <v>5190</v>
      </c>
      <c r="F1093" s="849">
        <v>433</v>
      </c>
      <c r="G1093" s="849">
        <v>33341</v>
      </c>
      <c r="H1093" s="849">
        <v>1</v>
      </c>
      <c r="I1093" s="849">
        <v>77</v>
      </c>
      <c r="J1093" s="849">
        <v>398</v>
      </c>
      <c r="K1093" s="849">
        <v>30646</v>
      </c>
      <c r="L1093" s="849">
        <v>0.91916859122401851</v>
      </c>
      <c r="M1093" s="849">
        <v>77</v>
      </c>
      <c r="N1093" s="849">
        <v>445</v>
      </c>
      <c r="O1093" s="849">
        <v>34710</v>
      </c>
      <c r="P1093" s="837">
        <v>1.0410605560721033</v>
      </c>
      <c r="Q1093" s="850">
        <v>78</v>
      </c>
    </row>
    <row r="1094" spans="1:17" ht="14.4" customHeight="1" x14ac:dyDescent="0.3">
      <c r="A1094" s="831" t="s">
        <v>5518</v>
      </c>
      <c r="B1094" s="832" t="s">
        <v>5162</v>
      </c>
      <c r="C1094" s="832" t="s">
        <v>5036</v>
      </c>
      <c r="D1094" s="832" t="s">
        <v>5193</v>
      </c>
      <c r="E1094" s="832" t="s">
        <v>5194</v>
      </c>
      <c r="F1094" s="849">
        <v>8</v>
      </c>
      <c r="G1094" s="849">
        <v>192</v>
      </c>
      <c r="H1094" s="849">
        <v>1</v>
      </c>
      <c r="I1094" s="849">
        <v>24</v>
      </c>
      <c r="J1094" s="849">
        <v>5</v>
      </c>
      <c r="K1094" s="849">
        <v>120</v>
      </c>
      <c r="L1094" s="849">
        <v>0.625</v>
      </c>
      <c r="M1094" s="849">
        <v>24</v>
      </c>
      <c r="N1094" s="849">
        <v>11</v>
      </c>
      <c r="O1094" s="849">
        <v>264</v>
      </c>
      <c r="P1094" s="837">
        <v>1.375</v>
      </c>
      <c r="Q1094" s="850">
        <v>24</v>
      </c>
    </row>
    <row r="1095" spans="1:17" ht="14.4" customHeight="1" x14ac:dyDescent="0.3">
      <c r="A1095" s="831" t="s">
        <v>5518</v>
      </c>
      <c r="B1095" s="832" t="s">
        <v>5162</v>
      </c>
      <c r="C1095" s="832" t="s">
        <v>5036</v>
      </c>
      <c r="D1095" s="832" t="s">
        <v>5205</v>
      </c>
      <c r="E1095" s="832" t="s">
        <v>5206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14</v>
      </c>
      <c r="O1095" s="849">
        <v>924</v>
      </c>
      <c r="P1095" s="837"/>
      <c r="Q1095" s="850">
        <v>66</v>
      </c>
    </row>
    <row r="1096" spans="1:17" ht="14.4" customHeight="1" x14ac:dyDescent="0.3">
      <c r="A1096" s="831" t="s">
        <v>5518</v>
      </c>
      <c r="B1096" s="832" t="s">
        <v>5162</v>
      </c>
      <c r="C1096" s="832" t="s">
        <v>5036</v>
      </c>
      <c r="D1096" s="832" t="s">
        <v>5207</v>
      </c>
      <c r="E1096" s="832" t="s">
        <v>5208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2</v>
      </c>
      <c r="O1096" s="849">
        <v>602</v>
      </c>
      <c r="P1096" s="837"/>
      <c r="Q1096" s="850">
        <v>301</v>
      </c>
    </row>
    <row r="1097" spans="1:17" ht="14.4" customHeight="1" x14ac:dyDescent="0.3">
      <c r="A1097" s="831" t="s">
        <v>5518</v>
      </c>
      <c r="B1097" s="832" t="s">
        <v>5162</v>
      </c>
      <c r="C1097" s="832" t="s">
        <v>5036</v>
      </c>
      <c r="D1097" s="832" t="s">
        <v>5209</v>
      </c>
      <c r="E1097" s="832" t="s">
        <v>5210</v>
      </c>
      <c r="F1097" s="849">
        <v>506</v>
      </c>
      <c r="G1097" s="849">
        <v>8602</v>
      </c>
      <c r="H1097" s="849">
        <v>1</v>
      </c>
      <c r="I1097" s="849">
        <v>17</v>
      </c>
      <c r="J1097" s="849">
        <v>462</v>
      </c>
      <c r="K1097" s="849">
        <v>7854</v>
      </c>
      <c r="L1097" s="849">
        <v>0.91304347826086951</v>
      </c>
      <c r="M1097" s="849">
        <v>17</v>
      </c>
      <c r="N1097" s="849">
        <v>477</v>
      </c>
      <c r="O1097" s="849">
        <v>8109</v>
      </c>
      <c r="P1097" s="837">
        <v>0.94268774703557312</v>
      </c>
      <c r="Q1097" s="850">
        <v>17</v>
      </c>
    </row>
    <row r="1098" spans="1:17" ht="14.4" customHeight="1" x14ac:dyDescent="0.3">
      <c r="A1098" s="831" t="s">
        <v>5518</v>
      </c>
      <c r="B1098" s="832" t="s">
        <v>5162</v>
      </c>
      <c r="C1098" s="832" t="s">
        <v>5036</v>
      </c>
      <c r="D1098" s="832" t="s">
        <v>5213</v>
      </c>
      <c r="E1098" s="832" t="s">
        <v>5214</v>
      </c>
      <c r="F1098" s="849"/>
      <c r="G1098" s="849"/>
      <c r="H1098" s="849"/>
      <c r="I1098" s="849"/>
      <c r="J1098" s="849">
        <v>16</v>
      </c>
      <c r="K1098" s="849">
        <v>5600</v>
      </c>
      <c r="L1098" s="849"/>
      <c r="M1098" s="849">
        <v>350</v>
      </c>
      <c r="N1098" s="849">
        <v>70</v>
      </c>
      <c r="O1098" s="849">
        <v>24570</v>
      </c>
      <c r="P1098" s="837"/>
      <c r="Q1098" s="850">
        <v>351</v>
      </c>
    </row>
    <row r="1099" spans="1:17" ht="14.4" customHeight="1" x14ac:dyDescent="0.3">
      <c r="A1099" s="831" t="s">
        <v>5518</v>
      </c>
      <c r="B1099" s="832" t="s">
        <v>5162</v>
      </c>
      <c r="C1099" s="832" t="s">
        <v>5036</v>
      </c>
      <c r="D1099" s="832" t="s">
        <v>5215</v>
      </c>
      <c r="E1099" s="832" t="s">
        <v>5216</v>
      </c>
      <c r="F1099" s="849">
        <v>1</v>
      </c>
      <c r="G1099" s="849">
        <v>25</v>
      </c>
      <c r="H1099" s="849">
        <v>1</v>
      </c>
      <c r="I1099" s="849">
        <v>25</v>
      </c>
      <c r="J1099" s="849"/>
      <c r="K1099" s="849"/>
      <c r="L1099" s="849"/>
      <c r="M1099" s="849"/>
      <c r="N1099" s="849">
        <v>2</v>
      </c>
      <c r="O1099" s="849">
        <v>50</v>
      </c>
      <c r="P1099" s="837">
        <v>2</v>
      </c>
      <c r="Q1099" s="850">
        <v>25</v>
      </c>
    </row>
    <row r="1100" spans="1:17" ht="14.4" customHeight="1" x14ac:dyDescent="0.3">
      <c r="A1100" s="831" t="s">
        <v>5518</v>
      </c>
      <c r="B1100" s="832" t="s">
        <v>5162</v>
      </c>
      <c r="C1100" s="832" t="s">
        <v>5036</v>
      </c>
      <c r="D1100" s="832" t="s">
        <v>5217</v>
      </c>
      <c r="E1100" s="832" t="s">
        <v>5218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742</v>
      </c>
      <c r="P1100" s="837"/>
      <c r="Q1100" s="850">
        <v>742</v>
      </c>
    </row>
    <row r="1101" spans="1:17" ht="14.4" customHeight="1" x14ac:dyDescent="0.3">
      <c r="A1101" s="831" t="s">
        <v>5518</v>
      </c>
      <c r="B1101" s="832" t="s">
        <v>5162</v>
      </c>
      <c r="C1101" s="832" t="s">
        <v>5036</v>
      </c>
      <c r="D1101" s="832" t="s">
        <v>5219</v>
      </c>
      <c r="E1101" s="832" t="s">
        <v>5220</v>
      </c>
      <c r="F1101" s="849">
        <v>22</v>
      </c>
      <c r="G1101" s="849">
        <v>3982</v>
      </c>
      <c r="H1101" s="849">
        <v>1</v>
      </c>
      <c r="I1101" s="849">
        <v>181</v>
      </c>
      <c r="J1101" s="849">
        <v>24</v>
      </c>
      <c r="K1101" s="849">
        <v>4344</v>
      </c>
      <c r="L1101" s="849">
        <v>1.0909090909090908</v>
      </c>
      <c r="M1101" s="849">
        <v>181</v>
      </c>
      <c r="N1101" s="849">
        <v>59</v>
      </c>
      <c r="O1101" s="849">
        <v>10679</v>
      </c>
      <c r="P1101" s="837">
        <v>2.6818181818181817</v>
      </c>
      <c r="Q1101" s="850">
        <v>181</v>
      </c>
    </row>
    <row r="1102" spans="1:17" ht="14.4" customHeight="1" x14ac:dyDescent="0.3">
      <c r="A1102" s="831" t="s">
        <v>5518</v>
      </c>
      <c r="B1102" s="832" t="s">
        <v>5162</v>
      </c>
      <c r="C1102" s="832" t="s">
        <v>5036</v>
      </c>
      <c r="D1102" s="832" t="s">
        <v>5225</v>
      </c>
      <c r="E1102" s="832" t="s">
        <v>5226</v>
      </c>
      <c r="F1102" s="849">
        <v>11</v>
      </c>
      <c r="G1102" s="849">
        <v>2794</v>
      </c>
      <c r="H1102" s="849">
        <v>1</v>
      </c>
      <c r="I1102" s="849">
        <v>254</v>
      </c>
      <c r="J1102" s="849">
        <v>17</v>
      </c>
      <c r="K1102" s="849">
        <v>4318</v>
      </c>
      <c r="L1102" s="849">
        <v>1.5454545454545454</v>
      </c>
      <c r="M1102" s="849">
        <v>254</v>
      </c>
      <c r="N1102" s="849">
        <v>25</v>
      </c>
      <c r="O1102" s="849">
        <v>6350</v>
      </c>
      <c r="P1102" s="837">
        <v>2.2727272727272729</v>
      </c>
      <c r="Q1102" s="850">
        <v>254</v>
      </c>
    </row>
    <row r="1103" spans="1:17" ht="14.4" customHeight="1" x14ac:dyDescent="0.3">
      <c r="A1103" s="831" t="s">
        <v>5518</v>
      </c>
      <c r="B1103" s="832" t="s">
        <v>5162</v>
      </c>
      <c r="C1103" s="832" t="s">
        <v>5036</v>
      </c>
      <c r="D1103" s="832" t="s">
        <v>5227</v>
      </c>
      <c r="E1103" s="832" t="s">
        <v>5228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269</v>
      </c>
      <c r="P1103" s="837"/>
      <c r="Q1103" s="850">
        <v>269</v>
      </c>
    </row>
    <row r="1104" spans="1:17" ht="14.4" customHeight="1" x14ac:dyDescent="0.3">
      <c r="A1104" s="831" t="s">
        <v>5518</v>
      </c>
      <c r="B1104" s="832" t="s">
        <v>5162</v>
      </c>
      <c r="C1104" s="832" t="s">
        <v>5036</v>
      </c>
      <c r="D1104" s="832" t="s">
        <v>5231</v>
      </c>
      <c r="E1104" s="832" t="s">
        <v>5232</v>
      </c>
      <c r="F1104" s="849">
        <v>144</v>
      </c>
      <c r="G1104" s="849">
        <v>31248</v>
      </c>
      <c r="H1104" s="849">
        <v>1</v>
      </c>
      <c r="I1104" s="849">
        <v>217</v>
      </c>
      <c r="J1104" s="849">
        <v>145</v>
      </c>
      <c r="K1104" s="849">
        <v>31465</v>
      </c>
      <c r="L1104" s="849">
        <v>1.0069444444444444</v>
      </c>
      <c r="M1104" s="849">
        <v>217</v>
      </c>
      <c r="N1104" s="849">
        <v>172</v>
      </c>
      <c r="O1104" s="849">
        <v>37324</v>
      </c>
      <c r="P1104" s="837">
        <v>1.1944444444444444</v>
      </c>
      <c r="Q1104" s="850">
        <v>217</v>
      </c>
    </row>
    <row r="1105" spans="1:17" ht="14.4" customHeight="1" x14ac:dyDescent="0.3">
      <c r="A1105" s="831" t="s">
        <v>5518</v>
      </c>
      <c r="B1105" s="832" t="s">
        <v>5162</v>
      </c>
      <c r="C1105" s="832" t="s">
        <v>5036</v>
      </c>
      <c r="D1105" s="832" t="s">
        <v>5235</v>
      </c>
      <c r="E1105" s="832" t="s">
        <v>5236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1</v>
      </c>
      <c r="O1105" s="849">
        <v>594</v>
      </c>
      <c r="P1105" s="837"/>
      <c r="Q1105" s="850">
        <v>594</v>
      </c>
    </row>
    <row r="1106" spans="1:17" ht="14.4" customHeight="1" x14ac:dyDescent="0.3">
      <c r="A1106" s="831" t="s">
        <v>5518</v>
      </c>
      <c r="B1106" s="832" t="s">
        <v>5162</v>
      </c>
      <c r="C1106" s="832" t="s">
        <v>5036</v>
      </c>
      <c r="D1106" s="832" t="s">
        <v>5237</v>
      </c>
      <c r="E1106" s="832" t="s">
        <v>5238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1</v>
      </c>
      <c r="O1106" s="849">
        <v>50</v>
      </c>
      <c r="P1106" s="837"/>
      <c r="Q1106" s="850">
        <v>50</v>
      </c>
    </row>
    <row r="1107" spans="1:17" ht="14.4" customHeight="1" x14ac:dyDescent="0.3">
      <c r="A1107" s="831" t="s">
        <v>5518</v>
      </c>
      <c r="B1107" s="832" t="s">
        <v>5162</v>
      </c>
      <c r="C1107" s="832" t="s">
        <v>5036</v>
      </c>
      <c r="D1107" s="832" t="s">
        <v>5239</v>
      </c>
      <c r="E1107" s="832" t="s">
        <v>5240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</v>
      </c>
      <c r="O1107" s="849">
        <v>548</v>
      </c>
      <c r="P1107" s="837"/>
      <c r="Q1107" s="850">
        <v>548</v>
      </c>
    </row>
    <row r="1108" spans="1:17" ht="14.4" customHeight="1" x14ac:dyDescent="0.3">
      <c r="A1108" s="831" t="s">
        <v>5518</v>
      </c>
      <c r="B1108" s="832" t="s">
        <v>5162</v>
      </c>
      <c r="C1108" s="832" t="s">
        <v>5036</v>
      </c>
      <c r="D1108" s="832" t="s">
        <v>5243</v>
      </c>
      <c r="E1108" s="832" t="s">
        <v>5244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1</v>
      </c>
      <c r="O1108" s="849">
        <v>737</v>
      </c>
      <c r="P1108" s="837"/>
      <c r="Q1108" s="850">
        <v>737</v>
      </c>
    </row>
    <row r="1109" spans="1:17" ht="14.4" customHeight="1" x14ac:dyDescent="0.3">
      <c r="A1109" s="831" t="s">
        <v>5518</v>
      </c>
      <c r="B1109" s="832" t="s">
        <v>5162</v>
      </c>
      <c r="C1109" s="832" t="s">
        <v>5036</v>
      </c>
      <c r="D1109" s="832" t="s">
        <v>5247</v>
      </c>
      <c r="E1109" s="832" t="s">
        <v>5248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347</v>
      </c>
      <c r="P1109" s="837"/>
      <c r="Q1109" s="850">
        <v>347</v>
      </c>
    </row>
    <row r="1110" spans="1:17" ht="14.4" customHeight="1" x14ac:dyDescent="0.3">
      <c r="A1110" s="831" t="s">
        <v>5518</v>
      </c>
      <c r="B1110" s="832" t="s">
        <v>5162</v>
      </c>
      <c r="C1110" s="832" t="s">
        <v>5036</v>
      </c>
      <c r="D1110" s="832" t="s">
        <v>5251</v>
      </c>
      <c r="E1110" s="832" t="s">
        <v>5252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2</v>
      </c>
      <c r="O1110" s="849">
        <v>464</v>
      </c>
      <c r="P1110" s="837"/>
      <c r="Q1110" s="850">
        <v>232</v>
      </c>
    </row>
    <row r="1111" spans="1:17" ht="14.4" customHeight="1" x14ac:dyDescent="0.3">
      <c r="A1111" s="831" t="s">
        <v>5518</v>
      </c>
      <c r="B1111" s="832" t="s">
        <v>5162</v>
      </c>
      <c r="C1111" s="832" t="s">
        <v>5036</v>
      </c>
      <c r="D1111" s="832" t="s">
        <v>5253</v>
      </c>
      <c r="E1111" s="832" t="s">
        <v>5254</v>
      </c>
      <c r="F1111" s="849">
        <v>3</v>
      </c>
      <c r="G1111" s="849">
        <v>699</v>
      </c>
      <c r="H1111" s="849">
        <v>1</v>
      </c>
      <c r="I1111" s="849">
        <v>233</v>
      </c>
      <c r="J1111" s="849">
        <v>16</v>
      </c>
      <c r="K1111" s="849">
        <v>3728</v>
      </c>
      <c r="L1111" s="849">
        <v>5.333333333333333</v>
      </c>
      <c r="M1111" s="849">
        <v>233</v>
      </c>
      <c r="N1111" s="849">
        <v>12</v>
      </c>
      <c r="O1111" s="849">
        <v>2808</v>
      </c>
      <c r="P1111" s="837">
        <v>4.0171673819742493</v>
      </c>
      <c r="Q1111" s="850">
        <v>234</v>
      </c>
    </row>
    <row r="1112" spans="1:17" ht="14.4" customHeight="1" x14ac:dyDescent="0.3">
      <c r="A1112" s="831" t="s">
        <v>5518</v>
      </c>
      <c r="B1112" s="832" t="s">
        <v>5162</v>
      </c>
      <c r="C1112" s="832" t="s">
        <v>5036</v>
      </c>
      <c r="D1112" s="832" t="s">
        <v>5289</v>
      </c>
      <c r="E1112" s="832" t="s">
        <v>5290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2</v>
      </c>
      <c r="O1112" s="849">
        <v>406</v>
      </c>
      <c r="P1112" s="837"/>
      <c r="Q1112" s="850">
        <v>203</v>
      </c>
    </row>
    <row r="1113" spans="1:17" ht="14.4" customHeight="1" x14ac:dyDescent="0.3">
      <c r="A1113" s="831" t="s">
        <v>5519</v>
      </c>
      <c r="B1113" s="832" t="s">
        <v>4827</v>
      </c>
      <c r="C1113" s="832" t="s">
        <v>5036</v>
      </c>
      <c r="D1113" s="832" t="s">
        <v>5041</v>
      </c>
      <c r="E1113" s="832" t="s">
        <v>5042</v>
      </c>
      <c r="F1113" s="849">
        <v>1</v>
      </c>
      <c r="G1113" s="849">
        <v>37</v>
      </c>
      <c r="H1113" s="849">
        <v>1</v>
      </c>
      <c r="I1113" s="849">
        <v>37</v>
      </c>
      <c r="J1113" s="849">
        <v>2</v>
      </c>
      <c r="K1113" s="849">
        <v>74</v>
      </c>
      <c r="L1113" s="849">
        <v>2</v>
      </c>
      <c r="M1113" s="849">
        <v>37</v>
      </c>
      <c r="N1113" s="849">
        <v>1</v>
      </c>
      <c r="O1113" s="849">
        <v>38</v>
      </c>
      <c r="P1113" s="837">
        <v>1.027027027027027</v>
      </c>
      <c r="Q1113" s="850">
        <v>38</v>
      </c>
    </row>
    <row r="1114" spans="1:17" ht="14.4" customHeight="1" x14ac:dyDescent="0.3">
      <c r="A1114" s="831" t="s">
        <v>5519</v>
      </c>
      <c r="B1114" s="832" t="s">
        <v>4827</v>
      </c>
      <c r="C1114" s="832" t="s">
        <v>5036</v>
      </c>
      <c r="D1114" s="832" t="s">
        <v>5075</v>
      </c>
      <c r="E1114" s="832" t="s">
        <v>5076</v>
      </c>
      <c r="F1114" s="849">
        <v>1</v>
      </c>
      <c r="G1114" s="849">
        <v>173</v>
      </c>
      <c r="H1114" s="849">
        <v>1</v>
      </c>
      <c r="I1114" s="849">
        <v>173</v>
      </c>
      <c r="J1114" s="849"/>
      <c r="K1114" s="849"/>
      <c r="L1114" s="849"/>
      <c r="M1114" s="849"/>
      <c r="N1114" s="849">
        <v>1</v>
      </c>
      <c r="O1114" s="849">
        <v>175</v>
      </c>
      <c r="P1114" s="837">
        <v>1.0115606936416186</v>
      </c>
      <c r="Q1114" s="850">
        <v>175</v>
      </c>
    </row>
    <row r="1115" spans="1:17" ht="14.4" customHeight="1" x14ac:dyDescent="0.3">
      <c r="A1115" s="831" t="s">
        <v>5519</v>
      </c>
      <c r="B1115" s="832" t="s">
        <v>5162</v>
      </c>
      <c r="C1115" s="832" t="s">
        <v>5036</v>
      </c>
      <c r="D1115" s="832" t="s">
        <v>5167</v>
      </c>
      <c r="E1115" s="832" t="s">
        <v>5168</v>
      </c>
      <c r="F1115" s="849">
        <v>29</v>
      </c>
      <c r="G1115" s="849">
        <v>10266</v>
      </c>
      <c r="H1115" s="849">
        <v>1</v>
      </c>
      <c r="I1115" s="849">
        <v>354</v>
      </c>
      <c r="J1115" s="849">
        <v>20</v>
      </c>
      <c r="K1115" s="849">
        <v>7080</v>
      </c>
      <c r="L1115" s="849">
        <v>0.68965517241379315</v>
      </c>
      <c r="M1115" s="849">
        <v>354</v>
      </c>
      <c r="N1115" s="849">
        <v>32</v>
      </c>
      <c r="O1115" s="849">
        <v>11360</v>
      </c>
      <c r="P1115" s="837">
        <v>1.1065653613871032</v>
      </c>
      <c r="Q1115" s="850">
        <v>355</v>
      </c>
    </row>
    <row r="1116" spans="1:17" ht="14.4" customHeight="1" x14ac:dyDescent="0.3">
      <c r="A1116" s="831" t="s">
        <v>5519</v>
      </c>
      <c r="B1116" s="832" t="s">
        <v>5162</v>
      </c>
      <c r="C1116" s="832" t="s">
        <v>5036</v>
      </c>
      <c r="D1116" s="832" t="s">
        <v>5171</v>
      </c>
      <c r="E1116" s="832" t="s">
        <v>5172</v>
      </c>
      <c r="F1116" s="849">
        <v>50</v>
      </c>
      <c r="G1116" s="849">
        <v>3250</v>
      </c>
      <c r="H1116" s="849">
        <v>1</v>
      </c>
      <c r="I1116" s="849">
        <v>65</v>
      </c>
      <c r="J1116" s="849">
        <v>48</v>
      </c>
      <c r="K1116" s="849">
        <v>3120</v>
      </c>
      <c r="L1116" s="849">
        <v>0.96</v>
      </c>
      <c r="M1116" s="849">
        <v>65</v>
      </c>
      <c r="N1116" s="849">
        <v>51</v>
      </c>
      <c r="O1116" s="849">
        <v>3315</v>
      </c>
      <c r="P1116" s="837">
        <v>1.02</v>
      </c>
      <c r="Q1116" s="850">
        <v>65</v>
      </c>
    </row>
    <row r="1117" spans="1:17" ht="14.4" customHeight="1" x14ac:dyDescent="0.3">
      <c r="A1117" s="831" t="s">
        <v>5519</v>
      </c>
      <c r="B1117" s="832" t="s">
        <v>5162</v>
      </c>
      <c r="C1117" s="832" t="s">
        <v>5036</v>
      </c>
      <c r="D1117" s="832" t="s">
        <v>5183</v>
      </c>
      <c r="E1117" s="832" t="s">
        <v>5184</v>
      </c>
      <c r="F1117" s="849">
        <v>6</v>
      </c>
      <c r="G1117" s="849">
        <v>144</v>
      </c>
      <c r="H1117" s="849">
        <v>1</v>
      </c>
      <c r="I1117" s="849">
        <v>24</v>
      </c>
      <c r="J1117" s="849">
        <v>9</v>
      </c>
      <c r="K1117" s="849">
        <v>216</v>
      </c>
      <c r="L1117" s="849">
        <v>1.5</v>
      </c>
      <c r="M1117" s="849">
        <v>24</v>
      </c>
      <c r="N1117" s="849">
        <v>9</v>
      </c>
      <c r="O1117" s="849">
        <v>234</v>
      </c>
      <c r="P1117" s="837">
        <v>1.625</v>
      </c>
      <c r="Q1117" s="850">
        <v>26</v>
      </c>
    </row>
    <row r="1118" spans="1:17" ht="14.4" customHeight="1" x14ac:dyDescent="0.3">
      <c r="A1118" s="831" t="s">
        <v>5519</v>
      </c>
      <c r="B1118" s="832" t="s">
        <v>5162</v>
      </c>
      <c r="C1118" s="832" t="s">
        <v>5036</v>
      </c>
      <c r="D1118" s="832" t="s">
        <v>5187</v>
      </c>
      <c r="E1118" s="832" t="s">
        <v>5188</v>
      </c>
      <c r="F1118" s="849">
        <v>28</v>
      </c>
      <c r="G1118" s="849">
        <v>1540</v>
      </c>
      <c r="H1118" s="849">
        <v>1</v>
      </c>
      <c r="I1118" s="849">
        <v>55</v>
      </c>
      <c r="J1118" s="849">
        <v>13</v>
      </c>
      <c r="K1118" s="849">
        <v>715</v>
      </c>
      <c r="L1118" s="849">
        <v>0.4642857142857143</v>
      </c>
      <c r="M1118" s="849">
        <v>55</v>
      </c>
      <c r="N1118" s="849">
        <v>10</v>
      </c>
      <c r="O1118" s="849">
        <v>550</v>
      </c>
      <c r="P1118" s="837">
        <v>0.35714285714285715</v>
      </c>
      <c r="Q1118" s="850">
        <v>55</v>
      </c>
    </row>
    <row r="1119" spans="1:17" ht="14.4" customHeight="1" x14ac:dyDescent="0.3">
      <c r="A1119" s="831" t="s">
        <v>5519</v>
      </c>
      <c r="B1119" s="832" t="s">
        <v>5162</v>
      </c>
      <c r="C1119" s="832" t="s">
        <v>5036</v>
      </c>
      <c r="D1119" s="832" t="s">
        <v>5189</v>
      </c>
      <c r="E1119" s="832" t="s">
        <v>5190</v>
      </c>
      <c r="F1119" s="849">
        <v>495</v>
      </c>
      <c r="G1119" s="849">
        <v>38115</v>
      </c>
      <c r="H1119" s="849">
        <v>1</v>
      </c>
      <c r="I1119" s="849">
        <v>77</v>
      </c>
      <c r="J1119" s="849">
        <v>447</v>
      </c>
      <c r="K1119" s="849">
        <v>34419</v>
      </c>
      <c r="L1119" s="849">
        <v>0.90303030303030307</v>
      </c>
      <c r="M1119" s="849">
        <v>77</v>
      </c>
      <c r="N1119" s="849">
        <v>443</v>
      </c>
      <c r="O1119" s="849">
        <v>34554</v>
      </c>
      <c r="P1119" s="837">
        <v>0.90657221566312474</v>
      </c>
      <c r="Q1119" s="850">
        <v>78</v>
      </c>
    </row>
    <row r="1120" spans="1:17" ht="14.4" customHeight="1" x14ac:dyDescent="0.3">
      <c r="A1120" s="831" t="s">
        <v>5519</v>
      </c>
      <c r="B1120" s="832" t="s">
        <v>5162</v>
      </c>
      <c r="C1120" s="832" t="s">
        <v>5036</v>
      </c>
      <c r="D1120" s="832" t="s">
        <v>5193</v>
      </c>
      <c r="E1120" s="832" t="s">
        <v>5194</v>
      </c>
      <c r="F1120" s="849">
        <v>15</v>
      </c>
      <c r="G1120" s="849">
        <v>360</v>
      </c>
      <c r="H1120" s="849">
        <v>1</v>
      </c>
      <c r="I1120" s="849">
        <v>24</v>
      </c>
      <c r="J1120" s="849">
        <v>22</v>
      </c>
      <c r="K1120" s="849">
        <v>528</v>
      </c>
      <c r="L1120" s="849">
        <v>1.4666666666666666</v>
      </c>
      <c r="M1120" s="849">
        <v>24</v>
      </c>
      <c r="N1120" s="849">
        <v>19</v>
      </c>
      <c r="O1120" s="849">
        <v>456</v>
      </c>
      <c r="P1120" s="837">
        <v>1.2666666666666666</v>
      </c>
      <c r="Q1120" s="850">
        <v>24</v>
      </c>
    </row>
    <row r="1121" spans="1:17" ht="14.4" customHeight="1" x14ac:dyDescent="0.3">
      <c r="A1121" s="831" t="s">
        <v>5519</v>
      </c>
      <c r="B1121" s="832" t="s">
        <v>5162</v>
      </c>
      <c r="C1121" s="832" t="s">
        <v>5036</v>
      </c>
      <c r="D1121" s="832" t="s">
        <v>5205</v>
      </c>
      <c r="E1121" s="832" t="s">
        <v>5206</v>
      </c>
      <c r="F1121" s="849">
        <v>4</v>
      </c>
      <c r="G1121" s="849">
        <v>264</v>
      </c>
      <c r="H1121" s="849">
        <v>1</v>
      </c>
      <c r="I1121" s="849">
        <v>66</v>
      </c>
      <c r="J1121" s="849">
        <v>2</v>
      </c>
      <c r="K1121" s="849">
        <v>132</v>
      </c>
      <c r="L1121" s="849">
        <v>0.5</v>
      </c>
      <c r="M1121" s="849">
        <v>66</v>
      </c>
      <c r="N1121" s="849">
        <v>3</v>
      </c>
      <c r="O1121" s="849">
        <v>198</v>
      </c>
      <c r="P1121" s="837">
        <v>0.75</v>
      </c>
      <c r="Q1121" s="850">
        <v>66</v>
      </c>
    </row>
    <row r="1122" spans="1:17" ht="14.4" customHeight="1" x14ac:dyDescent="0.3">
      <c r="A1122" s="831" t="s">
        <v>5519</v>
      </c>
      <c r="B1122" s="832" t="s">
        <v>5162</v>
      </c>
      <c r="C1122" s="832" t="s">
        <v>5036</v>
      </c>
      <c r="D1122" s="832" t="s">
        <v>5209</v>
      </c>
      <c r="E1122" s="832" t="s">
        <v>5210</v>
      </c>
      <c r="F1122" s="849">
        <v>509</v>
      </c>
      <c r="G1122" s="849">
        <v>8653</v>
      </c>
      <c r="H1122" s="849">
        <v>1</v>
      </c>
      <c r="I1122" s="849">
        <v>17</v>
      </c>
      <c r="J1122" s="849">
        <v>461</v>
      </c>
      <c r="K1122" s="849">
        <v>7837</v>
      </c>
      <c r="L1122" s="849">
        <v>0.90569744597249513</v>
      </c>
      <c r="M1122" s="849">
        <v>17</v>
      </c>
      <c r="N1122" s="849">
        <v>479</v>
      </c>
      <c r="O1122" s="849">
        <v>8143</v>
      </c>
      <c r="P1122" s="837">
        <v>0.94106090373280948</v>
      </c>
      <c r="Q1122" s="850">
        <v>17</v>
      </c>
    </row>
    <row r="1123" spans="1:17" ht="14.4" customHeight="1" x14ac:dyDescent="0.3">
      <c r="A1123" s="831" t="s">
        <v>5519</v>
      </c>
      <c r="B1123" s="832" t="s">
        <v>5162</v>
      </c>
      <c r="C1123" s="832" t="s">
        <v>5036</v>
      </c>
      <c r="D1123" s="832" t="s">
        <v>5215</v>
      </c>
      <c r="E1123" s="832" t="s">
        <v>5216</v>
      </c>
      <c r="F1123" s="849">
        <v>7</v>
      </c>
      <c r="G1123" s="849">
        <v>175</v>
      </c>
      <c r="H1123" s="849">
        <v>1</v>
      </c>
      <c r="I1123" s="849">
        <v>25</v>
      </c>
      <c r="J1123" s="849">
        <v>11</v>
      </c>
      <c r="K1123" s="849">
        <v>275</v>
      </c>
      <c r="L1123" s="849">
        <v>1.5714285714285714</v>
      </c>
      <c r="M1123" s="849">
        <v>25</v>
      </c>
      <c r="N1123" s="849">
        <v>10</v>
      </c>
      <c r="O1123" s="849">
        <v>250</v>
      </c>
      <c r="P1123" s="837">
        <v>1.4285714285714286</v>
      </c>
      <c r="Q1123" s="850">
        <v>25</v>
      </c>
    </row>
    <row r="1124" spans="1:17" ht="14.4" customHeight="1" x14ac:dyDescent="0.3">
      <c r="A1124" s="831" t="s">
        <v>5519</v>
      </c>
      <c r="B1124" s="832" t="s">
        <v>5162</v>
      </c>
      <c r="C1124" s="832" t="s">
        <v>5036</v>
      </c>
      <c r="D1124" s="832" t="s">
        <v>5219</v>
      </c>
      <c r="E1124" s="832" t="s">
        <v>5220</v>
      </c>
      <c r="F1124" s="849">
        <v>72</v>
      </c>
      <c r="G1124" s="849">
        <v>13032</v>
      </c>
      <c r="H1124" s="849">
        <v>1</v>
      </c>
      <c r="I1124" s="849">
        <v>181</v>
      </c>
      <c r="J1124" s="849">
        <v>44</v>
      </c>
      <c r="K1124" s="849">
        <v>7964</v>
      </c>
      <c r="L1124" s="849">
        <v>0.61111111111111116</v>
      </c>
      <c r="M1124" s="849">
        <v>181</v>
      </c>
      <c r="N1124" s="849">
        <v>60</v>
      </c>
      <c r="O1124" s="849">
        <v>10860</v>
      </c>
      <c r="P1124" s="837">
        <v>0.83333333333333337</v>
      </c>
      <c r="Q1124" s="850">
        <v>181</v>
      </c>
    </row>
    <row r="1125" spans="1:17" ht="14.4" customHeight="1" x14ac:dyDescent="0.3">
      <c r="A1125" s="831" t="s">
        <v>5519</v>
      </c>
      <c r="B1125" s="832" t="s">
        <v>5162</v>
      </c>
      <c r="C1125" s="832" t="s">
        <v>5036</v>
      </c>
      <c r="D1125" s="832" t="s">
        <v>5225</v>
      </c>
      <c r="E1125" s="832" t="s">
        <v>5226</v>
      </c>
      <c r="F1125" s="849">
        <v>28</v>
      </c>
      <c r="G1125" s="849">
        <v>7112</v>
      </c>
      <c r="H1125" s="849">
        <v>1</v>
      </c>
      <c r="I1125" s="849">
        <v>254</v>
      </c>
      <c r="J1125" s="849">
        <v>9</v>
      </c>
      <c r="K1125" s="849">
        <v>2286</v>
      </c>
      <c r="L1125" s="849">
        <v>0.32142857142857145</v>
      </c>
      <c r="M1125" s="849">
        <v>254</v>
      </c>
      <c r="N1125" s="849">
        <v>26</v>
      </c>
      <c r="O1125" s="849">
        <v>6604</v>
      </c>
      <c r="P1125" s="837">
        <v>0.9285714285714286</v>
      </c>
      <c r="Q1125" s="850">
        <v>254</v>
      </c>
    </row>
    <row r="1126" spans="1:17" ht="14.4" customHeight="1" x14ac:dyDescent="0.3">
      <c r="A1126" s="831" t="s">
        <v>5519</v>
      </c>
      <c r="B1126" s="832" t="s">
        <v>5162</v>
      </c>
      <c r="C1126" s="832" t="s">
        <v>5036</v>
      </c>
      <c r="D1126" s="832" t="s">
        <v>5231</v>
      </c>
      <c r="E1126" s="832" t="s">
        <v>5232</v>
      </c>
      <c r="F1126" s="849">
        <v>141</v>
      </c>
      <c r="G1126" s="849">
        <v>30597</v>
      </c>
      <c r="H1126" s="849">
        <v>1</v>
      </c>
      <c r="I1126" s="849">
        <v>217</v>
      </c>
      <c r="J1126" s="849">
        <v>74</v>
      </c>
      <c r="K1126" s="849">
        <v>16058</v>
      </c>
      <c r="L1126" s="849">
        <v>0.52482269503546097</v>
      </c>
      <c r="M1126" s="849">
        <v>217</v>
      </c>
      <c r="N1126" s="849">
        <v>127</v>
      </c>
      <c r="O1126" s="849">
        <v>27559</v>
      </c>
      <c r="P1126" s="837">
        <v>0.900709219858156</v>
      </c>
      <c r="Q1126" s="850">
        <v>217</v>
      </c>
    </row>
    <row r="1127" spans="1:17" ht="14.4" customHeight="1" x14ac:dyDescent="0.3">
      <c r="A1127" s="831" t="s">
        <v>5519</v>
      </c>
      <c r="B1127" s="832" t="s">
        <v>5162</v>
      </c>
      <c r="C1127" s="832" t="s">
        <v>5036</v>
      </c>
      <c r="D1127" s="832" t="s">
        <v>5233</v>
      </c>
      <c r="E1127" s="832" t="s">
        <v>5234</v>
      </c>
      <c r="F1127" s="849">
        <v>1</v>
      </c>
      <c r="G1127" s="849">
        <v>37</v>
      </c>
      <c r="H1127" s="849">
        <v>1</v>
      </c>
      <c r="I1127" s="849">
        <v>37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5519</v>
      </c>
      <c r="B1128" s="832" t="s">
        <v>5162</v>
      </c>
      <c r="C1128" s="832" t="s">
        <v>5036</v>
      </c>
      <c r="D1128" s="832" t="s">
        <v>5237</v>
      </c>
      <c r="E1128" s="832" t="s">
        <v>5238</v>
      </c>
      <c r="F1128" s="849"/>
      <c r="G1128" s="849"/>
      <c r="H1128" s="849"/>
      <c r="I1128" s="849"/>
      <c r="J1128" s="849">
        <v>5</v>
      </c>
      <c r="K1128" s="849">
        <v>250</v>
      </c>
      <c r="L1128" s="849"/>
      <c r="M1128" s="849">
        <v>50</v>
      </c>
      <c r="N1128" s="849">
        <v>1</v>
      </c>
      <c r="O1128" s="849">
        <v>50</v>
      </c>
      <c r="P1128" s="837"/>
      <c r="Q1128" s="850">
        <v>50</v>
      </c>
    </row>
    <row r="1129" spans="1:17" ht="14.4" customHeight="1" x14ac:dyDescent="0.3">
      <c r="A1129" s="831" t="s">
        <v>5519</v>
      </c>
      <c r="B1129" s="832" t="s">
        <v>5162</v>
      </c>
      <c r="C1129" s="832" t="s">
        <v>5036</v>
      </c>
      <c r="D1129" s="832" t="s">
        <v>5261</v>
      </c>
      <c r="E1129" s="832" t="s">
        <v>5262</v>
      </c>
      <c r="F1129" s="849">
        <v>2</v>
      </c>
      <c r="G1129" s="849">
        <v>774</v>
      </c>
      <c r="H1129" s="849">
        <v>1</v>
      </c>
      <c r="I1129" s="849">
        <v>387</v>
      </c>
      <c r="J1129" s="849">
        <v>5</v>
      </c>
      <c r="K1129" s="849">
        <v>1935</v>
      </c>
      <c r="L1129" s="849">
        <v>2.5</v>
      </c>
      <c r="M1129" s="849">
        <v>387</v>
      </c>
      <c r="N1129" s="849"/>
      <c r="O1129" s="849"/>
      <c r="P1129" s="837"/>
      <c r="Q1129" s="850"/>
    </row>
    <row r="1130" spans="1:17" ht="14.4" customHeight="1" thickBot="1" x14ac:dyDescent="0.35">
      <c r="A1130" s="839" t="s">
        <v>5519</v>
      </c>
      <c r="B1130" s="840" t="s">
        <v>5162</v>
      </c>
      <c r="C1130" s="840" t="s">
        <v>5036</v>
      </c>
      <c r="D1130" s="840" t="s">
        <v>5324</v>
      </c>
      <c r="E1130" s="840" t="s">
        <v>5325</v>
      </c>
      <c r="F1130" s="851">
        <v>18</v>
      </c>
      <c r="G1130" s="851">
        <v>4392</v>
      </c>
      <c r="H1130" s="851">
        <v>1</v>
      </c>
      <c r="I1130" s="851">
        <v>244</v>
      </c>
      <c r="J1130" s="851">
        <v>15</v>
      </c>
      <c r="K1130" s="851">
        <v>3660</v>
      </c>
      <c r="L1130" s="851">
        <v>0.83333333333333337</v>
      </c>
      <c r="M1130" s="851">
        <v>244</v>
      </c>
      <c r="N1130" s="851">
        <v>4</v>
      </c>
      <c r="O1130" s="851">
        <v>980</v>
      </c>
      <c r="P1130" s="845">
        <v>0.22313296903460839</v>
      </c>
      <c r="Q1130" s="852">
        <v>245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134.08699999999999</v>
      </c>
      <c r="C5" s="114">
        <v>272.827</v>
      </c>
      <c r="D5" s="114">
        <v>109.70399999999999</v>
      </c>
      <c r="E5" s="424">
        <f>IF(OR(D5=0,B5=0),"",D5/B5)</f>
        <v>0.81815537673301664</v>
      </c>
      <c r="F5" s="129">
        <f>IF(OR(D5=0,C5=0),"",D5/C5)</f>
        <v>0.40210096508043558</v>
      </c>
      <c r="G5" s="130">
        <v>88</v>
      </c>
      <c r="H5" s="114">
        <v>76</v>
      </c>
      <c r="I5" s="114">
        <v>58</v>
      </c>
      <c r="J5" s="424">
        <f>IF(OR(I5=0,G5=0),"",I5/G5)</f>
        <v>0.65909090909090906</v>
      </c>
      <c r="K5" s="131">
        <f>IF(OR(I5=0,H5=0),"",I5/H5)</f>
        <v>0.76315789473684215</v>
      </c>
      <c r="L5" s="121"/>
      <c r="M5" s="121"/>
      <c r="N5" s="7">
        <f>D5-C5</f>
        <v>-163.12299999999999</v>
      </c>
      <c r="O5" s="8">
        <f>I5-H5</f>
        <v>-18</v>
      </c>
      <c r="P5" s="7">
        <f>D5-B5</f>
        <v>-24.382999999999996</v>
      </c>
      <c r="Q5" s="8">
        <f>I5-G5</f>
        <v>-30</v>
      </c>
    </row>
    <row r="6" spans="1:17" ht="14.4" hidden="1" customHeight="1" outlineLevel="1" x14ac:dyDescent="0.3">
      <c r="A6" s="441" t="s">
        <v>168</v>
      </c>
      <c r="B6" s="120">
        <v>31.169</v>
      </c>
      <c r="C6" s="113">
        <v>14.531000000000001</v>
      </c>
      <c r="D6" s="113">
        <v>67.906999999999996</v>
      </c>
      <c r="E6" s="424">
        <f t="shared" ref="E6:E12" si="0">IF(OR(D6=0,B6=0),"",D6/B6)</f>
        <v>2.1786711155314573</v>
      </c>
      <c r="F6" s="129">
        <f t="shared" ref="F6:F12" si="1">IF(OR(D6=0,C6=0),"",D6/C6)</f>
        <v>4.6732502924781496</v>
      </c>
      <c r="G6" s="133">
        <v>4</v>
      </c>
      <c r="H6" s="113">
        <v>7</v>
      </c>
      <c r="I6" s="113">
        <v>11</v>
      </c>
      <c r="J6" s="425">
        <f t="shared" ref="J6:J12" si="2">IF(OR(I6=0,G6=0),"",I6/G6)</f>
        <v>2.75</v>
      </c>
      <c r="K6" s="134">
        <f t="shared" ref="K6:K12" si="3">IF(OR(I6=0,H6=0),"",I6/H6)</f>
        <v>1.5714285714285714</v>
      </c>
      <c r="L6" s="121"/>
      <c r="M6" s="121"/>
      <c r="N6" s="5">
        <f t="shared" ref="N6:N13" si="4">D6-C6</f>
        <v>53.375999999999998</v>
      </c>
      <c r="O6" s="6">
        <f t="shared" ref="O6:O13" si="5">I6-H6</f>
        <v>4</v>
      </c>
      <c r="P6" s="5">
        <f t="shared" ref="P6:P13" si="6">D6-B6</f>
        <v>36.738</v>
      </c>
      <c r="Q6" s="6">
        <f t="shared" ref="Q6:Q13" si="7">I6-G6</f>
        <v>7</v>
      </c>
    </row>
    <row r="7" spans="1:17" ht="14.4" hidden="1" customHeight="1" outlineLevel="1" x14ac:dyDescent="0.3">
      <c r="A7" s="441" t="s">
        <v>169</v>
      </c>
      <c r="B7" s="120">
        <v>53.44</v>
      </c>
      <c r="C7" s="113">
        <v>61.598999999999997</v>
      </c>
      <c r="D7" s="113">
        <v>163.90100000000001</v>
      </c>
      <c r="E7" s="424">
        <f t="shared" si="0"/>
        <v>3.0670097305389223</v>
      </c>
      <c r="F7" s="129">
        <f t="shared" si="1"/>
        <v>2.6607737138589918</v>
      </c>
      <c r="G7" s="133">
        <v>31</v>
      </c>
      <c r="H7" s="113">
        <v>34</v>
      </c>
      <c r="I7" s="113">
        <v>32</v>
      </c>
      <c r="J7" s="425">
        <f t="shared" si="2"/>
        <v>1.032258064516129</v>
      </c>
      <c r="K7" s="134">
        <f t="shared" si="3"/>
        <v>0.94117647058823528</v>
      </c>
      <c r="L7" s="121"/>
      <c r="M7" s="121"/>
      <c r="N7" s="5">
        <f t="shared" si="4"/>
        <v>102.30200000000002</v>
      </c>
      <c r="O7" s="6">
        <f t="shared" si="5"/>
        <v>-2</v>
      </c>
      <c r="P7" s="5">
        <f t="shared" si="6"/>
        <v>110.46100000000001</v>
      </c>
      <c r="Q7" s="6">
        <f t="shared" si="7"/>
        <v>1</v>
      </c>
    </row>
    <row r="8" spans="1:17" ht="14.4" hidden="1" customHeight="1" outlineLevel="1" x14ac:dyDescent="0.3">
      <c r="A8" s="441" t="s">
        <v>170</v>
      </c>
      <c r="B8" s="120">
        <v>15.539</v>
      </c>
      <c r="C8" s="113">
        <v>11.863</v>
      </c>
      <c r="D8" s="113">
        <v>17.326000000000001</v>
      </c>
      <c r="E8" s="424">
        <f t="shared" si="0"/>
        <v>1.1150009653130832</v>
      </c>
      <c r="F8" s="129">
        <f t="shared" si="1"/>
        <v>1.4605074601702774</v>
      </c>
      <c r="G8" s="133">
        <v>10</v>
      </c>
      <c r="H8" s="113">
        <v>3</v>
      </c>
      <c r="I8" s="113">
        <v>7</v>
      </c>
      <c r="J8" s="425">
        <f t="shared" si="2"/>
        <v>0.7</v>
      </c>
      <c r="K8" s="134">
        <f t="shared" si="3"/>
        <v>2.3333333333333335</v>
      </c>
      <c r="L8" s="121"/>
      <c r="M8" s="121"/>
      <c r="N8" s="5">
        <f t="shared" si="4"/>
        <v>5.463000000000001</v>
      </c>
      <c r="O8" s="6">
        <f t="shared" si="5"/>
        <v>4</v>
      </c>
      <c r="P8" s="5">
        <f t="shared" si="6"/>
        <v>1.7870000000000008</v>
      </c>
      <c r="Q8" s="6">
        <f t="shared" si="7"/>
        <v>-3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53.905000000000001</v>
      </c>
      <c r="C10" s="113">
        <v>25.125</v>
      </c>
      <c r="D10" s="113">
        <v>52.423999999999999</v>
      </c>
      <c r="E10" s="424">
        <f t="shared" si="0"/>
        <v>0.97252573972729794</v>
      </c>
      <c r="F10" s="129">
        <f t="shared" si="1"/>
        <v>2.0865273631840795</v>
      </c>
      <c r="G10" s="133">
        <v>16</v>
      </c>
      <c r="H10" s="113">
        <v>13</v>
      </c>
      <c r="I10" s="113">
        <v>15</v>
      </c>
      <c r="J10" s="425">
        <f t="shared" si="2"/>
        <v>0.9375</v>
      </c>
      <c r="K10" s="134">
        <f t="shared" si="3"/>
        <v>1.1538461538461537</v>
      </c>
      <c r="L10" s="121"/>
      <c r="M10" s="121"/>
      <c r="N10" s="5">
        <f t="shared" si="4"/>
        <v>27.298999999999999</v>
      </c>
      <c r="O10" s="6">
        <f t="shared" si="5"/>
        <v>2</v>
      </c>
      <c r="P10" s="5">
        <f t="shared" si="6"/>
        <v>-1.4810000000000016</v>
      </c>
      <c r="Q10" s="6">
        <f t="shared" si="7"/>
        <v>-1</v>
      </c>
    </row>
    <row r="11" spans="1:17" ht="14.4" hidden="1" customHeight="1" outlineLevel="1" x14ac:dyDescent="0.3">
      <c r="A11" s="441" t="s">
        <v>173</v>
      </c>
      <c r="B11" s="120">
        <v>116.738</v>
      </c>
      <c r="C11" s="113">
        <v>7.0519999999999996</v>
      </c>
      <c r="D11" s="113">
        <v>53.94</v>
      </c>
      <c r="E11" s="424">
        <f t="shared" si="0"/>
        <v>0.46206034024910481</v>
      </c>
      <c r="F11" s="129">
        <f t="shared" si="1"/>
        <v>7.6488939307997734</v>
      </c>
      <c r="G11" s="133">
        <v>10</v>
      </c>
      <c r="H11" s="113">
        <v>5</v>
      </c>
      <c r="I11" s="113">
        <v>12</v>
      </c>
      <c r="J11" s="425">
        <f t="shared" si="2"/>
        <v>1.2</v>
      </c>
      <c r="K11" s="134">
        <f t="shared" si="3"/>
        <v>2.4</v>
      </c>
      <c r="L11" s="121"/>
      <c r="M11" s="121"/>
      <c r="N11" s="5">
        <f t="shared" si="4"/>
        <v>46.887999999999998</v>
      </c>
      <c r="O11" s="6">
        <f t="shared" si="5"/>
        <v>7</v>
      </c>
      <c r="P11" s="5">
        <f t="shared" si="6"/>
        <v>-62.798000000000002</v>
      </c>
      <c r="Q11" s="6">
        <f t="shared" si="7"/>
        <v>2</v>
      </c>
    </row>
    <row r="12" spans="1:17" ht="14.4" hidden="1" customHeight="1" outlineLevel="1" thickBot="1" x14ac:dyDescent="0.35">
      <c r="A12" s="442" t="s">
        <v>208</v>
      </c>
      <c r="B12" s="238">
        <v>7.2</v>
      </c>
      <c r="C12" s="239">
        <v>0.76300000000000001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-0.76300000000000001</v>
      </c>
      <c r="O12" s="244">
        <f t="shared" si="5"/>
        <v>-1</v>
      </c>
      <c r="P12" s="243">
        <f t="shared" si="6"/>
        <v>-7.2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412.07799999999997</v>
      </c>
      <c r="C13" s="116">
        <f>SUM(C5:C12)</f>
        <v>393.76</v>
      </c>
      <c r="D13" s="116">
        <f>SUM(D5:D12)</f>
        <v>465.202</v>
      </c>
      <c r="E13" s="420">
        <f>IF(OR(D13=0,B13=0),0,D13/B13)</f>
        <v>1.128917340891773</v>
      </c>
      <c r="F13" s="135">
        <f>IF(OR(D13=0,C13=0),0,D13/C13)</f>
        <v>1.1814353921170255</v>
      </c>
      <c r="G13" s="136">
        <f>SUM(G5:G12)</f>
        <v>160</v>
      </c>
      <c r="H13" s="116">
        <f>SUM(H5:H12)</f>
        <v>139</v>
      </c>
      <c r="I13" s="116">
        <f>SUM(I5:I12)</f>
        <v>135</v>
      </c>
      <c r="J13" s="420">
        <f>IF(OR(I13=0,G13=0),0,I13/G13)</f>
        <v>0.84375</v>
      </c>
      <c r="K13" s="137">
        <f>IF(OR(I13=0,H13=0),0,I13/H13)</f>
        <v>0.97122302158273377</v>
      </c>
      <c r="L13" s="121"/>
      <c r="M13" s="121"/>
      <c r="N13" s="127">
        <f t="shared" si="4"/>
        <v>71.442000000000007</v>
      </c>
      <c r="O13" s="138">
        <f t="shared" si="5"/>
        <v>-4</v>
      </c>
      <c r="P13" s="127">
        <f t="shared" si="6"/>
        <v>53.124000000000024</v>
      </c>
      <c r="Q13" s="138">
        <f t="shared" si="7"/>
        <v>-25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134.08699999999999</v>
      </c>
      <c r="C18" s="114">
        <v>272.827</v>
      </c>
      <c r="D18" s="114">
        <v>109.70399999999999</v>
      </c>
      <c r="E18" s="424">
        <f>IF(OR(D18=0,B18=0),"",D18/B18)</f>
        <v>0.81815537673301664</v>
      </c>
      <c r="F18" s="129">
        <f>IF(OR(D18=0,C18=0),"",D18/C18)</f>
        <v>0.40210096508043558</v>
      </c>
      <c r="G18" s="119">
        <v>88</v>
      </c>
      <c r="H18" s="114">
        <v>76</v>
      </c>
      <c r="I18" s="114">
        <v>58</v>
      </c>
      <c r="J18" s="424">
        <f>IF(OR(I18=0,G18=0),"",I18/G18)</f>
        <v>0.65909090909090906</v>
      </c>
      <c r="K18" s="131">
        <f>IF(OR(I18=0,H18=0),"",I18/H18)</f>
        <v>0.76315789473684215</v>
      </c>
      <c r="L18" s="645">
        <v>0.91871999999999998</v>
      </c>
      <c r="M18" s="646"/>
      <c r="N18" s="145">
        <f t="shared" ref="N18:N26" si="8">D18-C18</f>
        <v>-163.12299999999999</v>
      </c>
      <c r="O18" s="146">
        <f t="shared" ref="O18:O26" si="9">I18-H18</f>
        <v>-18</v>
      </c>
      <c r="P18" s="145">
        <f t="shared" ref="P18:P26" si="10">D18-B18</f>
        <v>-24.382999999999996</v>
      </c>
      <c r="Q18" s="146">
        <f t="shared" ref="Q18:Q26" si="11">I18-G18</f>
        <v>-30</v>
      </c>
    </row>
    <row r="19" spans="1:17" ht="14.4" hidden="1" customHeight="1" outlineLevel="1" x14ac:dyDescent="0.3">
      <c r="A19" s="441" t="s">
        <v>168</v>
      </c>
      <c r="B19" s="120">
        <v>31.169</v>
      </c>
      <c r="C19" s="113">
        <v>14.531000000000001</v>
      </c>
      <c r="D19" s="113">
        <v>67.906999999999996</v>
      </c>
      <c r="E19" s="425">
        <f t="shared" ref="E19:E25" si="12">IF(OR(D19=0,B19=0),"",D19/B19)</f>
        <v>2.1786711155314573</v>
      </c>
      <c r="F19" s="132">
        <f t="shared" ref="F19:F25" si="13">IF(OR(D19=0,C19=0),"",D19/C19)</f>
        <v>4.6732502924781496</v>
      </c>
      <c r="G19" s="120">
        <v>4</v>
      </c>
      <c r="H19" s="113">
        <v>7</v>
      </c>
      <c r="I19" s="113">
        <v>11</v>
      </c>
      <c r="J19" s="425">
        <f t="shared" ref="J19:J25" si="14">IF(OR(I19=0,G19=0),"",I19/G19)</f>
        <v>2.75</v>
      </c>
      <c r="K19" s="134">
        <f t="shared" ref="K19:K25" si="15">IF(OR(I19=0,H19=0),"",I19/H19)</f>
        <v>1.5714285714285714</v>
      </c>
      <c r="L19" s="645">
        <v>0.99456</v>
      </c>
      <c r="M19" s="646"/>
      <c r="N19" s="147">
        <f t="shared" si="8"/>
        <v>53.375999999999998</v>
      </c>
      <c r="O19" s="148">
        <f t="shared" si="9"/>
        <v>4</v>
      </c>
      <c r="P19" s="147">
        <f t="shared" si="10"/>
        <v>36.738</v>
      </c>
      <c r="Q19" s="148">
        <f t="shared" si="11"/>
        <v>7</v>
      </c>
    </row>
    <row r="20" spans="1:17" ht="14.4" hidden="1" customHeight="1" outlineLevel="1" x14ac:dyDescent="0.3">
      <c r="A20" s="441" t="s">
        <v>169</v>
      </c>
      <c r="B20" s="120">
        <v>53.44</v>
      </c>
      <c r="C20" s="113">
        <v>61.598999999999997</v>
      </c>
      <c r="D20" s="113">
        <v>163.90100000000001</v>
      </c>
      <c r="E20" s="425">
        <f t="shared" si="12"/>
        <v>3.0670097305389223</v>
      </c>
      <c r="F20" s="132">
        <f t="shared" si="13"/>
        <v>2.6607737138589918</v>
      </c>
      <c r="G20" s="120">
        <v>31</v>
      </c>
      <c r="H20" s="113">
        <v>34</v>
      </c>
      <c r="I20" s="113">
        <v>32</v>
      </c>
      <c r="J20" s="425">
        <f t="shared" si="14"/>
        <v>1.032258064516129</v>
      </c>
      <c r="K20" s="134">
        <f t="shared" si="15"/>
        <v>0.94117647058823528</v>
      </c>
      <c r="L20" s="645">
        <v>0.96671999999999991</v>
      </c>
      <c r="M20" s="646"/>
      <c r="N20" s="147">
        <f t="shared" si="8"/>
        <v>102.30200000000002</v>
      </c>
      <c r="O20" s="148">
        <f t="shared" si="9"/>
        <v>-2</v>
      </c>
      <c r="P20" s="147">
        <f t="shared" si="10"/>
        <v>110.46100000000001</v>
      </c>
      <c r="Q20" s="148">
        <f t="shared" si="11"/>
        <v>1</v>
      </c>
    </row>
    <row r="21" spans="1:17" ht="14.4" hidden="1" customHeight="1" outlineLevel="1" x14ac:dyDescent="0.3">
      <c r="A21" s="441" t="s">
        <v>170</v>
      </c>
      <c r="B21" s="120">
        <v>15.539</v>
      </c>
      <c r="C21" s="113">
        <v>11.863</v>
      </c>
      <c r="D21" s="113">
        <v>17.326000000000001</v>
      </c>
      <c r="E21" s="425">
        <f t="shared" si="12"/>
        <v>1.1150009653130832</v>
      </c>
      <c r="F21" s="132">
        <f t="shared" si="13"/>
        <v>1.4605074601702774</v>
      </c>
      <c r="G21" s="120">
        <v>10</v>
      </c>
      <c r="H21" s="113">
        <v>3</v>
      </c>
      <c r="I21" s="113">
        <v>7</v>
      </c>
      <c r="J21" s="425">
        <f t="shared" si="14"/>
        <v>0.7</v>
      </c>
      <c r="K21" s="134">
        <f t="shared" si="15"/>
        <v>2.3333333333333335</v>
      </c>
      <c r="L21" s="645">
        <v>1.11744</v>
      </c>
      <c r="M21" s="646"/>
      <c r="N21" s="147">
        <f t="shared" si="8"/>
        <v>5.463000000000001</v>
      </c>
      <c r="O21" s="148">
        <f t="shared" si="9"/>
        <v>4</v>
      </c>
      <c r="P21" s="147">
        <f t="shared" si="10"/>
        <v>1.7870000000000008</v>
      </c>
      <c r="Q21" s="148">
        <f t="shared" si="11"/>
        <v>-3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53.905000000000001</v>
      </c>
      <c r="C23" s="113">
        <v>25.125</v>
      </c>
      <c r="D23" s="113">
        <v>52.423999999999999</v>
      </c>
      <c r="E23" s="425">
        <f t="shared" si="12"/>
        <v>0.97252573972729794</v>
      </c>
      <c r="F23" s="132">
        <f t="shared" si="13"/>
        <v>2.0865273631840795</v>
      </c>
      <c r="G23" s="120">
        <v>16</v>
      </c>
      <c r="H23" s="113">
        <v>13</v>
      </c>
      <c r="I23" s="113">
        <v>15</v>
      </c>
      <c r="J23" s="425">
        <f t="shared" si="14"/>
        <v>0.9375</v>
      </c>
      <c r="K23" s="134">
        <f t="shared" si="15"/>
        <v>1.1538461538461537</v>
      </c>
      <c r="L23" s="645">
        <v>0.98495999999999995</v>
      </c>
      <c r="M23" s="646"/>
      <c r="N23" s="147">
        <f t="shared" si="8"/>
        <v>27.298999999999999</v>
      </c>
      <c r="O23" s="148">
        <f t="shared" si="9"/>
        <v>2</v>
      </c>
      <c r="P23" s="147">
        <f t="shared" si="10"/>
        <v>-1.4810000000000016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116.738</v>
      </c>
      <c r="C24" s="113">
        <v>7.0519999999999996</v>
      </c>
      <c r="D24" s="113">
        <v>53.94</v>
      </c>
      <c r="E24" s="425">
        <f t="shared" si="12"/>
        <v>0.46206034024910481</v>
      </c>
      <c r="F24" s="132">
        <f t="shared" si="13"/>
        <v>7.6488939307997734</v>
      </c>
      <c r="G24" s="120">
        <v>10</v>
      </c>
      <c r="H24" s="113">
        <v>5</v>
      </c>
      <c r="I24" s="113">
        <v>12</v>
      </c>
      <c r="J24" s="425">
        <f t="shared" si="14"/>
        <v>1.2</v>
      </c>
      <c r="K24" s="134">
        <f t="shared" si="15"/>
        <v>2.4</v>
      </c>
      <c r="L24" s="645">
        <v>1.0147199999999998</v>
      </c>
      <c r="M24" s="646"/>
      <c r="N24" s="147">
        <f t="shared" si="8"/>
        <v>46.887999999999998</v>
      </c>
      <c r="O24" s="148">
        <f t="shared" si="9"/>
        <v>7</v>
      </c>
      <c r="P24" s="147">
        <f t="shared" si="10"/>
        <v>-62.798000000000002</v>
      </c>
      <c r="Q24" s="148">
        <f t="shared" si="11"/>
        <v>2</v>
      </c>
    </row>
    <row r="25" spans="1:17" ht="14.4" hidden="1" customHeight="1" outlineLevel="1" thickBot="1" x14ac:dyDescent="0.35">
      <c r="A25" s="442" t="s">
        <v>208</v>
      </c>
      <c r="B25" s="238">
        <v>7.2</v>
      </c>
      <c r="C25" s="239">
        <v>0.76300000000000001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-0.76300000000000001</v>
      </c>
      <c r="O25" s="246">
        <f t="shared" si="9"/>
        <v>-1</v>
      </c>
      <c r="P25" s="245">
        <f t="shared" si="10"/>
        <v>-7.2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412.07799999999997</v>
      </c>
      <c r="C26" s="150">
        <f>SUM(C18:C25)</f>
        <v>393.76</v>
      </c>
      <c r="D26" s="150">
        <f>SUM(D18:D25)</f>
        <v>465.202</v>
      </c>
      <c r="E26" s="421">
        <f>IF(OR(D26=0,B26=0),0,D26/B26)</f>
        <v>1.128917340891773</v>
      </c>
      <c r="F26" s="151">
        <f>IF(OR(D26=0,C26=0),0,D26/C26)</f>
        <v>1.1814353921170255</v>
      </c>
      <c r="G26" s="149">
        <f>SUM(G18:G25)</f>
        <v>160</v>
      </c>
      <c r="H26" s="150">
        <f>SUM(H18:H25)</f>
        <v>139</v>
      </c>
      <c r="I26" s="150">
        <f>SUM(I18:I25)</f>
        <v>135</v>
      </c>
      <c r="J26" s="421">
        <f>IF(OR(I26=0,G26=0),0,I26/G26)</f>
        <v>0.84375</v>
      </c>
      <c r="K26" s="152">
        <f>IF(OR(I26=0,H26=0),0,I26/H26)</f>
        <v>0.97122302158273377</v>
      </c>
      <c r="L26" s="121"/>
      <c r="M26" s="121"/>
      <c r="N26" s="143">
        <f t="shared" si="8"/>
        <v>71.442000000000007</v>
      </c>
      <c r="O26" s="153">
        <f t="shared" si="9"/>
        <v>-4</v>
      </c>
      <c r="P26" s="143">
        <f t="shared" si="10"/>
        <v>53.124000000000024</v>
      </c>
      <c r="Q26" s="153">
        <f t="shared" si="11"/>
        <v>-25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5592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5521</v>
      </c>
      <c r="B5" s="950">
        <v>2</v>
      </c>
      <c r="C5" s="951">
        <v>56.11</v>
      </c>
      <c r="D5" s="952">
        <v>61.5</v>
      </c>
      <c r="E5" s="953">
        <v>4</v>
      </c>
      <c r="F5" s="954">
        <v>112.1</v>
      </c>
      <c r="G5" s="955">
        <v>47.8</v>
      </c>
      <c r="H5" s="956">
        <v>3</v>
      </c>
      <c r="I5" s="957">
        <v>76.53</v>
      </c>
      <c r="J5" s="958">
        <v>36.299999999999997</v>
      </c>
      <c r="K5" s="959">
        <v>27.6</v>
      </c>
      <c r="L5" s="956">
        <v>13</v>
      </c>
      <c r="M5" s="956">
        <v>117</v>
      </c>
      <c r="N5" s="960">
        <v>39</v>
      </c>
      <c r="O5" s="956" t="s">
        <v>5522</v>
      </c>
      <c r="P5" s="961" t="s">
        <v>5523</v>
      </c>
      <c r="Q5" s="962">
        <f>H5-B5</f>
        <v>1</v>
      </c>
      <c r="R5" s="978">
        <f>I5-C5</f>
        <v>20.420000000000002</v>
      </c>
      <c r="S5" s="962">
        <f>H5-E5</f>
        <v>-1</v>
      </c>
      <c r="T5" s="978">
        <f>I5-F5</f>
        <v>-35.569999999999993</v>
      </c>
      <c r="U5" s="988">
        <v>117</v>
      </c>
      <c r="V5" s="950">
        <v>108.89999999999999</v>
      </c>
      <c r="W5" s="950">
        <v>-8.1000000000000085</v>
      </c>
      <c r="X5" s="989">
        <v>0.93076923076923068</v>
      </c>
      <c r="Y5" s="990">
        <v>5</v>
      </c>
    </row>
    <row r="6" spans="1:25" ht="14.4" customHeight="1" x14ac:dyDescent="0.3">
      <c r="A6" s="947" t="s">
        <v>5524</v>
      </c>
      <c r="B6" s="920">
        <v>8</v>
      </c>
      <c r="C6" s="921">
        <v>56.54</v>
      </c>
      <c r="D6" s="922">
        <v>22.8</v>
      </c>
      <c r="E6" s="932">
        <v>4</v>
      </c>
      <c r="F6" s="915">
        <v>28.8</v>
      </c>
      <c r="G6" s="916">
        <v>22.5</v>
      </c>
      <c r="H6" s="914">
        <v>4</v>
      </c>
      <c r="I6" s="915">
        <v>28.8</v>
      </c>
      <c r="J6" s="923">
        <v>21.5</v>
      </c>
      <c r="K6" s="917">
        <v>7.2</v>
      </c>
      <c r="L6" s="914">
        <v>7</v>
      </c>
      <c r="M6" s="914">
        <v>60</v>
      </c>
      <c r="N6" s="918">
        <v>20</v>
      </c>
      <c r="O6" s="914" t="s">
        <v>5522</v>
      </c>
      <c r="P6" s="931" t="s">
        <v>5525</v>
      </c>
      <c r="Q6" s="919">
        <f t="shared" ref="Q6:R41" si="0">H6-B6</f>
        <v>-4</v>
      </c>
      <c r="R6" s="979">
        <f t="shared" si="0"/>
        <v>-27.74</v>
      </c>
      <c r="S6" s="919">
        <f t="shared" ref="S6:S41" si="1">H6-E6</f>
        <v>0</v>
      </c>
      <c r="T6" s="979">
        <f t="shared" ref="T6:T41" si="2">I6-F6</f>
        <v>0</v>
      </c>
      <c r="U6" s="986">
        <v>80</v>
      </c>
      <c r="V6" s="928">
        <v>86</v>
      </c>
      <c r="W6" s="928">
        <v>6</v>
      </c>
      <c r="X6" s="984">
        <v>1.075</v>
      </c>
      <c r="Y6" s="982">
        <v>8</v>
      </c>
    </row>
    <row r="7" spans="1:25" ht="14.4" customHeight="1" x14ac:dyDescent="0.3">
      <c r="A7" s="947" t="s">
        <v>5526</v>
      </c>
      <c r="B7" s="928"/>
      <c r="C7" s="929"/>
      <c r="D7" s="930"/>
      <c r="E7" s="911">
        <v>1</v>
      </c>
      <c r="F7" s="912">
        <v>0.62</v>
      </c>
      <c r="G7" s="913">
        <v>8</v>
      </c>
      <c r="H7" s="914"/>
      <c r="I7" s="915"/>
      <c r="J7" s="916"/>
      <c r="K7" s="917">
        <v>0.48</v>
      </c>
      <c r="L7" s="914">
        <v>2</v>
      </c>
      <c r="M7" s="914">
        <v>18</v>
      </c>
      <c r="N7" s="918">
        <v>6</v>
      </c>
      <c r="O7" s="914" t="s">
        <v>5522</v>
      </c>
      <c r="P7" s="931" t="s">
        <v>5527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-0.62</v>
      </c>
      <c r="U7" s="986" t="s">
        <v>595</v>
      </c>
      <c r="V7" s="928" t="s">
        <v>595</v>
      </c>
      <c r="W7" s="928" t="s">
        <v>595</v>
      </c>
      <c r="X7" s="984" t="s">
        <v>595</v>
      </c>
      <c r="Y7" s="982"/>
    </row>
    <row r="8" spans="1:25" ht="14.4" customHeight="1" x14ac:dyDescent="0.3">
      <c r="A8" s="947" t="s">
        <v>5528</v>
      </c>
      <c r="B8" s="928"/>
      <c r="C8" s="929"/>
      <c r="D8" s="930"/>
      <c r="E8" s="932"/>
      <c r="F8" s="915"/>
      <c r="G8" s="916"/>
      <c r="H8" s="911">
        <v>1</v>
      </c>
      <c r="I8" s="912">
        <v>0.77</v>
      </c>
      <c r="J8" s="913">
        <v>5</v>
      </c>
      <c r="K8" s="917">
        <v>0.77</v>
      </c>
      <c r="L8" s="914">
        <v>3</v>
      </c>
      <c r="M8" s="914">
        <v>30</v>
      </c>
      <c r="N8" s="918">
        <v>10</v>
      </c>
      <c r="O8" s="914" t="s">
        <v>5522</v>
      </c>
      <c r="P8" s="931" t="s">
        <v>5529</v>
      </c>
      <c r="Q8" s="919">
        <f t="shared" si="0"/>
        <v>1</v>
      </c>
      <c r="R8" s="979">
        <f t="shared" si="0"/>
        <v>0.77</v>
      </c>
      <c r="S8" s="919">
        <f t="shared" si="1"/>
        <v>1</v>
      </c>
      <c r="T8" s="979">
        <f t="shared" si="2"/>
        <v>0.77</v>
      </c>
      <c r="U8" s="986">
        <v>10</v>
      </c>
      <c r="V8" s="928">
        <v>5</v>
      </c>
      <c r="W8" s="928">
        <v>-5</v>
      </c>
      <c r="X8" s="984">
        <v>0.5</v>
      </c>
      <c r="Y8" s="982"/>
    </row>
    <row r="9" spans="1:25" ht="14.4" customHeight="1" x14ac:dyDescent="0.3">
      <c r="A9" s="947" t="s">
        <v>5530</v>
      </c>
      <c r="B9" s="920">
        <v>1</v>
      </c>
      <c r="C9" s="921">
        <v>0.59</v>
      </c>
      <c r="D9" s="922">
        <v>8</v>
      </c>
      <c r="E9" s="932"/>
      <c r="F9" s="915"/>
      <c r="G9" s="916"/>
      <c r="H9" s="914"/>
      <c r="I9" s="915"/>
      <c r="J9" s="916"/>
      <c r="K9" s="917">
        <v>0.51</v>
      </c>
      <c r="L9" s="914">
        <v>2</v>
      </c>
      <c r="M9" s="914">
        <v>15</v>
      </c>
      <c r="N9" s="918">
        <v>5</v>
      </c>
      <c r="O9" s="914" t="s">
        <v>5522</v>
      </c>
      <c r="P9" s="931" t="s">
        <v>5531</v>
      </c>
      <c r="Q9" s="919">
        <f t="shared" si="0"/>
        <v>-1</v>
      </c>
      <c r="R9" s="979">
        <f t="shared" si="0"/>
        <v>-0.59</v>
      </c>
      <c r="S9" s="919">
        <f t="shared" si="1"/>
        <v>0</v>
      </c>
      <c r="T9" s="979">
        <f t="shared" si="2"/>
        <v>0</v>
      </c>
      <c r="U9" s="986" t="s">
        <v>595</v>
      </c>
      <c r="V9" s="928" t="s">
        <v>595</v>
      </c>
      <c r="W9" s="928" t="s">
        <v>595</v>
      </c>
      <c r="X9" s="984" t="s">
        <v>595</v>
      </c>
      <c r="Y9" s="982"/>
    </row>
    <row r="10" spans="1:25" ht="14.4" customHeight="1" x14ac:dyDescent="0.3">
      <c r="A10" s="948" t="s">
        <v>5532</v>
      </c>
      <c r="B10" s="934">
        <v>1</v>
      </c>
      <c r="C10" s="935">
        <v>0.83</v>
      </c>
      <c r="D10" s="924">
        <v>4</v>
      </c>
      <c r="E10" s="936"/>
      <c r="F10" s="937"/>
      <c r="G10" s="925"/>
      <c r="H10" s="938"/>
      <c r="I10" s="937"/>
      <c r="J10" s="925"/>
      <c r="K10" s="939">
        <v>0.83</v>
      </c>
      <c r="L10" s="938">
        <v>2</v>
      </c>
      <c r="M10" s="938">
        <v>21</v>
      </c>
      <c r="N10" s="940">
        <v>7</v>
      </c>
      <c r="O10" s="938" t="s">
        <v>5522</v>
      </c>
      <c r="P10" s="941" t="s">
        <v>5533</v>
      </c>
      <c r="Q10" s="942">
        <f t="shared" si="0"/>
        <v>-1</v>
      </c>
      <c r="R10" s="980">
        <f t="shared" si="0"/>
        <v>-0.83</v>
      </c>
      <c r="S10" s="942">
        <f t="shared" si="1"/>
        <v>0</v>
      </c>
      <c r="T10" s="980">
        <f t="shared" si="2"/>
        <v>0</v>
      </c>
      <c r="U10" s="987" t="s">
        <v>595</v>
      </c>
      <c r="V10" s="943" t="s">
        <v>595</v>
      </c>
      <c r="W10" s="943" t="s">
        <v>595</v>
      </c>
      <c r="X10" s="985" t="s">
        <v>595</v>
      </c>
      <c r="Y10" s="983"/>
    </row>
    <row r="11" spans="1:25" ht="14.4" customHeight="1" x14ac:dyDescent="0.3">
      <c r="A11" s="948" t="s">
        <v>5534</v>
      </c>
      <c r="B11" s="934"/>
      <c r="C11" s="935"/>
      <c r="D11" s="924"/>
      <c r="E11" s="936">
        <v>1</v>
      </c>
      <c r="F11" s="937">
        <v>2.59</v>
      </c>
      <c r="G11" s="925">
        <v>9</v>
      </c>
      <c r="H11" s="938"/>
      <c r="I11" s="937"/>
      <c r="J11" s="925"/>
      <c r="K11" s="939">
        <v>1.39</v>
      </c>
      <c r="L11" s="938">
        <v>3</v>
      </c>
      <c r="M11" s="938">
        <v>27</v>
      </c>
      <c r="N11" s="940">
        <v>9</v>
      </c>
      <c r="O11" s="938" t="s">
        <v>5522</v>
      </c>
      <c r="P11" s="941" t="s">
        <v>5535</v>
      </c>
      <c r="Q11" s="942">
        <f t="shared" si="0"/>
        <v>0</v>
      </c>
      <c r="R11" s="980">
        <f t="shared" si="0"/>
        <v>0</v>
      </c>
      <c r="S11" s="942">
        <f t="shared" si="1"/>
        <v>-1</v>
      </c>
      <c r="T11" s="980">
        <f t="shared" si="2"/>
        <v>-2.59</v>
      </c>
      <c r="U11" s="987" t="s">
        <v>595</v>
      </c>
      <c r="V11" s="943" t="s">
        <v>595</v>
      </c>
      <c r="W11" s="943" t="s">
        <v>595</v>
      </c>
      <c r="X11" s="985" t="s">
        <v>595</v>
      </c>
      <c r="Y11" s="983"/>
    </row>
    <row r="12" spans="1:25" ht="14.4" customHeight="1" x14ac:dyDescent="0.3">
      <c r="A12" s="947" t="s">
        <v>5536</v>
      </c>
      <c r="B12" s="920">
        <v>3</v>
      </c>
      <c r="C12" s="921">
        <v>1.99</v>
      </c>
      <c r="D12" s="922">
        <v>3.3</v>
      </c>
      <c r="E12" s="932">
        <v>3</v>
      </c>
      <c r="F12" s="915">
        <v>5.24</v>
      </c>
      <c r="G12" s="916">
        <v>8.3000000000000007</v>
      </c>
      <c r="H12" s="914">
        <v>1</v>
      </c>
      <c r="I12" s="915">
        <v>3.66</v>
      </c>
      <c r="J12" s="916">
        <v>6</v>
      </c>
      <c r="K12" s="917">
        <v>0.56999999999999995</v>
      </c>
      <c r="L12" s="914">
        <v>2</v>
      </c>
      <c r="M12" s="914">
        <v>18</v>
      </c>
      <c r="N12" s="918">
        <v>6</v>
      </c>
      <c r="O12" s="914" t="s">
        <v>5522</v>
      </c>
      <c r="P12" s="931" t="s">
        <v>5537</v>
      </c>
      <c r="Q12" s="919">
        <f t="shared" si="0"/>
        <v>-2</v>
      </c>
      <c r="R12" s="979">
        <f t="shared" si="0"/>
        <v>1.6700000000000002</v>
      </c>
      <c r="S12" s="919">
        <f t="shared" si="1"/>
        <v>-2</v>
      </c>
      <c r="T12" s="979">
        <f t="shared" si="2"/>
        <v>-1.58</v>
      </c>
      <c r="U12" s="986">
        <v>6</v>
      </c>
      <c r="V12" s="928">
        <v>6</v>
      </c>
      <c r="W12" s="928">
        <v>0</v>
      </c>
      <c r="X12" s="984">
        <v>1</v>
      </c>
      <c r="Y12" s="982"/>
    </row>
    <row r="13" spans="1:25" ht="14.4" customHeight="1" x14ac:dyDescent="0.3">
      <c r="A13" s="948" t="s">
        <v>5538</v>
      </c>
      <c r="B13" s="934">
        <v>1</v>
      </c>
      <c r="C13" s="935">
        <v>8.14</v>
      </c>
      <c r="D13" s="924">
        <v>2</v>
      </c>
      <c r="E13" s="936"/>
      <c r="F13" s="937"/>
      <c r="G13" s="925"/>
      <c r="H13" s="938"/>
      <c r="I13" s="937"/>
      <c r="J13" s="925"/>
      <c r="K13" s="939">
        <v>0.72</v>
      </c>
      <c r="L13" s="938">
        <v>3</v>
      </c>
      <c r="M13" s="938">
        <v>24</v>
      </c>
      <c r="N13" s="940">
        <v>8</v>
      </c>
      <c r="O13" s="938" t="s">
        <v>5522</v>
      </c>
      <c r="P13" s="941" t="s">
        <v>5539</v>
      </c>
      <c r="Q13" s="942">
        <f t="shared" si="0"/>
        <v>-1</v>
      </c>
      <c r="R13" s="980">
        <f t="shared" si="0"/>
        <v>-8.14</v>
      </c>
      <c r="S13" s="942">
        <f t="shared" si="1"/>
        <v>0</v>
      </c>
      <c r="T13" s="980">
        <f t="shared" si="2"/>
        <v>0</v>
      </c>
      <c r="U13" s="987" t="s">
        <v>595</v>
      </c>
      <c r="V13" s="943" t="s">
        <v>595</v>
      </c>
      <c r="W13" s="943" t="s">
        <v>595</v>
      </c>
      <c r="X13" s="985" t="s">
        <v>595</v>
      </c>
      <c r="Y13" s="983"/>
    </row>
    <row r="14" spans="1:25" ht="14.4" customHeight="1" x14ac:dyDescent="0.3">
      <c r="A14" s="948" t="s">
        <v>5540</v>
      </c>
      <c r="B14" s="934">
        <v>1</v>
      </c>
      <c r="C14" s="935">
        <v>1.24</v>
      </c>
      <c r="D14" s="924">
        <v>7</v>
      </c>
      <c r="E14" s="936"/>
      <c r="F14" s="937"/>
      <c r="G14" s="925"/>
      <c r="H14" s="938"/>
      <c r="I14" s="937"/>
      <c r="J14" s="925"/>
      <c r="K14" s="939">
        <v>1.24</v>
      </c>
      <c r="L14" s="938">
        <v>3</v>
      </c>
      <c r="M14" s="938">
        <v>30</v>
      </c>
      <c r="N14" s="940">
        <v>10</v>
      </c>
      <c r="O14" s="938" t="s">
        <v>5522</v>
      </c>
      <c r="P14" s="941" t="s">
        <v>5541</v>
      </c>
      <c r="Q14" s="942">
        <f t="shared" si="0"/>
        <v>-1</v>
      </c>
      <c r="R14" s="980">
        <f t="shared" si="0"/>
        <v>-1.24</v>
      </c>
      <c r="S14" s="942">
        <f t="shared" si="1"/>
        <v>0</v>
      </c>
      <c r="T14" s="980">
        <f t="shared" si="2"/>
        <v>0</v>
      </c>
      <c r="U14" s="987" t="s">
        <v>595</v>
      </c>
      <c r="V14" s="943" t="s">
        <v>595</v>
      </c>
      <c r="W14" s="943" t="s">
        <v>595</v>
      </c>
      <c r="X14" s="985" t="s">
        <v>595</v>
      </c>
      <c r="Y14" s="983"/>
    </row>
    <row r="15" spans="1:25" ht="14.4" customHeight="1" x14ac:dyDescent="0.3">
      <c r="A15" s="947" t="s">
        <v>5542</v>
      </c>
      <c r="B15" s="928">
        <v>3</v>
      </c>
      <c r="C15" s="929">
        <v>3.34</v>
      </c>
      <c r="D15" s="930">
        <v>5.7</v>
      </c>
      <c r="E15" s="911">
        <v>1</v>
      </c>
      <c r="F15" s="912">
        <v>0.56000000000000005</v>
      </c>
      <c r="G15" s="913">
        <v>3</v>
      </c>
      <c r="H15" s="914"/>
      <c r="I15" s="915"/>
      <c r="J15" s="916"/>
      <c r="K15" s="917">
        <v>0.56000000000000005</v>
      </c>
      <c r="L15" s="914">
        <v>2</v>
      </c>
      <c r="M15" s="914">
        <v>15</v>
      </c>
      <c r="N15" s="918">
        <v>5</v>
      </c>
      <c r="O15" s="914" t="s">
        <v>5522</v>
      </c>
      <c r="P15" s="931" t="s">
        <v>5543</v>
      </c>
      <c r="Q15" s="919">
        <f t="shared" si="0"/>
        <v>-3</v>
      </c>
      <c r="R15" s="979">
        <f t="shared" si="0"/>
        <v>-3.34</v>
      </c>
      <c r="S15" s="919">
        <f t="shared" si="1"/>
        <v>-1</v>
      </c>
      <c r="T15" s="979">
        <f t="shared" si="2"/>
        <v>-0.56000000000000005</v>
      </c>
      <c r="U15" s="986" t="s">
        <v>595</v>
      </c>
      <c r="V15" s="928" t="s">
        <v>595</v>
      </c>
      <c r="W15" s="928" t="s">
        <v>595</v>
      </c>
      <c r="X15" s="984" t="s">
        <v>595</v>
      </c>
      <c r="Y15" s="982"/>
    </row>
    <row r="16" spans="1:25" ht="14.4" customHeight="1" x14ac:dyDescent="0.3">
      <c r="A16" s="948" t="s">
        <v>5544</v>
      </c>
      <c r="B16" s="943">
        <v>2</v>
      </c>
      <c r="C16" s="944">
        <v>1.43</v>
      </c>
      <c r="D16" s="933">
        <v>6</v>
      </c>
      <c r="E16" s="945">
        <v>1</v>
      </c>
      <c r="F16" s="946">
        <v>0.72</v>
      </c>
      <c r="G16" s="926">
        <v>4</v>
      </c>
      <c r="H16" s="938"/>
      <c r="I16" s="937"/>
      <c r="J16" s="925"/>
      <c r="K16" s="939">
        <v>0.72</v>
      </c>
      <c r="L16" s="938">
        <v>2</v>
      </c>
      <c r="M16" s="938">
        <v>21</v>
      </c>
      <c r="N16" s="940">
        <v>7</v>
      </c>
      <c r="O16" s="938" t="s">
        <v>5522</v>
      </c>
      <c r="P16" s="941" t="s">
        <v>5545</v>
      </c>
      <c r="Q16" s="942">
        <f t="shared" si="0"/>
        <v>-2</v>
      </c>
      <c r="R16" s="980">
        <f t="shared" si="0"/>
        <v>-1.43</v>
      </c>
      <c r="S16" s="942">
        <f t="shared" si="1"/>
        <v>-1</v>
      </c>
      <c r="T16" s="980">
        <f t="shared" si="2"/>
        <v>-0.72</v>
      </c>
      <c r="U16" s="987" t="s">
        <v>595</v>
      </c>
      <c r="V16" s="943" t="s">
        <v>595</v>
      </c>
      <c r="W16" s="943" t="s">
        <v>595</v>
      </c>
      <c r="X16" s="985" t="s">
        <v>595</v>
      </c>
      <c r="Y16" s="983"/>
    </row>
    <row r="17" spans="1:25" ht="14.4" customHeight="1" x14ac:dyDescent="0.3">
      <c r="A17" s="948" t="s">
        <v>5546</v>
      </c>
      <c r="B17" s="943"/>
      <c r="C17" s="944"/>
      <c r="D17" s="933"/>
      <c r="E17" s="945">
        <v>5</v>
      </c>
      <c r="F17" s="946">
        <v>6.45</v>
      </c>
      <c r="G17" s="926">
        <v>7.2</v>
      </c>
      <c r="H17" s="938">
        <v>2</v>
      </c>
      <c r="I17" s="937">
        <v>2.99</v>
      </c>
      <c r="J17" s="925">
        <v>7</v>
      </c>
      <c r="K17" s="939">
        <v>1.04</v>
      </c>
      <c r="L17" s="938">
        <v>3</v>
      </c>
      <c r="M17" s="938">
        <v>27</v>
      </c>
      <c r="N17" s="940">
        <v>9</v>
      </c>
      <c r="O17" s="938" t="s">
        <v>5522</v>
      </c>
      <c r="P17" s="941" t="s">
        <v>5547</v>
      </c>
      <c r="Q17" s="942">
        <f t="shared" si="0"/>
        <v>2</v>
      </c>
      <c r="R17" s="980">
        <f t="shared" si="0"/>
        <v>2.99</v>
      </c>
      <c r="S17" s="942">
        <f t="shared" si="1"/>
        <v>-3</v>
      </c>
      <c r="T17" s="980">
        <f t="shared" si="2"/>
        <v>-3.46</v>
      </c>
      <c r="U17" s="987">
        <v>18</v>
      </c>
      <c r="V17" s="943">
        <v>14</v>
      </c>
      <c r="W17" s="943">
        <v>-4</v>
      </c>
      <c r="X17" s="985">
        <v>0.77777777777777779</v>
      </c>
      <c r="Y17" s="983"/>
    </row>
    <row r="18" spans="1:25" ht="14.4" customHeight="1" x14ac:dyDescent="0.3">
      <c r="A18" s="947" t="s">
        <v>5548</v>
      </c>
      <c r="B18" s="928"/>
      <c r="C18" s="929"/>
      <c r="D18" s="930"/>
      <c r="E18" s="911">
        <v>1</v>
      </c>
      <c r="F18" s="912">
        <v>0.67</v>
      </c>
      <c r="G18" s="913">
        <v>2</v>
      </c>
      <c r="H18" s="914"/>
      <c r="I18" s="915"/>
      <c r="J18" s="916"/>
      <c r="K18" s="917">
        <v>0.67</v>
      </c>
      <c r="L18" s="914">
        <v>2</v>
      </c>
      <c r="M18" s="914">
        <v>18</v>
      </c>
      <c r="N18" s="918">
        <v>6</v>
      </c>
      <c r="O18" s="914" t="s">
        <v>5522</v>
      </c>
      <c r="P18" s="931" t="s">
        <v>5549</v>
      </c>
      <c r="Q18" s="919">
        <f t="shared" si="0"/>
        <v>0</v>
      </c>
      <c r="R18" s="979">
        <f t="shared" si="0"/>
        <v>0</v>
      </c>
      <c r="S18" s="919">
        <f t="shared" si="1"/>
        <v>-1</v>
      </c>
      <c r="T18" s="979">
        <f t="shared" si="2"/>
        <v>-0.67</v>
      </c>
      <c r="U18" s="986" t="s">
        <v>595</v>
      </c>
      <c r="V18" s="928" t="s">
        <v>595</v>
      </c>
      <c r="W18" s="928" t="s">
        <v>595</v>
      </c>
      <c r="X18" s="984" t="s">
        <v>595</v>
      </c>
      <c r="Y18" s="982"/>
    </row>
    <row r="19" spans="1:25" ht="14.4" customHeight="1" x14ac:dyDescent="0.3">
      <c r="A19" s="947" t="s">
        <v>5550</v>
      </c>
      <c r="B19" s="920">
        <v>1</v>
      </c>
      <c r="C19" s="921">
        <v>6.25</v>
      </c>
      <c r="D19" s="922">
        <v>15</v>
      </c>
      <c r="E19" s="932">
        <v>1</v>
      </c>
      <c r="F19" s="915">
        <v>1.84</v>
      </c>
      <c r="G19" s="916">
        <v>9</v>
      </c>
      <c r="H19" s="914"/>
      <c r="I19" s="915"/>
      <c r="J19" s="916"/>
      <c r="K19" s="917">
        <v>1.79</v>
      </c>
      <c r="L19" s="914">
        <v>3</v>
      </c>
      <c r="M19" s="914">
        <v>24</v>
      </c>
      <c r="N19" s="918">
        <v>8</v>
      </c>
      <c r="O19" s="914" t="s">
        <v>5522</v>
      </c>
      <c r="P19" s="931" t="s">
        <v>5551</v>
      </c>
      <c r="Q19" s="919">
        <f t="shared" si="0"/>
        <v>-1</v>
      </c>
      <c r="R19" s="979">
        <f t="shared" si="0"/>
        <v>-6.25</v>
      </c>
      <c r="S19" s="919">
        <f t="shared" si="1"/>
        <v>-1</v>
      </c>
      <c r="T19" s="979">
        <f t="shared" si="2"/>
        <v>-1.84</v>
      </c>
      <c r="U19" s="986" t="s">
        <v>595</v>
      </c>
      <c r="V19" s="928" t="s">
        <v>595</v>
      </c>
      <c r="W19" s="928" t="s">
        <v>595</v>
      </c>
      <c r="X19" s="984" t="s">
        <v>595</v>
      </c>
      <c r="Y19" s="982"/>
    </row>
    <row r="20" spans="1:25" ht="14.4" customHeight="1" x14ac:dyDescent="0.3">
      <c r="A20" s="948" t="s">
        <v>5552</v>
      </c>
      <c r="B20" s="934">
        <v>1</v>
      </c>
      <c r="C20" s="935">
        <v>3.37</v>
      </c>
      <c r="D20" s="924">
        <v>5</v>
      </c>
      <c r="E20" s="936"/>
      <c r="F20" s="937"/>
      <c r="G20" s="925"/>
      <c r="H20" s="938"/>
      <c r="I20" s="937"/>
      <c r="J20" s="925"/>
      <c r="K20" s="939">
        <v>3.37</v>
      </c>
      <c r="L20" s="938">
        <v>5</v>
      </c>
      <c r="M20" s="938">
        <v>45</v>
      </c>
      <c r="N20" s="940">
        <v>15</v>
      </c>
      <c r="O20" s="938" t="s">
        <v>5522</v>
      </c>
      <c r="P20" s="941" t="s">
        <v>5553</v>
      </c>
      <c r="Q20" s="942">
        <f t="shared" si="0"/>
        <v>-1</v>
      </c>
      <c r="R20" s="980">
        <f t="shared" si="0"/>
        <v>-3.37</v>
      </c>
      <c r="S20" s="942">
        <f t="shared" si="1"/>
        <v>0</v>
      </c>
      <c r="T20" s="980">
        <f t="shared" si="2"/>
        <v>0</v>
      </c>
      <c r="U20" s="987" t="s">
        <v>595</v>
      </c>
      <c r="V20" s="943" t="s">
        <v>595</v>
      </c>
      <c r="W20" s="943" t="s">
        <v>595</v>
      </c>
      <c r="X20" s="985" t="s">
        <v>595</v>
      </c>
      <c r="Y20" s="983"/>
    </row>
    <row r="21" spans="1:25" ht="14.4" customHeight="1" x14ac:dyDescent="0.3">
      <c r="A21" s="947" t="s">
        <v>5554</v>
      </c>
      <c r="B21" s="928"/>
      <c r="C21" s="929"/>
      <c r="D21" s="930"/>
      <c r="E21" s="932"/>
      <c r="F21" s="915"/>
      <c r="G21" s="916"/>
      <c r="H21" s="911">
        <v>1</v>
      </c>
      <c r="I21" s="912">
        <v>14.28</v>
      </c>
      <c r="J21" s="923">
        <v>41</v>
      </c>
      <c r="K21" s="917">
        <v>8.11</v>
      </c>
      <c r="L21" s="914">
        <v>7</v>
      </c>
      <c r="M21" s="914">
        <v>63</v>
      </c>
      <c r="N21" s="918">
        <v>21</v>
      </c>
      <c r="O21" s="914" t="s">
        <v>5522</v>
      </c>
      <c r="P21" s="931" t="s">
        <v>5555</v>
      </c>
      <c r="Q21" s="919">
        <f t="shared" si="0"/>
        <v>1</v>
      </c>
      <c r="R21" s="979">
        <f t="shared" si="0"/>
        <v>14.28</v>
      </c>
      <c r="S21" s="919">
        <f t="shared" si="1"/>
        <v>1</v>
      </c>
      <c r="T21" s="979">
        <f t="shared" si="2"/>
        <v>14.28</v>
      </c>
      <c r="U21" s="986">
        <v>21</v>
      </c>
      <c r="V21" s="928">
        <v>41</v>
      </c>
      <c r="W21" s="928">
        <v>20</v>
      </c>
      <c r="X21" s="984">
        <v>1.9523809523809523</v>
      </c>
      <c r="Y21" s="982">
        <v>20</v>
      </c>
    </row>
    <row r="22" spans="1:25" ht="14.4" customHeight="1" x14ac:dyDescent="0.3">
      <c r="A22" s="947" t="s">
        <v>5556</v>
      </c>
      <c r="B22" s="928"/>
      <c r="C22" s="929"/>
      <c r="D22" s="930"/>
      <c r="E22" s="932">
        <v>1</v>
      </c>
      <c r="F22" s="915">
        <v>1.24</v>
      </c>
      <c r="G22" s="916">
        <v>6</v>
      </c>
      <c r="H22" s="911"/>
      <c r="I22" s="912"/>
      <c r="J22" s="913"/>
      <c r="K22" s="917">
        <v>1.03</v>
      </c>
      <c r="L22" s="914">
        <v>2</v>
      </c>
      <c r="M22" s="914">
        <v>18</v>
      </c>
      <c r="N22" s="918">
        <v>6</v>
      </c>
      <c r="O22" s="914" t="s">
        <v>5522</v>
      </c>
      <c r="P22" s="931" t="s">
        <v>5557</v>
      </c>
      <c r="Q22" s="919">
        <f t="shared" si="0"/>
        <v>0</v>
      </c>
      <c r="R22" s="979">
        <f t="shared" si="0"/>
        <v>0</v>
      </c>
      <c r="S22" s="919">
        <f t="shared" si="1"/>
        <v>-1</v>
      </c>
      <c r="T22" s="979">
        <f t="shared" si="2"/>
        <v>-1.24</v>
      </c>
      <c r="U22" s="986" t="s">
        <v>595</v>
      </c>
      <c r="V22" s="928" t="s">
        <v>595</v>
      </c>
      <c r="W22" s="928" t="s">
        <v>595</v>
      </c>
      <c r="X22" s="984" t="s">
        <v>595</v>
      </c>
      <c r="Y22" s="982"/>
    </row>
    <row r="23" spans="1:25" ht="14.4" customHeight="1" x14ac:dyDescent="0.3">
      <c r="A23" s="948" t="s">
        <v>5558</v>
      </c>
      <c r="B23" s="943"/>
      <c r="C23" s="944"/>
      <c r="D23" s="933"/>
      <c r="E23" s="936"/>
      <c r="F23" s="937"/>
      <c r="G23" s="925"/>
      <c r="H23" s="945">
        <v>1</v>
      </c>
      <c r="I23" s="946">
        <v>1.73</v>
      </c>
      <c r="J23" s="926">
        <v>3</v>
      </c>
      <c r="K23" s="939">
        <v>1.73</v>
      </c>
      <c r="L23" s="938">
        <v>3</v>
      </c>
      <c r="M23" s="938">
        <v>30</v>
      </c>
      <c r="N23" s="940">
        <v>10</v>
      </c>
      <c r="O23" s="938" t="s">
        <v>5522</v>
      </c>
      <c r="P23" s="941" t="s">
        <v>5557</v>
      </c>
      <c r="Q23" s="942">
        <f t="shared" si="0"/>
        <v>1</v>
      </c>
      <c r="R23" s="980">
        <f t="shared" si="0"/>
        <v>1.73</v>
      </c>
      <c r="S23" s="942">
        <f t="shared" si="1"/>
        <v>1</v>
      </c>
      <c r="T23" s="980">
        <f t="shared" si="2"/>
        <v>1.73</v>
      </c>
      <c r="U23" s="987">
        <v>10</v>
      </c>
      <c r="V23" s="943">
        <v>3</v>
      </c>
      <c r="W23" s="943">
        <v>-7</v>
      </c>
      <c r="X23" s="985">
        <v>0.3</v>
      </c>
      <c r="Y23" s="983"/>
    </row>
    <row r="24" spans="1:25" ht="14.4" customHeight="1" x14ac:dyDescent="0.3">
      <c r="A24" s="948" t="s">
        <v>5559</v>
      </c>
      <c r="B24" s="943"/>
      <c r="C24" s="944"/>
      <c r="D24" s="933"/>
      <c r="E24" s="936"/>
      <c r="F24" s="937"/>
      <c r="G24" s="925"/>
      <c r="H24" s="945">
        <v>1</v>
      </c>
      <c r="I24" s="946">
        <v>3.67</v>
      </c>
      <c r="J24" s="927">
        <v>21</v>
      </c>
      <c r="K24" s="939">
        <v>3.67</v>
      </c>
      <c r="L24" s="938">
        <v>6</v>
      </c>
      <c r="M24" s="938">
        <v>51</v>
      </c>
      <c r="N24" s="940">
        <v>17</v>
      </c>
      <c r="O24" s="938" t="s">
        <v>5522</v>
      </c>
      <c r="P24" s="941" t="s">
        <v>5557</v>
      </c>
      <c r="Q24" s="942">
        <f t="shared" si="0"/>
        <v>1</v>
      </c>
      <c r="R24" s="980">
        <f t="shared" si="0"/>
        <v>3.67</v>
      </c>
      <c r="S24" s="942">
        <f t="shared" si="1"/>
        <v>1</v>
      </c>
      <c r="T24" s="980">
        <f t="shared" si="2"/>
        <v>3.67</v>
      </c>
      <c r="U24" s="987">
        <v>17</v>
      </c>
      <c r="V24" s="943">
        <v>21</v>
      </c>
      <c r="W24" s="943">
        <v>4</v>
      </c>
      <c r="X24" s="985">
        <v>1.2352941176470589</v>
      </c>
      <c r="Y24" s="983">
        <v>4</v>
      </c>
    </row>
    <row r="25" spans="1:25" ht="14.4" customHeight="1" x14ac:dyDescent="0.3">
      <c r="A25" s="947" t="s">
        <v>5560</v>
      </c>
      <c r="B25" s="928"/>
      <c r="C25" s="929"/>
      <c r="D25" s="930"/>
      <c r="E25" s="911">
        <v>2</v>
      </c>
      <c r="F25" s="912">
        <v>2.97</v>
      </c>
      <c r="G25" s="913">
        <v>15.5</v>
      </c>
      <c r="H25" s="914">
        <v>1</v>
      </c>
      <c r="I25" s="915">
        <v>0.91</v>
      </c>
      <c r="J25" s="916">
        <v>3</v>
      </c>
      <c r="K25" s="917">
        <v>0.91</v>
      </c>
      <c r="L25" s="914">
        <v>2</v>
      </c>
      <c r="M25" s="914">
        <v>15</v>
      </c>
      <c r="N25" s="918">
        <v>5</v>
      </c>
      <c r="O25" s="914" t="s">
        <v>5522</v>
      </c>
      <c r="P25" s="931" t="s">
        <v>5561</v>
      </c>
      <c r="Q25" s="919">
        <f t="shared" si="0"/>
        <v>1</v>
      </c>
      <c r="R25" s="979">
        <f t="shared" si="0"/>
        <v>0.91</v>
      </c>
      <c r="S25" s="919">
        <f t="shared" si="1"/>
        <v>-1</v>
      </c>
      <c r="T25" s="979">
        <f t="shared" si="2"/>
        <v>-2.06</v>
      </c>
      <c r="U25" s="986">
        <v>5</v>
      </c>
      <c r="V25" s="928">
        <v>3</v>
      </c>
      <c r="W25" s="928">
        <v>-2</v>
      </c>
      <c r="X25" s="984">
        <v>0.6</v>
      </c>
      <c r="Y25" s="982"/>
    </row>
    <row r="26" spans="1:25" ht="14.4" customHeight="1" x14ac:dyDescent="0.3">
      <c r="A26" s="948" t="s">
        <v>5562</v>
      </c>
      <c r="B26" s="943">
        <v>2</v>
      </c>
      <c r="C26" s="944">
        <v>3.22</v>
      </c>
      <c r="D26" s="933">
        <v>18</v>
      </c>
      <c r="E26" s="945">
        <v>1</v>
      </c>
      <c r="F26" s="946">
        <v>0.92</v>
      </c>
      <c r="G26" s="926">
        <v>3</v>
      </c>
      <c r="H26" s="938">
        <v>2</v>
      </c>
      <c r="I26" s="937">
        <v>1.84</v>
      </c>
      <c r="J26" s="925">
        <v>4</v>
      </c>
      <c r="K26" s="939">
        <v>0.92</v>
      </c>
      <c r="L26" s="938">
        <v>2</v>
      </c>
      <c r="M26" s="938">
        <v>18</v>
      </c>
      <c r="N26" s="940">
        <v>6</v>
      </c>
      <c r="O26" s="938" t="s">
        <v>5522</v>
      </c>
      <c r="P26" s="941" t="s">
        <v>5563</v>
      </c>
      <c r="Q26" s="942">
        <f t="shared" si="0"/>
        <v>0</v>
      </c>
      <c r="R26" s="980">
        <f t="shared" si="0"/>
        <v>-1.3800000000000001</v>
      </c>
      <c r="S26" s="942">
        <f t="shared" si="1"/>
        <v>1</v>
      </c>
      <c r="T26" s="980">
        <f t="shared" si="2"/>
        <v>0.92</v>
      </c>
      <c r="U26" s="987">
        <v>12</v>
      </c>
      <c r="V26" s="943">
        <v>8</v>
      </c>
      <c r="W26" s="943">
        <v>-4</v>
      </c>
      <c r="X26" s="985">
        <v>0.66666666666666663</v>
      </c>
      <c r="Y26" s="983"/>
    </row>
    <row r="27" spans="1:25" ht="14.4" customHeight="1" x14ac:dyDescent="0.3">
      <c r="A27" s="948" t="s">
        <v>5564</v>
      </c>
      <c r="B27" s="943">
        <v>4</v>
      </c>
      <c r="C27" s="944">
        <v>60.51</v>
      </c>
      <c r="D27" s="933">
        <v>14.3</v>
      </c>
      <c r="E27" s="945">
        <v>4</v>
      </c>
      <c r="F27" s="946">
        <v>13.97</v>
      </c>
      <c r="G27" s="926">
        <v>11.5</v>
      </c>
      <c r="H27" s="938">
        <v>3</v>
      </c>
      <c r="I27" s="937">
        <v>9.2799999999999994</v>
      </c>
      <c r="J27" s="927">
        <v>11</v>
      </c>
      <c r="K27" s="939">
        <v>3.09</v>
      </c>
      <c r="L27" s="938">
        <v>3</v>
      </c>
      <c r="M27" s="938">
        <v>30</v>
      </c>
      <c r="N27" s="940">
        <v>10</v>
      </c>
      <c r="O27" s="938" t="s">
        <v>5522</v>
      </c>
      <c r="P27" s="941" t="s">
        <v>5565</v>
      </c>
      <c r="Q27" s="942">
        <f t="shared" si="0"/>
        <v>-1</v>
      </c>
      <c r="R27" s="980">
        <f t="shared" si="0"/>
        <v>-51.23</v>
      </c>
      <c r="S27" s="942">
        <f t="shared" si="1"/>
        <v>-1</v>
      </c>
      <c r="T27" s="980">
        <f t="shared" si="2"/>
        <v>-4.6900000000000013</v>
      </c>
      <c r="U27" s="987">
        <v>30</v>
      </c>
      <c r="V27" s="943">
        <v>33</v>
      </c>
      <c r="W27" s="943">
        <v>3</v>
      </c>
      <c r="X27" s="985">
        <v>1.1000000000000001</v>
      </c>
      <c r="Y27" s="983">
        <v>14</v>
      </c>
    </row>
    <row r="28" spans="1:25" ht="14.4" customHeight="1" x14ac:dyDescent="0.3">
      <c r="A28" s="947" t="s">
        <v>5566</v>
      </c>
      <c r="B28" s="928">
        <v>11</v>
      </c>
      <c r="C28" s="929">
        <v>9.07</v>
      </c>
      <c r="D28" s="930">
        <v>3.2</v>
      </c>
      <c r="E28" s="932">
        <v>13</v>
      </c>
      <c r="F28" s="915">
        <v>8.89</v>
      </c>
      <c r="G28" s="916">
        <v>4.9000000000000004</v>
      </c>
      <c r="H28" s="911">
        <v>12</v>
      </c>
      <c r="I28" s="912">
        <v>8.33</v>
      </c>
      <c r="J28" s="913">
        <v>4.3</v>
      </c>
      <c r="K28" s="917">
        <v>0.66</v>
      </c>
      <c r="L28" s="914">
        <v>2</v>
      </c>
      <c r="M28" s="914">
        <v>18</v>
      </c>
      <c r="N28" s="918">
        <v>6</v>
      </c>
      <c r="O28" s="914" t="s">
        <v>5522</v>
      </c>
      <c r="P28" s="931" t="s">
        <v>5567</v>
      </c>
      <c r="Q28" s="919">
        <f t="shared" si="0"/>
        <v>1</v>
      </c>
      <c r="R28" s="979">
        <f t="shared" si="0"/>
        <v>-0.74000000000000021</v>
      </c>
      <c r="S28" s="919">
        <f t="shared" si="1"/>
        <v>-1</v>
      </c>
      <c r="T28" s="979">
        <f t="shared" si="2"/>
        <v>-0.5600000000000005</v>
      </c>
      <c r="U28" s="986">
        <v>72</v>
      </c>
      <c r="V28" s="928">
        <v>51.599999999999994</v>
      </c>
      <c r="W28" s="928">
        <v>-20.400000000000006</v>
      </c>
      <c r="X28" s="984">
        <v>0.71666666666666656</v>
      </c>
      <c r="Y28" s="982">
        <v>5</v>
      </c>
    </row>
    <row r="29" spans="1:25" ht="14.4" customHeight="1" x14ac:dyDescent="0.3">
      <c r="A29" s="948" t="s">
        <v>5568</v>
      </c>
      <c r="B29" s="943">
        <v>16</v>
      </c>
      <c r="C29" s="944">
        <v>14.29</v>
      </c>
      <c r="D29" s="933">
        <v>4.7</v>
      </c>
      <c r="E29" s="936">
        <v>9</v>
      </c>
      <c r="F29" s="937">
        <v>6.87</v>
      </c>
      <c r="G29" s="925">
        <v>5.2</v>
      </c>
      <c r="H29" s="945">
        <v>15</v>
      </c>
      <c r="I29" s="946">
        <v>11.45</v>
      </c>
      <c r="J29" s="926">
        <v>4.5999999999999996</v>
      </c>
      <c r="K29" s="939">
        <v>0.76</v>
      </c>
      <c r="L29" s="938">
        <v>2</v>
      </c>
      <c r="M29" s="938">
        <v>18</v>
      </c>
      <c r="N29" s="940">
        <v>6</v>
      </c>
      <c r="O29" s="938" t="s">
        <v>5522</v>
      </c>
      <c r="P29" s="941" t="s">
        <v>5569</v>
      </c>
      <c r="Q29" s="942">
        <f t="shared" si="0"/>
        <v>-1</v>
      </c>
      <c r="R29" s="980">
        <f t="shared" si="0"/>
        <v>-2.84</v>
      </c>
      <c r="S29" s="942">
        <f t="shared" si="1"/>
        <v>6</v>
      </c>
      <c r="T29" s="980">
        <f t="shared" si="2"/>
        <v>4.5799999999999992</v>
      </c>
      <c r="U29" s="987">
        <v>90</v>
      </c>
      <c r="V29" s="943">
        <v>69</v>
      </c>
      <c r="W29" s="943">
        <v>-21</v>
      </c>
      <c r="X29" s="985">
        <v>0.76666666666666672</v>
      </c>
      <c r="Y29" s="983">
        <v>9</v>
      </c>
    </row>
    <row r="30" spans="1:25" ht="14.4" customHeight="1" x14ac:dyDescent="0.3">
      <c r="A30" s="948" t="s">
        <v>5570</v>
      </c>
      <c r="B30" s="943">
        <v>11</v>
      </c>
      <c r="C30" s="944">
        <v>33.21</v>
      </c>
      <c r="D30" s="933">
        <v>9.6999999999999993</v>
      </c>
      <c r="E30" s="936">
        <v>16</v>
      </c>
      <c r="F30" s="937">
        <v>36.14</v>
      </c>
      <c r="G30" s="925">
        <v>11.3</v>
      </c>
      <c r="H30" s="945">
        <v>19</v>
      </c>
      <c r="I30" s="946">
        <v>38.700000000000003</v>
      </c>
      <c r="J30" s="926">
        <v>9</v>
      </c>
      <c r="K30" s="939">
        <v>1.83</v>
      </c>
      <c r="L30" s="938">
        <v>3</v>
      </c>
      <c r="M30" s="938">
        <v>30</v>
      </c>
      <c r="N30" s="940">
        <v>10</v>
      </c>
      <c r="O30" s="938" t="s">
        <v>5522</v>
      </c>
      <c r="P30" s="941" t="s">
        <v>5571</v>
      </c>
      <c r="Q30" s="942">
        <f t="shared" si="0"/>
        <v>8</v>
      </c>
      <c r="R30" s="980">
        <f t="shared" si="0"/>
        <v>5.490000000000002</v>
      </c>
      <c r="S30" s="942">
        <f t="shared" si="1"/>
        <v>3</v>
      </c>
      <c r="T30" s="980">
        <f t="shared" si="2"/>
        <v>2.5600000000000023</v>
      </c>
      <c r="U30" s="987">
        <v>190</v>
      </c>
      <c r="V30" s="943">
        <v>171</v>
      </c>
      <c r="W30" s="943">
        <v>-19</v>
      </c>
      <c r="X30" s="985">
        <v>0.9</v>
      </c>
      <c r="Y30" s="983">
        <v>31</v>
      </c>
    </row>
    <row r="31" spans="1:25" ht="14.4" customHeight="1" x14ac:dyDescent="0.3">
      <c r="A31" s="947" t="s">
        <v>5572</v>
      </c>
      <c r="B31" s="920">
        <v>48</v>
      </c>
      <c r="C31" s="921">
        <v>23.97</v>
      </c>
      <c r="D31" s="922">
        <v>4.7</v>
      </c>
      <c r="E31" s="932">
        <v>32</v>
      </c>
      <c r="F31" s="915">
        <v>17.170000000000002</v>
      </c>
      <c r="G31" s="916">
        <v>4.3</v>
      </c>
      <c r="H31" s="914">
        <v>24</v>
      </c>
      <c r="I31" s="915">
        <v>12.01</v>
      </c>
      <c r="J31" s="916">
        <v>4</v>
      </c>
      <c r="K31" s="917">
        <v>0.49</v>
      </c>
      <c r="L31" s="914">
        <v>1</v>
      </c>
      <c r="M31" s="914">
        <v>12</v>
      </c>
      <c r="N31" s="918">
        <v>4</v>
      </c>
      <c r="O31" s="914" t="s">
        <v>5522</v>
      </c>
      <c r="P31" s="931" t="s">
        <v>5573</v>
      </c>
      <c r="Q31" s="919">
        <f t="shared" si="0"/>
        <v>-24</v>
      </c>
      <c r="R31" s="979">
        <f t="shared" si="0"/>
        <v>-11.959999999999999</v>
      </c>
      <c r="S31" s="919">
        <f t="shared" si="1"/>
        <v>-8</v>
      </c>
      <c r="T31" s="979">
        <f t="shared" si="2"/>
        <v>-5.1600000000000019</v>
      </c>
      <c r="U31" s="986">
        <v>96</v>
      </c>
      <c r="V31" s="928">
        <v>96</v>
      </c>
      <c r="W31" s="928">
        <v>0</v>
      </c>
      <c r="X31" s="984">
        <v>1</v>
      </c>
      <c r="Y31" s="982">
        <v>22</v>
      </c>
    </row>
    <row r="32" spans="1:25" ht="14.4" customHeight="1" x14ac:dyDescent="0.3">
      <c r="A32" s="948" t="s">
        <v>5574</v>
      </c>
      <c r="B32" s="934">
        <v>9</v>
      </c>
      <c r="C32" s="935">
        <v>7.23</v>
      </c>
      <c r="D32" s="924">
        <v>5.4</v>
      </c>
      <c r="E32" s="936">
        <v>10</v>
      </c>
      <c r="F32" s="937">
        <v>5.92</v>
      </c>
      <c r="G32" s="925">
        <v>5.5</v>
      </c>
      <c r="H32" s="938">
        <v>11</v>
      </c>
      <c r="I32" s="937">
        <v>6.26</v>
      </c>
      <c r="J32" s="927">
        <v>6.1</v>
      </c>
      <c r="K32" s="939">
        <v>0.55000000000000004</v>
      </c>
      <c r="L32" s="938">
        <v>1</v>
      </c>
      <c r="M32" s="938">
        <v>12</v>
      </c>
      <c r="N32" s="940">
        <v>4</v>
      </c>
      <c r="O32" s="938" t="s">
        <v>5522</v>
      </c>
      <c r="P32" s="941" t="s">
        <v>5575</v>
      </c>
      <c r="Q32" s="942">
        <f t="shared" si="0"/>
        <v>2</v>
      </c>
      <c r="R32" s="980">
        <f t="shared" si="0"/>
        <v>-0.97000000000000064</v>
      </c>
      <c r="S32" s="942">
        <f t="shared" si="1"/>
        <v>1</v>
      </c>
      <c r="T32" s="980">
        <f t="shared" si="2"/>
        <v>0.33999999999999986</v>
      </c>
      <c r="U32" s="987">
        <v>44</v>
      </c>
      <c r="V32" s="943">
        <v>67.099999999999994</v>
      </c>
      <c r="W32" s="943">
        <v>23.099999999999994</v>
      </c>
      <c r="X32" s="985">
        <v>1.5249999999999999</v>
      </c>
      <c r="Y32" s="983">
        <v>26</v>
      </c>
    </row>
    <row r="33" spans="1:25" ht="14.4" customHeight="1" x14ac:dyDescent="0.3">
      <c r="A33" s="948" t="s">
        <v>5576</v>
      </c>
      <c r="B33" s="934">
        <v>17</v>
      </c>
      <c r="C33" s="935">
        <v>28.12</v>
      </c>
      <c r="D33" s="924">
        <v>18.5</v>
      </c>
      <c r="E33" s="936">
        <v>14</v>
      </c>
      <c r="F33" s="937">
        <v>16.5</v>
      </c>
      <c r="G33" s="925">
        <v>12.4</v>
      </c>
      <c r="H33" s="938">
        <v>9</v>
      </c>
      <c r="I33" s="937">
        <v>17.41</v>
      </c>
      <c r="J33" s="927">
        <v>19.3</v>
      </c>
      <c r="K33" s="939">
        <v>0.69</v>
      </c>
      <c r="L33" s="938">
        <v>2</v>
      </c>
      <c r="M33" s="938">
        <v>15</v>
      </c>
      <c r="N33" s="940">
        <v>5</v>
      </c>
      <c r="O33" s="938" t="s">
        <v>5522</v>
      </c>
      <c r="P33" s="941" t="s">
        <v>5577</v>
      </c>
      <c r="Q33" s="942">
        <f t="shared" si="0"/>
        <v>-8</v>
      </c>
      <c r="R33" s="980">
        <f t="shared" si="0"/>
        <v>-10.71</v>
      </c>
      <c r="S33" s="942">
        <f t="shared" si="1"/>
        <v>-5</v>
      </c>
      <c r="T33" s="980">
        <f t="shared" si="2"/>
        <v>0.91000000000000014</v>
      </c>
      <c r="U33" s="987">
        <v>45</v>
      </c>
      <c r="V33" s="943">
        <v>173.70000000000002</v>
      </c>
      <c r="W33" s="943">
        <v>128.70000000000002</v>
      </c>
      <c r="X33" s="985">
        <v>3.8600000000000003</v>
      </c>
      <c r="Y33" s="983">
        <v>132</v>
      </c>
    </row>
    <row r="34" spans="1:25" ht="14.4" customHeight="1" x14ac:dyDescent="0.3">
      <c r="A34" s="947" t="s">
        <v>5578</v>
      </c>
      <c r="B34" s="920">
        <v>2</v>
      </c>
      <c r="C34" s="921">
        <v>1.1499999999999999</v>
      </c>
      <c r="D34" s="922">
        <v>8.5</v>
      </c>
      <c r="E34" s="932">
        <v>1</v>
      </c>
      <c r="F34" s="915">
        <v>0.83</v>
      </c>
      <c r="G34" s="916">
        <v>3</v>
      </c>
      <c r="H34" s="914"/>
      <c r="I34" s="915"/>
      <c r="J34" s="916"/>
      <c r="K34" s="917">
        <v>0.54</v>
      </c>
      <c r="L34" s="914">
        <v>2</v>
      </c>
      <c r="M34" s="914">
        <v>15</v>
      </c>
      <c r="N34" s="918">
        <v>5</v>
      </c>
      <c r="O34" s="914" t="s">
        <v>5522</v>
      </c>
      <c r="P34" s="931" t="s">
        <v>5579</v>
      </c>
      <c r="Q34" s="919">
        <f t="shared" si="0"/>
        <v>-2</v>
      </c>
      <c r="R34" s="979">
        <f t="shared" si="0"/>
        <v>-1.1499999999999999</v>
      </c>
      <c r="S34" s="919">
        <f t="shared" si="1"/>
        <v>-1</v>
      </c>
      <c r="T34" s="979">
        <f t="shared" si="2"/>
        <v>-0.83</v>
      </c>
      <c r="U34" s="986" t="s">
        <v>595</v>
      </c>
      <c r="V34" s="928" t="s">
        <v>595</v>
      </c>
      <c r="W34" s="928" t="s">
        <v>595</v>
      </c>
      <c r="X34" s="984" t="s">
        <v>595</v>
      </c>
      <c r="Y34" s="982"/>
    </row>
    <row r="35" spans="1:25" ht="14.4" customHeight="1" x14ac:dyDescent="0.3">
      <c r="A35" s="948" t="s">
        <v>5580</v>
      </c>
      <c r="B35" s="934">
        <v>1</v>
      </c>
      <c r="C35" s="935">
        <v>0.89</v>
      </c>
      <c r="D35" s="924">
        <v>3</v>
      </c>
      <c r="E35" s="936"/>
      <c r="F35" s="937"/>
      <c r="G35" s="925"/>
      <c r="H35" s="938"/>
      <c r="I35" s="937"/>
      <c r="J35" s="925"/>
      <c r="K35" s="939">
        <v>0.66</v>
      </c>
      <c r="L35" s="938">
        <v>2</v>
      </c>
      <c r="M35" s="938">
        <v>21</v>
      </c>
      <c r="N35" s="940">
        <v>7</v>
      </c>
      <c r="O35" s="938" t="s">
        <v>5522</v>
      </c>
      <c r="P35" s="941" t="s">
        <v>5579</v>
      </c>
      <c r="Q35" s="942">
        <f t="shared" si="0"/>
        <v>-1</v>
      </c>
      <c r="R35" s="980">
        <f t="shared" si="0"/>
        <v>-0.89</v>
      </c>
      <c r="S35" s="942">
        <f t="shared" si="1"/>
        <v>0</v>
      </c>
      <c r="T35" s="980">
        <f t="shared" si="2"/>
        <v>0</v>
      </c>
      <c r="U35" s="987" t="s">
        <v>595</v>
      </c>
      <c r="V35" s="943" t="s">
        <v>595</v>
      </c>
      <c r="W35" s="943" t="s">
        <v>595</v>
      </c>
      <c r="X35" s="985" t="s">
        <v>595</v>
      </c>
      <c r="Y35" s="983"/>
    </row>
    <row r="36" spans="1:25" ht="14.4" customHeight="1" x14ac:dyDescent="0.3">
      <c r="A36" s="948" t="s">
        <v>5581</v>
      </c>
      <c r="B36" s="934">
        <v>4</v>
      </c>
      <c r="C36" s="935">
        <v>8.44</v>
      </c>
      <c r="D36" s="924">
        <v>9.3000000000000007</v>
      </c>
      <c r="E36" s="936"/>
      <c r="F36" s="937"/>
      <c r="G36" s="925"/>
      <c r="H36" s="938">
        <v>1</v>
      </c>
      <c r="I36" s="937">
        <v>1.55</v>
      </c>
      <c r="J36" s="927">
        <v>30</v>
      </c>
      <c r="K36" s="939">
        <v>1.05</v>
      </c>
      <c r="L36" s="938">
        <v>3</v>
      </c>
      <c r="M36" s="938">
        <v>27</v>
      </c>
      <c r="N36" s="940">
        <v>9</v>
      </c>
      <c r="O36" s="938" t="s">
        <v>5522</v>
      </c>
      <c r="P36" s="941" t="s">
        <v>5579</v>
      </c>
      <c r="Q36" s="942">
        <f t="shared" si="0"/>
        <v>-3</v>
      </c>
      <c r="R36" s="980">
        <f t="shared" si="0"/>
        <v>-6.89</v>
      </c>
      <c r="S36" s="942">
        <f t="shared" si="1"/>
        <v>1</v>
      </c>
      <c r="T36" s="980">
        <f t="shared" si="2"/>
        <v>1.55</v>
      </c>
      <c r="U36" s="987">
        <v>9</v>
      </c>
      <c r="V36" s="943">
        <v>30</v>
      </c>
      <c r="W36" s="943">
        <v>21</v>
      </c>
      <c r="X36" s="985">
        <v>3.3333333333333335</v>
      </c>
      <c r="Y36" s="983">
        <v>21</v>
      </c>
    </row>
    <row r="37" spans="1:25" ht="14.4" customHeight="1" x14ac:dyDescent="0.3">
      <c r="A37" s="947" t="s">
        <v>5582</v>
      </c>
      <c r="B37" s="928">
        <v>3</v>
      </c>
      <c r="C37" s="929">
        <v>2.59</v>
      </c>
      <c r="D37" s="930">
        <v>4</v>
      </c>
      <c r="E37" s="932">
        <v>1</v>
      </c>
      <c r="F37" s="915">
        <v>0.86</v>
      </c>
      <c r="G37" s="916">
        <v>12</v>
      </c>
      <c r="H37" s="911">
        <v>1</v>
      </c>
      <c r="I37" s="912">
        <v>0.86</v>
      </c>
      <c r="J37" s="913">
        <v>2</v>
      </c>
      <c r="K37" s="917">
        <v>0.86</v>
      </c>
      <c r="L37" s="914">
        <v>1</v>
      </c>
      <c r="M37" s="914">
        <v>12</v>
      </c>
      <c r="N37" s="918">
        <v>4</v>
      </c>
      <c r="O37" s="914" t="s">
        <v>5522</v>
      </c>
      <c r="P37" s="931" t="s">
        <v>5583</v>
      </c>
      <c r="Q37" s="919">
        <f t="shared" si="0"/>
        <v>-2</v>
      </c>
      <c r="R37" s="979">
        <f t="shared" si="0"/>
        <v>-1.73</v>
      </c>
      <c r="S37" s="919">
        <f t="shared" si="1"/>
        <v>0</v>
      </c>
      <c r="T37" s="979">
        <f t="shared" si="2"/>
        <v>0</v>
      </c>
      <c r="U37" s="986">
        <v>4</v>
      </c>
      <c r="V37" s="928">
        <v>2</v>
      </c>
      <c r="W37" s="928">
        <v>-2</v>
      </c>
      <c r="X37" s="984">
        <v>0.5</v>
      </c>
      <c r="Y37" s="982"/>
    </row>
    <row r="38" spans="1:25" ht="14.4" customHeight="1" x14ac:dyDescent="0.3">
      <c r="A38" s="948" t="s">
        <v>5584</v>
      </c>
      <c r="B38" s="943"/>
      <c r="C38" s="944"/>
      <c r="D38" s="933"/>
      <c r="E38" s="936"/>
      <c r="F38" s="937"/>
      <c r="G38" s="925"/>
      <c r="H38" s="945">
        <v>2</v>
      </c>
      <c r="I38" s="946">
        <v>4.04</v>
      </c>
      <c r="J38" s="926">
        <v>6</v>
      </c>
      <c r="K38" s="939">
        <v>2.02</v>
      </c>
      <c r="L38" s="938">
        <v>3</v>
      </c>
      <c r="M38" s="938">
        <v>24</v>
      </c>
      <c r="N38" s="940">
        <v>8</v>
      </c>
      <c r="O38" s="938" t="s">
        <v>5522</v>
      </c>
      <c r="P38" s="941" t="s">
        <v>5585</v>
      </c>
      <c r="Q38" s="942">
        <f t="shared" si="0"/>
        <v>2</v>
      </c>
      <c r="R38" s="980">
        <f t="shared" si="0"/>
        <v>4.04</v>
      </c>
      <c r="S38" s="942">
        <f t="shared" si="1"/>
        <v>2</v>
      </c>
      <c r="T38" s="980">
        <f t="shared" si="2"/>
        <v>4.04</v>
      </c>
      <c r="U38" s="987">
        <v>16</v>
      </c>
      <c r="V38" s="943">
        <v>12</v>
      </c>
      <c r="W38" s="943">
        <v>-4</v>
      </c>
      <c r="X38" s="985">
        <v>0.75</v>
      </c>
      <c r="Y38" s="983"/>
    </row>
    <row r="39" spans="1:25" ht="14.4" customHeight="1" x14ac:dyDescent="0.3">
      <c r="A39" s="948" t="s">
        <v>5586</v>
      </c>
      <c r="B39" s="943">
        <v>8</v>
      </c>
      <c r="C39" s="944">
        <v>79.56</v>
      </c>
      <c r="D39" s="933">
        <v>26.3</v>
      </c>
      <c r="E39" s="936">
        <v>12</v>
      </c>
      <c r="F39" s="937">
        <v>121.46</v>
      </c>
      <c r="G39" s="925">
        <v>26.2</v>
      </c>
      <c r="H39" s="945">
        <v>18</v>
      </c>
      <c r="I39" s="946">
        <v>218.67</v>
      </c>
      <c r="J39" s="927">
        <v>32.1</v>
      </c>
      <c r="K39" s="939">
        <v>10.61</v>
      </c>
      <c r="L39" s="938">
        <v>9</v>
      </c>
      <c r="M39" s="938">
        <v>78</v>
      </c>
      <c r="N39" s="940">
        <v>26</v>
      </c>
      <c r="O39" s="938" t="s">
        <v>5522</v>
      </c>
      <c r="P39" s="941" t="s">
        <v>5587</v>
      </c>
      <c r="Q39" s="942">
        <f t="shared" si="0"/>
        <v>10</v>
      </c>
      <c r="R39" s="980">
        <f t="shared" si="0"/>
        <v>139.10999999999999</v>
      </c>
      <c r="S39" s="942">
        <f t="shared" si="1"/>
        <v>6</v>
      </c>
      <c r="T39" s="980">
        <f t="shared" si="2"/>
        <v>97.21</v>
      </c>
      <c r="U39" s="987">
        <v>468</v>
      </c>
      <c r="V39" s="943">
        <v>577.80000000000007</v>
      </c>
      <c r="W39" s="943">
        <v>109.80000000000007</v>
      </c>
      <c r="X39" s="985">
        <v>1.2346153846153847</v>
      </c>
      <c r="Y39" s="983">
        <v>128</v>
      </c>
    </row>
    <row r="40" spans="1:25" ht="14.4" customHeight="1" x14ac:dyDescent="0.3">
      <c r="A40" s="947" t="s">
        <v>5588</v>
      </c>
      <c r="B40" s="928"/>
      <c r="C40" s="929"/>
      <c r="D40" s="930"/>
      <c r="E40" s="932"/>
      <c r="F40" s="915"/>
      <c r="G40" s="916"/>
      <c r="H40" s="911">
        <v>1</v>
      </c>
      <c r="I40" s="912">
        <v>0.95</v>
      </c>
      <c r="J40" s="913">
        <v>10</v>
      </c>
      <c r="K40" s="917">
        <v>0.82</v>
      </c>
      <c r="L40" s="914">
        <v>3</v>
      </c>
      <c r="M40" s="914">
        <v>30</v>
      </c>
      <c r="N40" s="918">
        <v>10</v>
      </c>
      <c r="O40" s="914" t="s">
        <v>5522</v>
      </c>
      <c r="P40" s="931" t="s">
        <v>5589</v>
      </c>
      <c r="Q40" s="919">
        <f t="shared" si="0"/>
        <v>1</v>
      </c>
      <c r="R40" s="979">
        <f t="shared" si="0"/>
        <v>0.95</v>
      </c>
      <c r="S40" s="919">
        <f t="shared" si="1"/>
        <v>1</v>
      </c>
      <c r="T40" s="979">
        <f t="shared" si="2"/>
        <v>0.95</v>
      </c>
      <c r="U40" s="986">
        <v>10</v>
      </c>
      <c r="V40" s="928">
        <v>10</v>
      </c>
      <c r="W40" s="928">
        <v>0</v>
      </c>
      <c r="X40" s="984">
        <v>1</v>
      </c>
      <c r="Y40" s="982"/>
    </row>
    <row r="41" spans="1:25" ht="14.4" customHeight="1" thickBot="1" x14ac:dyDescent="0.35">
      <c r="A41" s="963" t="s">
        <v>5590</v>
      </c>
      <c r="B41" s="964"/>
      <c r="C41" s="965"/>
      <c r="D41" s="966"/>
      <c r="E41" s="967">
        <v>1</v>
      </c>
      <c r="F41" s="968">
        <v>0.41</v>
      </c>
      <c r="G41" s="969">
        <v>6</v>
      </c>
      <c r="H41" s="970">
        <v>2</v>
      </c>
      <c r="I41" s="971">
        <v>0.51</v>
      </c>
      <c r="J41" s="972">
        <v>4</v>
      </c>
      <c r="K41" s="973">
        <v>0.26</v>
      </c>
      <c r="L41" s="974">
        <v>1</v>
      </c>
      <c r="M41" s="974">
        <v>9</v>
      </c>
      <c r="N41" s="975">
        <v>3</v>
      </c>
      <c r="O41" s="974" t="s">
        <v>5522</v>
      </c>
      <c r="P41" s="976" t="s">
        <v>5591</v>
      </c>
      <c r="Q41" s="977">
        <f t="shared" si="0"/>
        <v>2</v>
      </c>
      <c r="R41" s="981">
        <f t="shared" si="0"/>
        <v>0.51</v>
      </c>
      <c r="S41" s="977">
        <f t="shared" si="1"/>
        <v>1</v>
      </c>
      <c r="T41" s="981">
        <f t="shared" si="2"/>
        <v>0.10000000000000003</v>
      </c>
      <c r="U41" s="991">
        <v>6</v>
      </c>
      <c r="V41" s="964">
        <v>8</v>
      </c>
      <c r="W41" s="964">
        <v>2</v>
      </c>
      <c r="X41" s="992">
        <v>1.3333333333333333</v>
      </c>
      <c r="Y41" s="993">
        <v>3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2:Q1048576">
    <cfRule type="cellIs" dxfId="14" priority="11" stopIfTrue="1" operator="lessThan">
      <formula>0</formula>
    </cfRule>
  </conditionalFormatting>
  <conditionalFormatting sqref="W42:W1048576">
    <cfRule type="cellIs" dxfId="13" priority="10" stopIfTrue="1" operator="greaterThan">
      <formula>0</formula>
    </cfRule>
  </conditionalFormatting>
  <conditionalFormatting sqref="X42:X1048576">
    <cfRule type="cellIs" dxfId="12" priority="9" stopIfTrue="1" operator="greaterThan">
      <formula>1</formula>
    </cfRule>
  </conditionalFormatting>
  <conditionalFormatting sqref="X42:X1048576">
    <cfRule type="cellIs" dxfId="11" priority="6" stopIfTrue="1" operator="greaterThan">
      <formula>1</formula>
    </cfRule>
  </conditionalFormatting>
  <conditionalFormatting sqref="W42:W1048576">
    <cfRule type="cellIs" dxfId="10" priority="7" stopIfTrue="1" operator="greaterThan">
      <formula>0</formula>
    </cfRule>
  </conditionalFormatting>
  <conditionalFormatting sqref="Q4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1">
    <cfRule type="cellIs" dxfId="7" priority="4" stopIfTrue="1" operator="lessThan">
      <formula>0</formula>
    </cfRule>
  </conditionalFormatting>
  <conditionalFormatting sqref="X5:X41">
    <cfRule type="cellIs" dxfId="6" priority="2" stopIfTrue="1" operator="greaterThan">
      <formula>1</formula>
    </cfRule>
  </conditionalFormatting>
  <conditionalFormatting sqref="W5:W41">
    <cfRule type="cellIs" dxfId="5" priority="3" stopIfTrue="1" operator="greaterThan">
      <formula>0</formula>
    </cfRule>
  </conditionalFormatting>
  <conditionalFormatting sqref="S5:S4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5719558</v>
      </c>
      <c r="C3" s="344">
        <f t="shared" ref="C3:L3" si="0">SUBTOTAL(9,C6:C1048576)</f>
        <v>9</v>
      </c>
      <c r="D3" s="344">
        <f t="shared" si="0"/>
        <v>6723551</v>
      </c>
      <c r="E3" s="344">
        <f t="shared" si="0"/>
        <v>13.245791166557002</v>
      </c>
      <c r="F3" s="344">
        <f t="shared" si="0"/>
        <v>6033683</v>
      </c>
      <c r="G3" s="347">
        <f>IF(D3&lt;&gt;0,F3/D3,"")</f>
        <v>0.89739529007811503</v>
      </c>
      <c r="H3" s="343">
        <f t="shared" si="0"/>
        <v>149660</v>
      </c>
      <c r="I3" s="344">
        <f t="shared" si="0"/>
        <v>2</v>
      </c>
      <c r="J3" s="344">
        <f t="shared" si="0"/>
        <v>162848.59999999995</v>
      </c>
      <c r="K3" s="344">
        <f t="shared" si="0"/>
        <v>2.1502477856632276</v>
      </c>
      <c r="L3" s="344">
        <f t="shared" si="0"/>
        <v>75697.140000000014</v>
      </c>
      <c r="M3" s="345">
        <f>IF(J3&lt;&gt;0,L3/J3,"")</f>
        <v>0.46483138326028001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5307</v>
      </c>
      <c r="B6" s="887">
        <v>4872</v>
      </c>
      <c r="C6" s="825">
        <v>1</v>
      </c>
      <c r="D6" s="887">
        <v>12757</v>
      </c>
      <c r="E6" s="825">
        <v>2.618431855500821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5312</v>
      </c>
      <c r="B7" s="889">
        <v>184380</v>
      </c>
      <c r="C7" s="832">
        <v>1</v>
      </c>
      <c r="D7" s="889">
        <v>232144</v>
      </c>
      <c r="E7" s="832">
        <v>1.2590519579130057</v>
      </c>
      <c r="F7" s="889">
        <v>101605</v>
      </c>
      <c r="G7" s="837">
        <v>0.55106302201974189</v>
      </c>
      <c r="H7" s="889">
        <v>139512.82</v>
      </c>
      <c r="I7" s="832">
        <v>1</v>
      </c>
      <c r="J7" s="889">
        <v>152091.72999999995</v>
      </c>
      <c r="K7" s="832">
        <v>1.0901631118917956</v>
      </c>
      <c r="L7" s="889">
        <v>67159.73000000001</v>
      </c>
      <c r="M7" s="838">
        <v>0.48138751693213577</v>
      </c>
    </row>
    <row r="8" spans="1:13" ht="14.4" customHeight="1" x14ac:dyDescent="0.3">
      <c r="A8" s="857" t="s">
        <v>2147</v>
      </c>
      <c r="B8" s="889">
        <v>2157420</v>
      </c>
      <c r="C8" s="832">
        <v>1</v>
      </c>
      <c r="D8" s="889">
        <v>2325728</v>
      </c>
      <c r="E8" s="832">
        <v>1.0780135532256121</v>
      </c>
      <c r="F8" s="889">
        <v>2112089</v>
      </c>
      <c r="G8" s="837">
        <v>0.97898832865181562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5593</v>
      </c>
      <c r="B9" s="889">
        <v>1518608</v>
      </c>
      <c r="C9" s="832">
        <v>1</v>
      </c>
      <c r="D9" s="889">
        <v>1307260</v>
      </c>
      <c r="E9" s="832">
        <v>0.86082781073193348</v>
      </c>
      <c r="F9" s="889">
        <v>1335528</v>
      </c>
      <c r="G9" s="837">
        <v>0.87944222603858269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5594</v>
      </c>
      <c r="B10" s="889">
        <v>241537</v>
      </c>
      <c r="C10" s="832">
        <v>1</v>
      </c>
      <c r="D10" s="889">
        <v>213003</v>
      </c>
      <c r="E10" s="832">
        <v>0.8818648902652596</v>
      </c>
      <c r="F10" s="889">
        <v>182370</v>
      </c>
      <c r="G10" s="837">
        <v>0.75503960055809249</v>
      </c>
      <c r="H10" s="889">
        <v>10147.18</v>
      </c>
      <c r="I10" s="832">
        <v>1</v>
      </c>
      <c r="J10" s="889">
        <v>10756.87</v>
      </c>
      <c r="K10" s="832">
        <v>1.060084673771432</v>
      </c>
      <c r="L10" s="889">
        <v>8537.41</v>
      </c>
      <c r="M10" s="838">
        <v>0.84135789450862208</v>
      </c>
    </row>
    <row r="11" spans="1:13" ht="14.4" customHeight="1" x14ac:dyDescent="0.3">
      <c r="A11" s="857" t="s">
        <v>5595</v>
      </c>
      <c r="B11" s="889">
        <v>310388</v>
      </c>
      <c r="C11" s="832">
        <v>1</v>
      </c>
      <c r="D11" s="889">
        <v>350925</v>
      </c>
      <c r="E11" s="832">
        <v>1.1306010541644651</v>
      </c>
      <c r="F11" s="889">
        <v>301925</v>
      </c>
      <c r="G11" s="837">
        <v>0.97273412631931644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5596</v>
      </c>
      <c r="B12" s="889">
        <v>103124</v>
      </c>
      <c r="C12" s="832">
        <v>1</v>
      </c>
      <c r="D12" s="889">
        <v>223742</v>
      </c>
      <c r="E12" s="832">
        <v>2.1696404328769248</v>
      </c>
      <c r="F12" s="889">
        <v>133617</v>
      </c>
      <c r="G12" s="837">
        <v>1.2956925642915325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5597</v>
      </c>
      <c r="B13" s="889">
        <v>706531</v>
      </c>
      <c r="C13" s="832">
        <v>1</v>
      </c>
      <c r="D13" s="889">
        <v>1513370</v>
      </c>
      <c r="E13" s="832">
        <v>2.1419725390676416</v>
      </c>
      <c r="F13" s="889">
        <v>1193779</v>
      </c>
      <c r="G13" s="837">
        <v>1.6896342835629292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5598</v>
      </c>
      <c r="B14" s="891">
        <v>492698</v>
      </c>
      <c r="C14" s="840">
        <v>1</v>
      </c>
      <c r="D14" s="891">
        <v>544622</v>
      </c>
      <c r="E14" s="840">
        <v>1.1053870728113369</v>
      </c>
      <c r="F14" s="891">
        <v>672770</v>
      </c>
      <c r="G14" s="845">
        <v>1.3654814917048577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6218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43146.6</v>
      </c>
      <c r="G3" s="211">
        <f t="shared" si="0"/>
        <v>5869218</v>
      </c>
      <c r="H3" s="212"/>
      <c r="I3" s="212"/>
      <c r="J3" s="207">
        <f t="shared" si="0"/>
        <v>43259.979999999996</v>
      </c>
      <c r="K3" s="211">
        <f t="shared" si="0"/>
        <v>6886399.5999999996</v>
      </c>
      <c r="L3" s="212"/>
      <c r="M3" s="212"/>
      <c r="N3" s="207">
        <f t="shared" si="0"/>
        <v>42189.990000000005</v>
      </c>
      <c r="O3" s="211">
        <f t="shared" si="0"/>
        <v>6109380.1400000006</v>
      </c>
      <c r="P3" s="177">
        <f>IF(K3=0,"",O3/K3)</f>
        <v>0.88716608022572507</v>
      </c>
      <c r="Q3" s="209">
        <f>IF(N3=0,"",O3/N3)</f>
        <v>144.80638985693051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5333</v>
      </c>
      <c r="B6" s="825" t="s">
        <v>5599</v>
      </c>
      <c r="C6" s="825" t="s">
        <v>5036</v>
      </c>
      <c r="D6" s="825" t="s">
        <v>5600</v>
      </c>
      <c r="E6" s="825" t="s">
        <v>5601</v>
      </c>
      <c r="F6" s="225"/>
      <c r="G6" s="225"/>
      <c r="H6" s="225"/>
      <c r="I6" s="225"/>
      <c r="J6" s="225">
        <v>3</v>
      </c>
      <c r="K6" s="225">
        <v>351</v>
      </c>
      <c r="L6" s="225"/>
      <c r="M6" s="225">
        <v>117</v>
      </c>
      <c r="N6" s="225"/>
      <c r="O6" s="225"/>
      <c r="P6" s="830"/>
      <c r="Q6" s="848"/>
    </row>
    <row r="7" spans="1:17" ht="14.4" customHeight="1" x14ac:dyDescent="0.3">
      <c r="A7" s="831" t="s">
        <v>5333</v>
      </c>
      <c r="B7" s="832" t="s">
        <v>5599</v>
      </c>
      <c r="C7" s="832" t="s">
        <v>5036</v>
      </c>
      <c r="D7" s="832" t="s">
        <v>5602</v>
      </c>
      <c r="E7" s="832" t="s">
        <v>5603</v>
      </c>
      <c r="F7" s="849">
        <v>2</v>
      </c>
      <c r="G7" s="849">
        <v>272</v>
      </c>
      <c r="H7" s="849">
        <v>1</v>
      </c>
      <c r="I7" s="849">
        <v>136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5333</v>
      </c>
      <c r="B8" s="832" t="s">
        <v>5599</v>
      </c>
      <c r="C8" s="832" t="s">
        <v>5036</v>
      </c>
      <c r="D8" s="832" t="s">
        <v>5604</v>
      </c>
      <c r="E8" s="832" t="s">
        <v>5605</v>
      </c>
      <c r="F8" s="849">
        <v>2</v>
      </c>
      <c r="G8" s="849">
        <v>1410</v>
      </c>
      <c r="H8" s="849">
        <v>1</v>
      </c>
      <c r="I8" s="849">
        <v>705</v>
      </c>
      <c r="J8" s="849">
        <v>6</v>
      </c>
      <c r="K8" s="849">
        <v>4242</v>
      </c>
      <c r="L8" s="849">
        <v>3.0085106382978721</v>
      </c>
      <c r="M8" s="849">
        <v>707</v>
      </c>
      <c r="N8" s="849"/>
      <c r="O8" s="849"/>
      <c r="P8" s="837"/>
      <c r="Q8" s="850"/>
    </row>
    <row r="9" spans="1:17" ht="14.4" customHeight="1" x14ac:dyDescent="0.3">
      <c r="A9" s="831" t="s">
        <v>5333</v>
      </c>
      <c r="B9" s="832" t="s">
        <v>5599</v>
      </c>
      <c r="C9" s="832" t="s">
        <v>5036</v>
      </c>
      <c r="D9" s="832" t="s">
        <v>5606</v>
      </c>
      <c r="E9" s="832" t="s">
        <v>5607</v>
      </c>
      <c r="F9" s="849">
        <v>4</v>
      </c>
      <c r="G9" s="849">
        <v>1980</v>
      </c>
      <c r="H9" s="849">
        <v>1</v>
      </c>
      <c r="I9" s="849">
        <v>495</v>
      </c>
      <c r="J9" s="849">
        <v>12</v>
      </c>
      <c r="K9" s="849">
        <v>5952</v>
      </c>
      <c r="L9" s="849">
        <v>3.0060606060606059</v>
      </c>
      <c r="M9" s="849">
        <v>496</v>
      </c>
      <c r="N9" s="849"/>
      <c r="O9" s="849"/>
      <c r="P9" s="837"/>
      <c r="Q9" s="850"/>
    </row>
    <row r="10" spans="1:17" ht="14.4" customHeight="1" x14ac:dyDescent="0.3">
      <c r="A10" s="831" t="s">
        <v>5333</v>
      </c>
      <c r="B10" s="832" t="s">
        <v>5599</v>
      </c>
      <c r="C10" s="832" t="s">
        <v>5036</v>
      </c>
      <c r="D10" s="832" t="s">
        <v>5608</v>
      </c>
      <c r="E10" s="832" t="s">
        <v>5609</v>
      </c>
      <c r="F10" s="849"/>
      <c r="G10" s="849"/>
      <c r="H10" s="849"/>
      <c r="I10" s="849"/>
      <c r="J10" s="849">
        <v>6</v>
      </c>
      <c r="K10" s="849">
        <v>1524</v>
      </c>
      <c r="L10" s="849"/>
      <c r="M10" s="849">
        <v>254</v>
      </c>
      <c r="N10" s="849"/>
      <c r="O10" s="849"/>
      <c r="P10" s="837"/>
      <c r="Q10" s="850"/>
    </row>
    <row r="11" spans="1:17" ht="14.4" customHeight="1" x14ac:dyDescent="0.3">
      <c r="A11" s="831" t="s">
        <v>5333</v>
      </c>
      <c r="B11" s="832" t="s">
        <v>5599</v>
      </c>
      <c r="C11" s="832" t="s">
        <v>5036</v>
      </c>
      <c r="D11" s="832" t="s">
        <v>5610</v>
      </c>
      <c r="E11" s="832" t="s">
        <v>5611</v>
      </c>
      <c r="F11" s="849">
        <v>8</v>
      </c>
      <c r="G11" s="849">
        <v>680</v>
      </c>
      <c r="H11" s="849">
        <v>1</v>
      </c>
      <c r="I11" s="849">
        <v>85</v>
      </c>
      <c r="J11" s="849">
        <v>8</v>
      </c>
      <c r="K11" s="849">
        <v>688</v>
      </c>
      <c r="L11" s="849">
        <v>1.0117647058823529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5333</v>
      </c>
      <c r="B12" s="832" t="s">
        <v>5599</v>
      </c>
      <c r="C12" s="832" t="s">
        <v>5036</v>
      </c>
      <c r="D12" s="832" t="s">
        <v>5612</v>
      </c>
      <c r="E12" s="832" t="s">
        <v>5613</v>
      </c>
      <c r="F12" s="849">
        <v>1</v>
      </c>
      <c r="G12" s="849">
        <v>178</v>
      </c>
      <c r="H12" s="849">
        <v>1</v>
      </c>
      <c r="I12" s="849">
        <v>178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5333</v>
      </c>
      <c r="B13" s="832" t="s">
        <v>5599</v>
      </c>
      <c r="C13" s="832" t="s">
        <v>5036</v>
      </c>
      <c r="D13" s="832" t="s">
        <v>5614</v>
      </c>
      <c r="E13" s="832" t="s">
        <v>5615</v>
      </c>
      <c r="F13" s="849">
        <v>2</v>
      </c>
      <c r="G13" s="849">
        <v>352</v>
      </c>
      <c r="H13" s="849">
        <v>1</v>
      </c>
      <c r="I13" s="849">
        <v>176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5340</v>
      </c>
      <c r="B14" s="832" t="s">
        <v>5616</v>
      </c>
      <c r="C14" s="832" t="s">
        <v>4828</v>
      </c>
      <c r="D14" s="832" t="s">
        <v>5617</v>
      </c>
      <c r="E14" s="832" t="s">
        <v>5618</v>
      </c>
      <c r="F14" s="849">
        <v>5</v>
      </c>
      <c r="G14" s="849">
        <v>9095.2200000000012</v>
      </c>
      <c r="H14" s="849">
        <v>1</v>
      </c>
      <c r="I14" s="849">
        <v>1819.0440000000003</v>
      </c>
      <c r="J14" s="849">
        <v>7.0000000000000009</v>
      </c>
      <c r="K14" s="849">
        <v>12733.290000000003</v>
      </c>
      <c r="L14" s="849">
        <v>1.399998020938471</v>
      </c>
      <c r="M14" s="849">
        <v>1819.0414285714287</v>
      </c>
      <c r="N14" s="849"/>
      <c r="O14" s="849"/>
      <c r="P14" s="837"/>
      <c r="Q14" s="850"/>
    </row>
    <row r="15" spans="1:17" ht="14.4" customHeight="1" x14ac:dyDescent="0.3">
      <c r="A15" s="831" t="s">
        <v>5340</v>
      </c>
      <c r="B15" s="832" t="s">
        <v>5616</v>
      </c>
      <c r="C15" s="832" t="s">
        <v>4828</v>
      </c>
      <c r="D15" s="832" t="s">
        <v>5619</v>
      </c>
      <c r="E15" s="832" t="s">
        <v>5620</v>
      </c>
      <c r="F15" s="849">
        <v>0.37999999999999995</v>
      </c>
      <c r="G15" s="849">
        <v>338.92</v>
      </c>
      <c r="H15" s="849">
        <v>1</v>
      </c>
      <c r="I15" s="849">
        <v>891.89473684210543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5340</v>
      </c>
      <c r="B16" s="832" t="s">
        <v>5616</v>
      </c>
      <c r="C16" s="832" t="s">
        <v>4828</v>
      </c>
      <c r="D16" s="832" t="s">
        <v>5621</v>
      </c>
      <c r="E16" s="832" t="s">
        <v>5618</v>
      </c>
      <c r="F16" s="849"/>
      <c r="G16" s="849"/>
      <c r="H16" s="849"/>
      <c r="I16" s="849"/>
      <c r="J16" s="849"/>
      <c r="K16" s="849"/>
      <c r="L16" s="849"/>
      <c r="M16" s="849"/>
      <c r="N16" s="849">
        <v>3.6</v>
      </c>
      <c r="O16" s="849">
        <v>2359.87</v>
      </c>
      <c r="P16" s="837"/>
      <c r="Q16" s="850">
        <v>655.51944444444439</v>
      </c>
    </row>
    <row r="17" spans="1:17" ht="14.4" customHeight="1" x14ac:dyDescent="0.3">
      <c r="A17" s="831" t="s">
        <v>5340</v>
      </c>
      <c r="B17" s="832" t="s">
        <v>5616</v>
      </c>
      <c r="C17" s="832" t="s">
        <v>5014</v>
      </c>
      <c r="D17" s="832" t="s">
        <v>5622</v>
      </c>
      <c r="E17" s="832" t="s">
        <v>5623</v>
      </c>
      <c r="F17" s="849">
        <v>1696</v>
      </c>
      <c r="G17" s="849">
        <v>8971.84</v>
      </c>
      <c r="H17" s="849">
        <v>1</v>
      </c>
      <c r="I17" s="849">
        <v>5.29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5340</v>
      </c>
      <c r="B18" s="832" t="s">
        <v>5616</v>
      </c>
      <c r="C18" s="832" t="s">
        <v>5014</v>
      </c>
      <c r="D18" s="832" t="s">
        <v>5624</v>
      </c>
      <c r="E18" s="832" t="s">
        <v>5625</v>
      </c>
      <c r="F18" s="849">
        <v>4.3</v>
      </c>
      <c r="G18" s="849">
        <v>17177.29</v>
      </c>
      <c r="H18" s="849">
        <v>1</v>
      </c>
      <c r="I18" s="849">
        <v>3994.7186046511633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5340</v>
      </c>
      <c r="B19" s="832" t="s">
        <v>5616</v>
      </c>
      <c r="C19" s="832" t="s">
        <v>5014</v>
      </c>
      <c r="D19" s="832" t="s">
        <v>5626</v>
      </c>
      <c r="E19" s="832" t="s">
        <v>5627</v>
      </c>
      <c r="F19" s="849">
        <v>3111</v>
      </c>
      <c r="G19" s="849">
        <v>103929.55000000002</v>
      </c>
      <c r="H19" s="849">
        <v>1</v>
      </c>
      <c r="I19" s="849">
        <v>33.407119897139189</v>
      </c>
      <c r="J19" s="849">
        <v>4076</v>
      </c>
      <c r="K19" s="849">
        <v>139358.44</v>
      </c>
      <c r="L19" s="849">
        <v>1.340893326296515</v>
      </c>
      <c r="M19" s="849">
        <v>34.19</v>
      </c>
      <c r="N19" s="849">
        <v>1907</v>
      </c>
      <c r="O19" s="849">
        <v>64799.86</v>
      </c>
      <c r="P19" s="837">
        <v>0.62349793682355004</v>
      </c>
      <c r="Q19" s="850">
        <v>33.979999999999997</v>
      </c>
    </row>
    <row r="20" spans="1:17" ht="14.4" customHeight="1" x14ac:dyDescent="0.3">
      <c r="A20" s="831" t="s">
        <v>5340</v>
      </c>
      <c r="B20" s="832" t="s">
        <v>5616</v>
      </c>
      <c r="C20" s="832" t="s">
        <v>5036</v>
      </c>
      <c r="D20" s="832" t="s">
        <v>5628</v>
      </c>
      <c r="E20" s="832" t="s">
        <v>5629</v>
      </c>
      <c r="F20" s="849">
        <v>1</v>
      </c>
      <c r="G20" s="849">
        <v>1280</v>
      </c>
      <c r="H20" s="849">
        <v>1</v>
      </c>
      <c r="I20" s="849">
        <v>1280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5340</v>
      </c>
      <c r="B21" s="832" t="s">
        <v>5616</v>
      </c>
      <c r="C21" s="832" t="s">
        <v>5036</v>
      </c>
      <c r="D21" s="832" t="s">
        <v>5630</v>
      </c>
      <c r="E21" s="832" t="s">
        <v>5631</v>
      </c>
      <c r="F21" s="849">
        <v>4</v>
      </c>
      <c r="G21" s="849">
        <v>7300</v>
      </c>
      <c r="H21" s="849">
        <v>1</v>
      </c>
      <c r="I21" s="849">
        <v>1825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5340</v>
      </c>
      <c r="B22" s="832" t="s">
        <v>5616</v>
      </c>
      <c r="C22" s="832" t="s">
        <v>5036</v>
      </c>
      <c r="D22" s="832" t="s">
        <v>5632</v>
      </c>
      <c r="E22" s="832" t="s">
        <v>5633</v>
      </c>
      <c r="F22" s="849">
        <v>4</v>
      </c>
      <c r="G22" s="849">
        <v>1716</v>
      </c>
      <c r="H22" s="849">
        <v>1</v>
      </c>
      <c r="I22" s="849">
        <v>429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5340</v>
      </c>
      <c r="B23" s="832" t="s">
        <v>5616</v>
      </c>
      <c r="C23" s="832" t="s">
        <v>5036</v>
      </c>
      <c r="D23" s="832" t="s">
        <v>5634</v>
      </c>
      <c r="E23" s="832" t="s">
        <v>5635</v>
      </c>
      <c r="F23" s="849">
        <v>12</v>
      </c>
      <c r="G23" s="849">
        <v>174084</v>
      </c>
      <c r="H23" s="849">
        <v>1</v>
      </c>
      <c r="I23" s="849">
        <v>14507</v>
      </c>
      <c r="J23" s="849">
        <v>16</v>
      </c>
      <c r="K23" s="849">
        <v>232144</v>
      </c>
      <c r="L23" s="849">
        <v>1.333517152638956</v>
      </c>
      <c r="M23" s="849">
        <v>14509</v>
      </c>
      <c r="N23" s="849">
        <v>7</v>
      </c>
      <c r="O23" s="849">
        <v>101605</v>
      </c>
      <c r="P23" s="837">
        <v>0.5836550171181728</v>
      </c>
      <c r="Q23" s="850">
        <v>14515</v>
      </c>
    </row>
    <row r="24" spans="1:17" ht="14.4" customHeight="1" x14ac:dyDescent="0.3">
      <c r="A24" s="831" t="s">
        <v>593</v>
      </c>
      <c r="B24" s="832" t="s">
        <v>4827</v>
      </c>
      <c r="C24" s="832" t="s">
        <v>5036</v>
      </c>
      <c r="D24" s="832" t="s">
        <v>5347</v>
      </c>
      <c r="E24" s="832" t="s">
        <v>5348</v>
      </c>
      <c r="F24" s="849">
        <v>2</v>
      </c>
      <c r="G24" s="849">
        <v>21108</v>
      </c>
      <c r="H24" s="849">
        <v>1</v>
      </c>
      <c r="I24" s="849">
        <v>10554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593</v>
      </c>
      <c r="B25" s="832" t="s">
        <v>4827</v>
      </c>
      <c r="C25" s="832" t="s">
        <v>5036</v>
      </c>
      <c r="D25" s="832" t="s">
        <v>5049</v>
      </c>
      <c r="E25" s="832" t="s">
        <v>5050</v>
      </c>
      <c r="F25" s="849">
        <v>1</v>
      </c>
      <c r="G25" s="849">
        <v>49</v>
      </c>
      <c r="H25" s="849">
        <v>1</v>
      </c>
      <c r="I25" s="849">
        <v>49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593</v>
      </c>
      <c r="B26" s="832" t="s">
        <v>5351</v>
      </c>
      <c r="C26" s="832" t="s">
        <v>5036</v>
      </c>
      <c r="D26" s="832" t="s">
        <v>5347</v>
      </c>
      <c r="E26" s="832" t="s">
        <v>5348</v>
      </c>
      <c r="F26" s="849">
        <v>14</v>
      </c>
      <c r="G26" s="849">
        <v>147756</v>
      </c>
      <c r="H26" s="849">
        <v>1</v>
      </c>
      <c r="I26" s="849">
        <v>10554</v>
      </c>
      <c r="J26" s="849">
        <v>9</v>
      </c>
      <c r="K26" s="849">
        <v>95040</v>
      </c>
      <c r="L26" s="849">
        <v>0.64322261024933003</v>
      </c>
      <c r="M26" s="849">
        <v>10560</v>
      </c>
      <c r="N26" s="849">
        <v>13</v>
      </c>
      <c r="O26" s="849">
        <v>137631</v>
      </c>
      <c r="P26" s="837">
        <v>0.93147486396491508</v>
      </c>
      <c r="Q26" s="850">
        <v>10587</v>
      </c>
    </row>
    <row r="27" spans="1:17" ht="14.4" customHeight="1" x14ac:dyDescent="0.3">
      <c r="A27" s="831" t="s">
        <v>593</v>
      </c>
      <c r="B27" s="832" t="s">
        <v>5351</v>
      </c>
      <c r="C27" s="832" t="s">
        <v>5036</v>
      </c>
      <c r="D27" s="832" t="s">
        <v>5049</v>
      </c>
      <c r="E27" s="832" t="s">
        <v>5050</v>
      </c>
      <c r="F27" s="849">
        <v>16</v>
      </c>
      <c r="G27" s="849">
        <v>784</v>
      </c>
      <c r="H27" s="849">
        <v>1</v>
      </c>
      <c r="I27" s="849">
        <v>49</v>
      </c>
      <c r="J27" s="849">
        <v>17</v>
      </c>
      <c r="K27" s="849">
        <v>833</v>
      </c>
      <c r="L27" s="849">
        <v>1.0625</v>
      </c>
      <c r="M27" s="849">
        <v>49</v>
      </c>
      <c r="N27" s="849">
        <v>15</v>
      </c>
      <c r="O27" s="849">
        <v>750</v>
      </c>
      <c r="P27" s="837">
        <v>0.95663265306122447</v>
      </c>
      <c r="Q27" s="850">
        <v>50</v>
      </c>
    </row>
    <row r="28" spans="1:17" ht="14.4" customHeight="1" x14ac:dyDescent="0.3">
      <c r="A28" s="831" t="s">
        <v>593</v>
      </c>
      <c r="B28" s="832" t="s">
        <v>5108</v>
      </c>
      <c r="C28" s="832" t="s">
        <v>5036</v>
      </c>
      <c r="D28" s="832" t="s">
        <v>5109</v>
      </c>
      <c r="E28" s="832" t="s">
        <v>5110</v>
      </c>
      <c r="F28" s="849">
        <v>98</v>
      </c>
      <c r="G28" s="849">
        <v>91434</v>
      </c>
      <c r="H28" s="849">
        <v>1</v>
      </c>
      <c r="I28" s="849">
        <v>933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593</v>
      </c>
      <c r="B29" s="832" t="s">
        <v>5108</v>
      </c>
      <c r="C29" s="832" t="s">
        <v>5036</v>
      </c>
      <c r="D29" s="832" t="s">
        <v>5111</v>
      </c>
      <c r="E29" s="832" t="s">
        <v>5112</v>
      </c>
      <c r="F29" s="849"/>
      <c r="G29" s="849"/>
      <c r="H29" s="849"/>
      <c r="I29" s="849"/>
      <c r="J29" s="849">
        <v>2</v>
      </c>
      <c r="K29" s="849">
        <v>23472</v>
      </c>
      <c r="L29" s="849"/>
      <c r="M29" s="849">
        <v>11736</v>
      </c>
      <c r="N29" s="849"/>
      <c r="O29" s="849"/>
      <c r="P29" s="837"/>
      <c r="Q29" s="850"/>
    </row>
    <row r="30" spans="1:17" ht="14.4" customHeight="1" x14ac:dyDescent="0.3">
      <c r="A30" s="831" t="s">
        <v>593</v>
      </c>
      <c r="B30" s="832" t="s">
        <v>5108</v>
      </c>
      <c r="C30" s="832" t="s">
        <v>5036</v>
      </c>
      <c r="D30" s="832" t="s">
        <v>5113</v>
      </c>
      <c r="E30" s="832" t="s">
        <v>5114</v>
      </c>
      <c r="F30" s="849">
        <v>9</v>
      </c>
      <c r="G30" s="849">
        <v>2835</v>
      </c>
      <c r="H30" s="849">
        <v>1</v>
      </c>
      <c r="I30" s="849">
        <v>315</v>
      </c>
      <c r="J30" s="849">
        <v>8</v>
      </c>
      <c r="K30" s="849">
        <v>2392</v>
      </c>
      <c r="L30" s="849">
        <v>0.84373897707231038</v>
      </c>
      <c r="M30" s="849">
        <v>299</v>
      </c>
      <c r="N30" s="849">
        <v>4</v>
      </c>
      <c r="O30" s="849">
        <v>1208</v>
      </c>
      <c r="P30" s="837">
        <v>0.42610229276895945</v>
      </c>
      <c r="Q30" s="850">
        <v>302</v>
      </c>
    </row>
    <row r="31" spans="1:17" ht="14.4" customHeight="1" x14ac:dyDescent="0.3">
      <c r="A31" s="831" t="s">
        <v>593</v>
      </c>
      <c r="B31" s="832" t="s">
        <v>5108</v>
      </c>
      <c r="C31" s="832" t="s">
        <v>5036</v>
      </c>
      <c r="D31" s="832" t="s">
        <v>5115</v>
      </c>
      <c r="E31" s="832" t="s">
        <v>5116</v>
      </c>
      <c r="F31" s="849">
        <v>5</v>
      </c>
      <c r="G31" s="849">
        <v>115</v>
      </c>
      <c r="H31" s="849">
        <v>1</v>
      </c>
      <c r="I31" s="849">
        <v>23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593</v>
      </c>
      <c r="B32" s="832" t="s">
        <v>5108</v>
      </c>
      <c r="C32" s="832" t="s">
        <v>5036</v>
      </c>
      <c r="D32" s="832" t="s">
        <v>5120</v>
      </c>
      <c r="E32" s="832" t="s">
        <v>5121</v>
      </c>
      <c r="F32" s="849">
        <v>50</v>
      </c>
      <c r="G32" s="849">
        <v>488100</v>
      </c>
      <c r="H32" s="849">
        <v>1</v>
      </c>
      <c r="I32" s="849">
        <v>9762</v>
      </c>
      <c r="J32" s="849">
        <v>42</v>
      </c>
      <c r="K32" s="849">
        <v>439614</v>
      </c>
      <c r="L32" s="849">
        <v>0.90066379840196686</v>
      </c>
      <c r="M32" s="849">
        <v>10467</v>
      </c>
      <c r="N32" s="849">
        <v>31</v>
      </c>
      <c r="O32" s="849">
        <v>325500</v>
      </c>
      <c r="P32" s="837">
        <v>0.66687154271665638</v>
      </c>
      <c r="Q32" s="850">
        <v>10500</v>
      </c>
    </row>
    <row r="33" spans="1:17" ht="14.4" customHeight="1" x14ac:dyDescent="0.3">
      <c r="A33" s="831" t="s">
        <v>593</v>
      </c>
      <c r="B33" s="832" t="s">
        <v>5108</v>
      </c>
      <c r="C33" s="832" t="s">
        <v>5036</v>
      </c>
      <c r="D33" s="832" t="s">
        <v>5122</v>
      </c>
      <c r="E33" s="832" t="s">
        <v>5123</v>
      </c>
      <c r="F33" s="849">
        <v>10</v>
      </c>
      <c r="G33" s="849">
        <v>103810</v>
      </c>
      <c r="H33" s="849">
        <v>1</v>
      </c>
      <c r="I33" s="849">
        <v>10381</v>
      </c>
      <c r="J33" s="849">
        <v>14</v>
      </c>
      <c r="K33" s="849">
        <v>159544</v>
      </c>
      <c r="L33" s="849">
        <v>1.5368846931894808</v>
      </c>
      <c r="M33" s="849">
        <v>11396</v>
      </c>
      <c r="N33" s="849">
        <v>5</v>
      </c>
      <c r="O33" s="849">
        <v>57340</v>
      </c>
      <c r="P33" s="837">
        <v>0.55235526442539251</v>
      </c>
      <c r="Q33" s="850">
        <v>11468</v>
      </c>
    </row>
    <row r="34" spans="1:17" ht="14.4" customHeight="1" x14ac:dyDescent="0.3">
      <c r="A34" s="831" t="s">
        <v>593</v>
      </c>
      <c r="B34" s="832" t="s">
        <v>5108</v>
      </c>
      <c r="C34" s="832" t="s">
        <v>5036</v>
      </c>
      <c r="D34" s="832" t="s">
        <v>5130</v>
      </c>
      <c r="E34" s="832" t="s">
        <v>5131</v>
      </c>
      <c r="F34" s="849">
        <v>17</v>
      </c>
      <c r="G34" s="849">
        <v>6358</v>
      </c>
      <c r="H34" s="849">
        <v>1</v>
      </c>
      <c r="I34" s="849">
        <v>374</v>
      </c>
      <c r="J34" s="849">
        <v>26</v>
      </c>
      <c r="K34" s="849">
        <v>9334</v>
      </c>
      <c r="L34" s="849">
        <v>1.4680717206668763</v>
      </c>
      <c r="M34" s="849">
        <v>359</v>
      </c>
      <c r="N34" s="849">
        <v>22</v>
      </c>
      <c r="O34" s="849">
        <v>7964</v>
      </c>
      <c r="P34" s="837">
        <v>1.2525951557093427</v>
      </c>
      <c r="Q34" s="850">
        <v>362</v>
      </c>
    </row>
    <row r="35" spans="1:17" ht="14.4" customHeight="1" x14ac:dyDescent="0.3">
      <c r="A35" s="831" t="s">
        <v>593</v>
      </c>
      <c r="B35" s="832" t="s">
        <v>5108</v>
      </c>
      <c r="C35" s="832" t="s">
        <v>5036</v>
      </c>
      <c r="D35" s="832" t="s">
        <v>5132</v>
      </c>
      <c r="E35" s="832" t="s">
        <v>5133</v>
      </c>
      <c r="F35" s="849">
        <v>1</v>
      </c>
      <c r="G35" s="849">
        <v>7556</v>
      </c>
      <c r="H35" s="849">
        <v>1</v>
      </c>
      <c r="I35" s="849">
        <v>7556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593</v>
      </c>
      <c r="B36" s="832" t="s">
        <v>5108</v>
      </c>
      <c r="C36" s="832" t="s">
        <v>5036</v>
      </c>
      <c r="D36" s="832" t="s">
        <v>5134</v>
      </c>
      <c r="E36" s="832" t="s">
        <v>5135</v>
      </c>
      <c r="F36" s="849">
        <v>3</v>
      </c>
      <c r="G36" s="849">
        <v>34299</v>
      </c>
      <c r="H36" s="849">
        <v>1</v>
      </c>
      <c r="I36" s="849">
        <v>11433</v>
      </c>
      <c r="J36" s="849"/>
      <c r="K36" s="849"/>
      <c r="L36" s="849"/>
      <c r="M36" s="849"/>
      <c r="N36" s="849">
        <v>1</v>
      </c>
      <c r="O36" s="849">
        <v>12517</v>
      </c>
      <c r="P36" s="837">
        <v>0.36493775328726785</v>
      </c>
      <c r="Q36" s="850">
        <v>12517</v>
      </c>
    </row>
    <row r="37" spans="1:17" ht="14.4" customHeight="1" x14ac:dyDescent="0.3">
      <c r="A37" s="831" t="s">
        <v>593</v>
      </c>
      <c r="B37" s="832" t="s">
        <v>5108</v>
      </c>
      <c r="C37" s="832" t="s">
        <v>5036</v>
      </c>
      <c r="D37" s="832" t="s">
        <v>5140</v>
      </c>
      <c r="E37" s="832" t="s">
        <v>5141</v>
      </c>
      <c r="F37" s="849"/>
      <c r="G37" s="849"/>
      <c r="H37" s="849"/>
      <c r="I37" s="849"/>
      <c r="J37" s="849">
        <v>101</v>
      </c>
      <c r="K37" s="849">
        <v>111807</v>
      </c>
      <c r="L37" s="849"/>
      <c r="M37" s="849">
        <v>1107</v>
      </c>
      <c r="N37" s="849">
        <v>50</v>
      </c>
      <c r="O37" s="849">
        <v>55500</v>
      </c>
      <c r="P37" s="837"/>
      <c r="Q37" s="850">
        <v>1110</v>
      </c>
    </row>
    <row r="38" spans="1:17" ht="14.4" customHeight="1" x14ac:dyDescent="0.3">
      <c r="A38" s="831" t="s">
        <v>593</v>
      </c>
      <c r="B38" s="832" t="s">
        <v>5108</v>
      </c>
      <c r="C38" s="832" t="s">
        <v>5036</v>
      </c>
      <c r="D38" s="832" t="s">
        <v>5146</v>
      </c>
      <c r="E38" s="832" t="s">
        <v>5147</v>
      </c>
      <c r="F38" s="849"/>
      <c r="G38" s="849"/>
      <c r="H38" s="849"/>
      <c r="I38" s="849"/>
      <c r="J38" s="849">
        <v>4</v>
      </c>
      <c r="K38" s="849">
        <v>35224</v>
      </c>
      <c r="L38" s="849"/>
      <c r="M38" s="849">
        <v>8806</v>
      </c>
      <c r="N38" s="849">
        <v>2</v>
      </c>
      <c r="O38" s="849">
        <v>17626</v>
      </c>
      <c r="P38" s="837"/>
      <c r="Q38" s="850">
        <v>8813</v>
      </c>
    </row>
    <row r="39" spans="1:17" ht="14.4" customHeight="1" x14ac:dyDescent="0.3">
      <c r="A39" s="831" t="s">
        <v>593</v>
      </c>
      <c r="B39" s="832" t="s">
        <v>5108</v>
      </c>
      <c r="C39" s="832" t="s">
        <v>5036</v>
      </c>
      <c r="D39" s="832" t="s">
        <v>5148</v>
      </c>
      <c r="E39" s="832" t="s">
        <v>5149</v>
      </c>
      <c r="F39" s="849"/>
      <c r="G39" s="849"/>
      <c r="H39" s="849"/>
      <c r="I39" s="849"/>
      <c r="J39" s="849">
        <v>1</v>
      </c>
      <c r="K39" s="849">
        <v>1610</v>
      </c>
      <c r="L39" s="849"/>
      <c r="M39" s="849">
        <v>1610</v>
      </c>
      <c r="N39" s="849"/>
      <c r="O39" s="849"/>
      <c r="P39" s="837"/>
      <c r="Q39" s="850"/>
    </row>
    <row r="40" spans="1:17" ht="14.4" customHeight="1" x14ac:dyDescent="0.3">
      <c r="A40" s="831" t="s">
        <v>593</v>
      </c>
      <c r="B40" s="832" t="s">
        <v>5108</v>
      </c>
      <c r="C40" s="832" t="s">
        <v>5036</v>
      </c>
      <c r="D40" s="832" t="s">
        <v>5150</v>
      </c>
      <c r="E40" s="832" t="s">
        <v>5151</v>
      </c>
      <c r="F40" s="849"/>
      <c r="G40" s="849"/>
      <c r="H40" s="849"/>
      <c r="I40" s="849"/>
      <c r="J40" s="849">
        <v>67</v>
      </c>
      <c r="K40" s="849">
        <v>109143</v>
      </c>
      <c r="L40" s="849"/>
      <c r="M40" s="849">
        <v>1629</v>
      </c>
      <c r="N40" s="849">
        <v>45</v>
      </c>
      <c r="O40" s="849">
        <v>73440</v>
      </c>
      <c r="P40" s="837"/>
      <c r="Q40" s="850">
        <v>1632</v>
      </c>
    </row>
    <row r="41" spans="1:17" ht="14.4" customHeight="1" x14ac:dyDescent="0.3">
      <c r="A41" s="831" t="s">
        <v>593</v>
      </c>
      <c r="B41" s="832" t="s">
        <v>5108</v>
      </c>
      <c r="C41" s="832" t="s">
        <v>5036</v>
      </c>
      <c r="D41" s="832" t="s">
        <v>5152</v>
      </c>
      <c r="E41" s="832" t="s">
        <v>5153</v>
      </c>
      <c r="F41" s="849"/>
      <c r="G41" s="849"/>
      <c r="H41" s="849"/>
      <c r="I41" s="849"/>
      <c r="J41" s="849">
        <v>30</v>
      </c>
      <c r="K41" s="849">
        <v>115050</v>
      </c>
      <c r="L41" s="849"/>
      <c r="M41" s="849">
        <v>3835</v>
      </c>
      <c r="N41" s="849">
        <v>20</v>
      </c>
      <c r="O41" s="849">
        <v>76780</v>
      </c>
      <c r="P41" s="837"/>
      <c r="Q41" s="850">
        <v>3839</v>
      </c>
    </row>
    <row r="42" spans="1:17" ht="14.4" customHeight="1" x14ac:dyDescent="0.3">
      <c r="A42" s="831" t="s">
        <v>593</v>
      </c>
      <c r="B42" s="832" t="s">
        <v>5108</v>
      </c>
      <c r="C42" s="832" t="s">
        <v>5036</v>
      </c>
      <c r="D42" s="832" t="s">
        <v>5154</v>
      </c>
      <c r="E42" s="832" t="s">
        <v>5155</v>
      </c>
      <c r="F42" s="849"/>
      <c r="G42" s="849"/>
      <c r="H42" s="849"/>
      <c r="I42" s="849"/>
      <c r="J42" s="849">
        <v>1</v>
      </c>
      <c r="K42" s="849">
        <v>1610</v>
      </c>
      <c r="L42" s="849"/>
      <c r="M42" s="849">
        <v>1610</v>
      </c>
      <c r="N42" s="849"/>
      <c r="O42" s="849"/>
      <c r="P42" s="837"/>
      <c r="Q42" s="850"/>
    </row>
    <row r="43" spans="1:17" ht="14.4" customHeight="1" x14ac:dyDescent="0.3">
      <c r="A43" s="831" t="s">
        <v>593</v>
      </c>
      <c r="B43" s="832" t="s">
        <v>5108</v>
      </c>
      <c r="C43" s="832" t="s">
        <v>5036</v>
      </c>
      <c r="D43" s="832" t="s">
        <v>5156</v>
      </c>
      <c r="E43" s="832" t="s">
        <v>5157</v>
      </c>
      <c r="F43" s="849"/>
      <c r="G43" s="849"/>
      <c r="H43" s="849"/>
      <c r="I43" s="849"/>
      <c r="J43" s="849">
        <v>1</v>
      </c>
      <c r="K43" s="849">
        <v>39726</v>
      </c>
      <c r="L43" s="849"/>
      <c r="M43" s="849">
        <v>39726</v>
      </c>
      <c r="N43" s="849"/>
      <c r="O43" s="849"/>
      <c r="P43" s="837"/>
      <c r="Q43" s="850"/>
    </row>
    <row r="44" spans="1:17" ht="14.4" customHeight="1" x14ac:dyDescent="0.3">
      <c r="A44" s="831" t="s">
        <v>593</v>
      </c>
      <c r="B44" s="832" t="s">
        <v>5108</v>
      </c>
      <c r="C44" s="832" t="s">
        <v>5036</v>
      </c>
      <c r="D44" s="832" t="s">
        <v>5158</v>
      </c>
      <c r="E44" s="832" t="s">
        <v>5159</v>
      </c>
      <c r="F44" s="849"/>
      <c r="G44" s="849"/>
      <c r="H44" s="849"/>
      <c r="I44" s="849"/>
      <c r="J44" s="849">
        <v>2</v>
      </c>
      <c r="K44" s="849">
        <v>4790</v>
      </c>
      <c r="L44" s="849"/>
      <c r="M44" s="849">
        <v>2395</v>
      </c>
      <c r="N44" s="849"/>
      <c r="O44" s="849"/>
      <c r="P44" s="837"/>
      <c r="Q44" s="850"/>
    </row>
    <row r="45" spans="1:17" ht="14.4" customHeight="1" x14ac:dyDescent="0.3">
      <c r="A45" s="831" t="s">
        <v>593</v>
      </c>
      <c r="B45" s="832" t="s">
        <v>5162</v>
      </c>
      <c r="C45" s="832" t="s">
        <v>5036</v>
      </c>
      <c r="D45" s="832" t="s">
        <v>5163</v>
      </c>
      <c r="E45" s="832" t="s">
        <v>5164</v>
      </c>
      <c r="F45" s="849">
        <v>10</v>
      </c>
      <c r="G45" s="849">
        <v>2210</v>
      </c>
      <c r="H45" s="849">
        <v>1</v>
      </c>
      <c r="I45" s="849">
        <v>221</v>
      </c>
      <c r="J45" s="849">
        <v>9</v>
      </c>
      <c r="K45" s="849">
        <v>1998</v>
      </c>
      <c r="L45" s="849">
        <v>0.90407239819004526</v>
      </c>
      <c r="M45" s="849">
        <v>222</v>
      </c>
      <c r="N45" s="849">
        <v>44</v>
      </c>
      <c r="O45" s="849">
        <v>9812</v>
      </c>
      <c r="P45" s="837">
        <v>4.4398190045248871</v>
      </c>
      <c r="Q45" s="850">
        <v>223</v>
      </c>
    </row>
    <row r="46" spans="1:17" ht="14.4" customHeight="1" x14ac:dyDescent="0.3">
      <c r="A46" s="831" t="s">
        <v>593</v>
      </c>
      <c r="B46" s="832" t="s">
        <v>5162</v>
      </c>
      <c r="C46" s="832" t="s">
        <v>5036</v>
      </c>
      <c r="D46" s="832" t="s">
        <v>5165</v>
      </c>
      <c r="E46" s="832" t="s">
        <v>5166</v>
      </c>
      <c r="F46" s="849">
        <v>14</v>
      </c>
      <c r="G46" s="849">
        <v>7112</v>
      </c>
      <c r="H46" s="849">
        <v>1</v>
      </c>
      <c r="I46" s="849">
        <v>508</v>
      </c>
      <c r="J46" s="849">
        <v>9</v>
      </c>
      <c r="K46" s="849">
        <v>4581</v>
      </c>
      <c r="L46" s="849">
        <v>0.64412260967379076</v>
      </c>
      <c r="M46" s="849">
        <v>509</v>
      </c>
      <c r="N46" s="849">
        <v>44</v>
      </c>
      <c r="O46" s="849">
        <v>22572</v>
      </c>
      <c r="P46" s="837">
        <v>3.1737907761529809</v>
      </c>
      <c r="Q46" s="850">
        <v>513</v>
      </c>
    </row>
    <row r="47" spans="1:17" ht="14.4" customHeight="1" x14ac:dyDescent="0.3">
      <c r="A47" s="831" t="s">
        <v>593</v>
      </c>
      <c r="B47" s="832" t="s">
        <v>5162</v>
      </c>
      <c r="C47" s="832" t="s">
        <v>5036</v>
      </c>
      <c r="D47" s="832" t="s">
        <v>5167</v>
      </c>
      <c r="E47" s="832" t="s">
        <v>5168</v>
      </c>
      <c r="F47" s="849">
        <v>73</v>
      </c>
      <c r="G47" s="849">
        <v>25842</v>
      </c>
      <c r="H47" s="849">
        <v>1</v>
      </c>
      <c r="I47" s="849">
        <v>354</v>
      </c>
      <c r="J47" s="849">
        <v>74</v>
      </c>
      <c r="K47" s="849">
        <v>26196</v>
      </c>
      <c r="L47" s="849">
        <v>1.0136986301369864</v>
      </c>
      <c r="M47" s="849">
        <v>354</v>
      </c>
      <c r="N47" s="849">
        <v>70</v>
      </c>
      <c r="O47" s="849">
        <v>24850</v>
      </c>
      <c r="P47" s="837">
        <v>0.96161287826019659</v>
      </c>
      <c r="Q47" s="850">
        <v>355</v>
      </c>
    </row>
    <row r="48" spans="1:17" ht="14.4" customHeight="1" x14ac:dyDescent="0.3">
      <c r="A48" s="831" t="s">
        <v>593</v>
      </c>
      <c r="B48" s="832" t="s">
        <v>5162</v>
      </c>
      <c r="C48" s="832" t="s">
        <v>5036</v>
      </c>
      <c r="D48" s="832" t="s">
        <v>5171</v>
      </c>
      <c r="E48" s="832" t="s">
        <v>5172</v>
      </c>
      <c r="F48" s="849">
        <v>1990</v>
      </c>
      <c r="G48" s="849">
        <v>129350</v>
      </c>
      <c r="H48" s="849">
        <v>1</v>
      </c>
      <c r="I48" s="849">
        <v>65</v>
      </c>
      <c r="J48" s="849">
        <v>1718</v>
      </c>
      <c r="K48" s="849">
        <v>111670</v>
      </c>
      <c r="L48" s="849">
        <v>0.86331658291457292</v>
      </c>
      <c r="M48" s="849">
        <v>65</v>
      </c>
      <c r="N48" s="849">
        <v>1970</v>
      </c>
      <c r="O48" s="849">
        <v>128050</v>
      </c>
      <c r="P48" s="837">
        <v>0.98994974874371855</v>
      </c>
      <c r="Q48" s="850">
        <v>65</v>
      </c>
    </row>
    <row r="49" spans="1:17" ht="14.4" customHeight="1" x14ac:dyDescent="0.3">
      <c r="A49" s="831" t="s">
        <v>593</v>
      </c>
      <c r="B49" s="832" t="s">
        <v>5162</v>
      </c>
      <c r="C49" s="832" t="s">
        <v>5036</v>
      </c>
      <c r="D49" s="832" t="s">
        <v>5173</v>
      </c>
      <c r="E49" s="832" t="s">
        <v>5174</v>
      </c>
      <c r="F49" s="849">
        <v>1</v>
      </c>
      <c r="G49" s="849">
        <v>545</v>
      </c>
      <c r="H49" s="849">
        <v>1</v>
      </c>
      <c r="I49" s="849">
        <v>545</v>
      </c>
      <c r="J49" s="849"/>
      <c r="K49" s="849"/>
      <c r="L49" s="849"/>
      <c r="M49" s="849"/>
      <c r="N49" s="849">
        <v>1</v>
      </c>
      <c r="O49" s="849">
        <v>546</v>
      </c>
      <c r="P49" s="837">
        <v>1.001834862385321</v>
      </c>
      <c r="Q49" s="850">
        <v>546</v>
      </c>
    </row>
    <row r="50" spans="1:17" ht="14.4" customHeight="1" x14ac:dyDescent="0.3">
      <c r="A50" s="831" t="s">
        <v>593</v>
      </c>
      <c r="B50" s="832" t="s">
        <v>5162</v>
      </c>
      <c r="C50" s="832" t="s">
        <v>5036</v>
      </c>
      <c r="D50" s="832" t="s">
        <v>5175</v>
      </c>
      <c r="E50" s="832" t="s">
        <v>5176</v>
      </c>
      <c r="F50" s="849">
        <v>4</v>
      </c>
      <c r="G50" s="849">
        <v>2368</v>
      </c>
      <c r="H50" s="849">
        <v>1</v>
      </c>
      <c r="I50" s="849">
        <v>592</v>
      </c>
      <c r="J50" s="849">
        <v>2</v>
      </c>
      <c r="K50" s="849">
        <v>1184</v>
      </c>
      <c r="L50" s="849">
        <v>0.5</v>
      </c>
      <c r="M50" s="849">
        <v>592</v>
      </c>
      <c r="N50" s="849">
        <v>1</v>
      </c>
      <c r="O50" s="849">
        <v>594</v>
      </c>
      <c r="P50" s="837">
        <v>0.25084459459459457</v>
      </c>
      <c r="Q50" s="850">
        <v>594</v>
      </c>
    </row>
    <row r="51" spans="1:17" ht="14.4" customHeight="1" x14ac:dyDescent="0.3">
      <c r="A51" s="831" t="s">
        <v>593</v>
      </c>
      <c r="B51" s="832" t="s">
        <v>5162</v>
      </c>
      <c r="C51" s="832" t="s">
        <v>5036</v>
      </c>
      <c r="D51" s="832" t="s">
        <v>5177</v>
      </c>
      <c r="E51" s="832" t="s">
        <v>5178</v>
      </c>
      <c r="F51" s="849">
        <v>2</v>
      </c>
      <c r="G51" s="849">
        <v>1234</v>
      </c>
      <c r="H51" s="849">
        <v>1</v>
      </c>
      <c r="I51" s="849">
        <v>617</v>
      </c>
      <c r="J51" s="849">
        <v>2</v>
      </c>
      <c r="K51" s="849">
        <v>1234</v>
      </c>
      <c r="L51" s="849">
        <v>1</v>
      </c>
      <c r="M51" s="849">
        <v>617</v>
      </c>
      <c r="N51" s="849">
        <v>1</v>
      </c>
      <c r="O51" s="849">
        <v>618</v>
      </c>
      <c r="P51" s="837">
        <v>0.50081037277147489</v>
      </c>
      <c r="Q51" s="850">
        <v>618</v>
      </c>
    </row>
    <row r="52" spans="1:17" ht="14.4" customHeight="1" x14ac:dyDescent="0.3">
      <c r="A52" s="831" t="s">
        <v>593</v>
      </c>
      <c r="B52" s="832" t="s">
        <v>5162</v>
      </c>
      <c r="C52" s="832" t="s">
        <v>5036</v>
      </c>
      <c r="D52" s="832" t="s">
        <v>5179</v>
      </c>
      <c r="E52" s="832" t="s">
        <v>5180</v>
      </c>
      <c r="F52" s="849">
        <v>5</v>
      </c>
      <c r="G52" s="849">
        <v>765</v>
      </c>
      <c r="H52" s="849">
        <v>1</v>
      </c>
      <c r="I52" s="849">
        <v>153</v>
      </c>
      <c r="J52" s="849"/>
      <c r="K52" s="849"/>
      <c r="L52" s="849"/>
      <c r="M52" s="849"/>
      <c r="N52" s="849">
        <v>6</v>
      </c>
      <c r="O52" s="849">
        <v>924</v>
      </c>
      <c r="P52" s="837">
        <v>1.2078431372549019</v>
      </c>
      <c r="Q52" s="850">
        <v>154</v>
      </c>
    </row>
    <row r="53" spans="1:17" ht="14.4" customHeight="1" x14ac:dyDescent="0.3">
      <c r="A53" s="831" t="s">
        <v>593</v>
      </c>
      <c r="B53" s="832" t="s">
        <v>5162</v>
      </c>
      <c r="C53" s="832" t="s">
        <v>5036</v>
      </c>
      <c r="D53" s="832" t="s">
        <v>5181</v>
      </c>
      <c r="E53" s="832" t="s">
        <v>5182</v>
      </c>
      <c r="F53" s="849">
        <v>1</v>
      </c>
      <c r="G53" s="849">
        <v>679</v>
      </c>
      <c r="H53" s="849">
        <v>1</v>
      </c>
      <c r="I53" s="849">
        <v>679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593</v>
      </c>
      <c r="B54" s="832" t="s">
        <v>5162</v>
      </c>
      <c r="C54" s="832" t="s">
        <v>5036</v>
      </c>
      <c r="D54" s="832" t="s">
        <v>5183</v>
      </c>
      <c r="E54" s="832" t="s">
        <v>5184</v>
      </c>
      <c r="F54" s="849">
        <v>47</v>
      </c>
      <c r="G54" s="849">
        <v>1128</v>
      </c>
      <c r="H54" s="849">
        <v>1</v>
      </c>
      <c r="I54" s="849">
        <v>24</v>
      </c>
      <c r="J54" s="849">
        <v>39</v>
      </c>
      <c r="K54" s="849">
        <v>936</v>
      </c>
      <c r="L54" s="849">
        <v>0.82978723404255317</v>
      </c>
      <c r="M54" s="849">
        <v>24</v>
      </c>
      <c r="N54" s="849">
        <v>51</v>
      </c>
      <c r="O54" s="849">
        <v>1326</v>
      </c>
      <c r="P54" s="837">
        <v>1.175531914893617</v>
      </c>
      <c r="Q54" s="850">
        <v>26</v>
      </c>
    </row>
    <row r="55" spans="1:17" ht="14.4" customHeight="1" x14ac:dyDescent="0.3">
      <c r="A55" s="831" t="s">
        <v>593</v>
      </c>
      <c r="B55" s="832" t="s">
        <v>5162</v>
      </c>
      <c r="C55" s="832" t="s">
        <v>5036</v>
      </c>
      <c r="D55" s="832" t="s">
        <v>5187</v>
      </c>
      <c r="E55" s="832" t="s">
        <v>5188</v>
      </c>
      <c r="F55" s="849">
        <v>762</v>
      </c>
      <c r="G55" s="849">
        <v>41910</v>
      </c>
      <c r="H55" s="849">
        <v>1</v>
      </c>
      <c r="I55" s="849">
        <v>55</v>
      </c>
      <c r="J55" s="849">
        <v>570</v>
      </c>
      <c r="K55" s="849">
        <v>31350</v>
      </c>
      <c r="L55" s="849">
        <v>0.74803149606299213</v>
      </c>
      <c r="M55" s="849">
        <v>55</v>
      </c>
      <c r="N55" s="849">
        <v>660</v>
      </c>
      <c r="O55" s="849">
        <v>36300</v>
      </c>
      <c r="P55" s="837">
        <v>0.86614173228346458</v>
      </c>
      <c r="Q55" s="850">
        <v>55</v>
      </c>
    </row>
    <row r="56" spans="1:17" ht="14.4" customHeight="1" x14ac:dyDescent="0.3">
      <c r="A56" s="831" t="s">
        <v>593</v>
      </c>
      <c r="B56" s="832" t="s">
        <v>5162</v>
      </c>
      <c r="C56" s="832" t="s">
        <v>5036</v>
      </c>
      <c r="D56" s="832" t="s">
        <v>5189</v>
      </c>
      <c r="E56" s="832" t="s">
        <v>5190</v>
      </c>
      <c r="F56" s="849">
        <v>774</v>
      </c>
      <c r="G56" s="849">
        <v>59598</v>
      </c>
      <c r="H56" s="849">
        <v>1</v>
      </c>
      <c r="I56" s="849">
        <v>77</v>
      </c>
      <c r="J56" s="849">
        <v>579</v>
      </c>
      <c r="K56" s="849">
        <v>44583</v>
      </c>
      <c r="L56" s="849">
        <v>0.74806201550387597</v>
      </c>
      <c r="M56" s="849">
        <v>77</v>
      </c>
      <c r="N56" s="849">
        <v>673</v>
      </c>
      <c r="O56" s="849">
        <v>52494</v>
      </c>
      <c r="P56" s="837">
        <v>0.88080136917346219</v>
      </c>
      <c r="Q56" s="850">
        <v>78</v>
      </c>
    </row>
    <row r="57" spans="1:17" ht="14.4" customHeight="1" x14ac:dyDescent="0.3">
      <c r="A57" s="831" t="s">
        <v>593</v>
      </c>
      <c r="B57" s="832" t="s">
        <v>5162</v>
      </c>
      <c r="C57" s="832" t="s">
        <v>5036</v>
      </c>
      <c r="D57" s="832" t="s">
        <v>5191</v>
      </c>
      <c r="E57" s="832" t="s">
        <v>5192</v>
      </c>
      <c r="F57" s="849">
        <v>2</v>
      </c>
      <c r="G57" s="849">
        <v>3266</v>
      </c>
      <c r="H57" s="849">
        <v>1</v>
      </c>
      <c r="I57" s="849">
        <v>1633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593</v>
      </c>
      <c r="B58" s="832" t="s">
        <v>5162</v>
      </c>
      <c r="C58" s="832" t="s">
        <v>5036</v>
      </c>
      <c r="D58" s="832" t="s">
        <v>5193</v>
      </c>
      <c r="E58" s="832" t="s">
        <v>5194</v>
      </c>
      <c r="F58" s="849">
        <v>269</v>
      </c>
      <c r="G58" s="849">
        <v>6456</v>
      </c>
      <c r="H58" s="849">
        <v>1</v>
      </c>
      <c r="I58" s="849">
        <v>24</v>
      </c>
      <c r="J58" s="849">
        <v>247</v>
      </c>
      <c r="K58" s="849">
        <v>5928</v>
      </c>
      <c r="L58" s="849">
        <v>0.91821561338289959</v>
      </c>
      <c r="M58" s="849">
        <v>24</v>
      </c>
      <c r="N58" s="849">
        <v>248</v>
      </c>
      <c r="O58" s="849">
        <v>5952</v>
      </c>
      <c r="P58" s="837">
        <v>0.92193308550185871</v>
      </c>
      <c r="Q58" s="850">
        <v>24</v>
      </c>
    </row>
    <row r="59" spans="1:17" ht="14.4" customHeight="1" x14ac:dyDescent="0.3">
      <c r="A59" s="831" t="s">
        <v>593</v>
      </c>
      <c r="B59" s="832" t="s">
        <v>5162</v>
      </c>
      <c r="C59" s="832" t="s">
        <v>5036</v>
      </c>
      <c r="D59" s="832" t="s">
        <v>5197</v>
      </c>
      <c r="E59" s="832" t="s">
        <v>5198</v>
      </c>
      <c r="F59" s="849">
        <v>1</v>
      </c>
      <c r="G59" s="849">
        <v>180</v>
      </c>
      <c r="H59" s="849">
        <v>1</v>
      </c>
      <c r="I59" s="849">
        <v>180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593</v>
      </c>
      <c r="B60" s="832" t="s">
        <v>5162</v>
      </c>
      <c r="C60" s="832" t="s">
        <v>5036</v>
      </c>
      <c r="D60" s="832" t="s">
        <v>5201</v>
      </c>
      <c r="E60" s="832" t="s">
        <v>5202</v>
      </c>
      <c r="F60" s="849">
        <v>2</v>
      </c>
      <c r="G60" s="849">
        <v>1262</v>
      </c>
      <c r="H60" s="849">
        <v>1</v>
      </c>
      <c r="I60" s="849">
        <v>631</v>
      </c>
      <c r="J60" s="849">
        <v>1</v>
      </c>
      <c r="K60" s="849">
        <v>631</v>
      </c>
      <c r="L60" s="849">
        <v>0.5</v>
      </c>
      <c r="M60" s="849">
        <v>631</v>
      </c>
      <c r="N60" s="849">
        <v>1</v>
      </c>
      <c r="O60" s="849">
        <v>631</v>
      </c>
      <c r="P60" s="837">
        <v>0.5</v>
      </c>
      <c r="Q60" s="850">
        <v>631</v>
      </c>
    </row>
    <row r="61" spans="1:17" ht="14.4" customHeight="1" x14ac:dyDescent="0.3">
      <c r="A61" s="831" t="s">
        <v>593</v>
      </c>
      <c r="B61" s="832" t="s">
        <v>5162</v>
      </c>
      <c r="C61" s="832" t="s">
        <v>5036</v>
      </c>
      <c r="D61" s="832" t="s">
        <v>5205</v>
      </c>
      <c r="E61" s="832" t="s">
        <v>5206</v>
      </c>
      <c r="F61" s="849">
        <v>96</v>
      </c>
      <c r="G61" s="849">
        <v>6336</v>
      </c>
      <c r="H61" s="849">
        <v>1</v>
      </c>
      <c r="I61" s="849">
        <v>66</v>
      </c>
      <c r="J61" s="849">
        <v>121</v>
      </c>
      <c r="K61" s="849">
        <v>7986</v>
      </c>
      <c r="L61" s="849">
        <v>1.2604166666666667</v>
      </c>
      <c r="M61" s="849">
        <v>66</v>
      </c>
      <c r="N61" s="849">
        <v>94</v>
      </c>
      <c r="O61" s="849">
        <v>6204</v>
      </c>
      <c r="P61" s="837">
        <v>0.97916666666666663</v>
      </c>
      <c r="Q61" s="850">
        <v>66</v>
      </c>
    </row>
    <row r="62" spans="1:17" ht="14.4" customHeight="1" x14ac:dyDescent="0.3">
      <c r="A62" s="831" t="s">
        <v>593</v>
      </c>
      <c r="B62" s="832" t="s">
        <v>5162</v>
      </c>
      <c r="C62" s="832" t="s">
        <v>5036</v>
      </c>
      <c r="D62" s="832" t="s">
        <v>5207</v>
      </c>
      <c r="E62" s="832" t="s">
        <v>5208</v>
      </c>
      <c r="F62" s="849"/>
      <c r="G62" s="849"/>
      <c r="H62" s="849"/>
      <c r="I62" s="849"/>
      <c r="J62" s="849">
        <v>1</v>
      </c>
      <c r="K62" s="849">
        <v>300</v>
      </c>
      <c r="L62" s="849"/>
      <c r="M62" s="849">
        <v>300</v>
      </c>
      <c r="N62" s="849"/>
      <c r="O62" s="849"/>
      <c r="P62" s="837"/>
      <c r="Q62" s="850"/>
    </row>
    <row r="63" spans="1:17" ht="14.4" customHeight="1" x14ac:dyDescent="0.3">
      <c r="A63" s="831" t="s">
        <v>593</v>
      </c>
      <c r="B63" s="832" t="s">
        <v>5162</v>
      </c>
      <c r="C63" s="832" t="s">
        <v>5036</v>
      </c>
      <c r="D63" s="832" t="s">
        <v>5213</v>
      </c>
      <c r="E63" s="832" t="s">
        <v>5214</v>
      </c>
      <c r="F63" s="849">
        <v>1212</v>
      </c>
      <c r="G63" s="849">
        <v>424200</v>
      </c>
      <c r="H63" s="849">
        <v>1</v>
      </c>
      <c r="I63" s="849">
        <v>350</v>
      </c>
      <c r="J63" s="849">
        <v>1501</v>
      </c>
      <c r="K63" s="849">
        <v>525350</v>
      </c>
      <c r="L63" s="849">
        <v>1.2384488448844884</v>
      </c>
      <c r="M63" s="849">
        <v>350</v>
      </c>
      <c r="N63" s="849">
        <v>1627</v>
      </c>
      <c r="O63" s="849">
        <v>571077</v>
      </c>
      <c r="P63" s="837">
        <v>1.3462446958981613</v>
      </c>
      <c r="Q63" s="850">
        <v>351</v>
      </c>
    </row>
    <row r="64" spans="1:17" ht="14.4" customHeight="1" x14ac:dyDescent="0.3">
      <c r="A64" s="831" t="s">
        <v>593</v>
      </c>
      <c r="B64" s="832" t="s">
        <v>5162</v>
      </c>
      <c r="C64" s="832" t="s">
        <v>5036</v>
      </c>
      <c r="D64" s="832" t="s">
        <v>5215</v>
      </c>
      <c r="E64" s="832" t="s">
        <v>5216</v>
      </c>
      <c r="F64" s="849">
        <v>144</v>
      </c>
      <c r="G64" s="849">
        <v>3600</v>
      </c>
      <c r="H64" s="849">
        <v>1</v>
      </c>
      <c r="I64" s="849">
        <v>25</v>
      </c>
      <c r="J64" s="849">
        <v>155</v>
      </c>
      <c r="K64" s="849">
        <v>3875</v>
      </c>
      <c r="L64" s="849">
        <v>1.0763888888888888</v>
      </c>
      <c r="M64" s="849">
        <v>25</v>
      </c>
      <c r="N64" s="849">
        <v>142</v>
      </c>
      <c r="O64" s="849">
        <v>3550</v>
      </c>
      <c r="P64" s="837">
        <v>0.98611111111111116</v>
      </c>
      <c r="Q64" s="850">
        <v>25</v>
      </c>
    </row>
    <row r="65" spans="1:17" ht="14.4" customHeight="1" x14ac:dyDescent="0.3">
      <c r="A65" s="831" t="s">
        <v>593</v>
      </c>
      <c r="B65" s="832" t="s">
        <v>5162</v>
      </c>
      <c r="C65" s="832" t="s">
        <v>5036</v>
      </c>
      <c r="D65" s="832" t="s">
        <v>5217</v>
      </c>
      <c r="E65" s="832" t="s">
        <v>5218</v>
      </c>
      <c r="F65" s="849">
        <v>1</v>
      </c>
      <c r="G65" s="849">
        <v>742</v>
      </c>
      <c r="H65" s="849">
        <v>1</v>
      </c>
      <c r="I65" s="849">
        <v>742</v>
      </c>
      <c r="J65" s="849">
        <v>2</v>
      </c>
      <c r="K65" s="849">
        <v>1484</v>
      </c>
      <c r="L65" s="849">
        <v>2</v>
      </c>
      <c r="M65" s="849">
        <v>742</v>
      </c>
      <c r="N65" s="849"/>
      <c r="O65" s="849"/>
      <c r="P65" s="837"/>
      <c r="Q65" s="850"/>
    </row>
    <row r="66" spans="1:17" ht="14.4" customHeight="1" x14ac:dyDescent="0.3">
      <c r="A66" s="831" t="s">
        <v>593</v>
      </c>
      <c r="B66" s="832" t="s">
        <v>5162</v>
      </c>
      <c r="C66" s="832" t="s">
        <v>5036</v>
      </c>
      <c r="D66" s="832" t="s">
        <v>5219</v>
      </c>
      <c r="E66" s="832" t="s">
        <v>5220</v>
      </c>
      <c r="F66" s="849">
        <v>594</v>
      </c>
      <c r="G66" s="849">
        <v>107514</v>
      </c>
      <c r="H66" s="849">
        <v>1</v>
      </c>
      <c r="I66" s="849">
        <v>181</v>
      </c>
      <c r="J66" s="849">
        <v>433</v>
      </c>
      <c r="K66" s="849">
        <v>78373</v>
      </c>
      <c r="L66" s="849">
        <v>0.72895622895622891</v>
      </c>
      <c r="M66" s="849">
        <v>181</v>
      </c>
      <c r="N66" s="849">
        <v>465</v>
      </c>
      <c r="O66" s="849">
        <v>84165</v>
      </c>
      <c r="P66" s="837">
        <v>0.78282828282828287</v>
      </c>
      <c r="Q66" s="850">
        <v>181</v>
      </c>
    </row>
    <row r="67" spans="1:17" ht="14.4" customHeight="1" x14ac:dyDescent="0.3">
      <c r="A67" s="831" t="s">
        <v>593</v>
      </c>
      <c r="B67" s="832" t="s">
        <v>5162</v>
      </c>
      <c r="C67" s="832" t="s">
        <v>5036</v>
      </c>
      <c r="D67" s="832" t="s">
        <v>5225</v>
      </c>
      <c r="E67" s="832" t="s">
        <v>5226</v>
      </c>
      <c r="F67" s="849">
        <v>848</v>
      </c>
      <c r="G67" s="849">
        <v>215392</v>
      </c>
      <c r="H67" s="849">
        <v>1</v>
      </c>
      <c r="I67" s="849">
        <v>254</v>
      </c>
      <c r="J67" s="849">
        <v>665</v>
      </c>
      <c r="K67" s="849">
        <v>168910</v>
      </c>
      <c r="L67" s="849">
        <v>0.78419811320754718</v>
      </c>
      <c r="M67" s="849">
        <v>254</v>
      </c>
      <c r="N67" s="849">
        <v>871</v>
      </c>
      <c r="O67" s="849">
        <v>221234</v>
      </c>
      <c r="P67" s="837">
        <v>1.0271226415094339</v>
      </c>
      <c r="Q67" s="850">
        <v>254</v>
      </c>
    </row>
    <row r="68" spans="1:17" ht="14.4" customHeight="1" x14ac:dyDescent="0.3">
      <c r="A68" s="831" t="s">
        <v>593</v>
      </c>
      <c r="B68" s="832" t="s">
        <v>5162</v>
      </c>
      <c r="C68" s="832" t="s">
        <v>5036</v>
      </c>
      <c r="D68" s="832" t="s">
        <v>5227</v>
      </c>
      <c r="E68" s="832" t="s">
        <v>5228</v>
      </c>
      <c r="F68" s="849">
        <v>1</v>
      </c>
      <c r="G68" s="849">
        <v>268</v>
      </c>
      <c r="H68" s="849">
        <v>1</v>
      </c>
      <c r="I68" s="849">
        <v>268</v>
      </c>
      <c r="J68" s="849">
        <v>2</v>
      </c>
      <c r="K68" s="849">
        <v>536</v>
      </c>
      <c r="L68" s="849">
        <v>2</v>
      </c>
      <c r="M68" s="849">
        <v>268</v>
      </c>
      <c r="N68" s="849"/>
      <c r="O68" s="849"/>
      <c r="P68" s="837"/>
      <c r="Q68" s="850"/>
    </row>
    <row r="69" spans="1:17" ht="14.4" customHeight="1" x14ac:dyDescent="0.3">
      <c r="A69" s="831" t="s">
        <v>593</v>
      </c>
      <c r="B69" s="832" t="s">
        <v>5162</v>
      </c>
      <c r="C69" s="832" t="s">
        <v>5036</v>
      </c>
      <c r="D69" s="832" t="s">
        <v>5231</v>
      </c>
      <c r="E69" s="832" t="s">
        <v>5232</v>
      </c>
      <c r="F69" s="849">
        <v>764</v>
      </c>
      <c r="G69" s="849">
        <v>165788</v>
      </c>
      <c r="H69" s="849">
        <v>1</v>
      </c>
      <c r="I69" s="849">
        <v>217</v>
      </c>
      <c r="J69" s="849">
        <v>571</v>
      </c>
      <c r="K69" s="849">
        <v>123907</v>
      </c>
      <c r="L69" s="849">
        <v>0.74738219895287961</v>
      </c>
      <c r="M69" s="849">
        <v>217</v>
      </c>
      <c r="N69" s="849">
        <v>662</v>
      </c>
      <c r="O69" s="849">
        <v>143654</v>
      </c>
      <c r="P69" s="837">
        <v>0.86649214659685869</v>
      </c>
      <c r="Q69" s="850">
        <v>217</v>
      </c>
    </row>
    <row r="70" spans="1:17" ht="14.4" customHeight="1" x14ac:dyDescent="0.3">
      <c r="A70" s="831" t="s">
        <v>593</v>
      </c>
      <c r="B70" s="832" t="s">
        <v>5162</v>
      </c>
      <c r="C70" s="832" t="s">
        <v>5036</v>
      </c>
      <c r="D70" s="832" t="s">
        <v>5233</v>
      </c>
      <c r="E70" s="832" t="s">
        <v>5234</v>
      </c>
      <c r="F70" s="849">
        <v>61</v>
      </c>
      <c r="G70" s="849">
        <v>2257</v>
      </c>
      <c r="H70" s="849">
        <v>1</v>
      </c>
      <c r="I70" s="849">
        <v>37</v>
      </c>
      <c r="J70" s="849">
        <v>45</v>
      </c>
      <c r="K70" s="849">
        <v>1665</v>
      </c>
      <c r="L70" s="849">
        <v>0.73770491803278693</v>
      </c>
      <c r="M70" s="849">
        <v>37</v>
      </c>
      <c r="N70" s="849">
        <v>50</v>
      </c>
      <c r="O70" s="849">
        <v>1850</v>
      </c>
      <c r="P70" s="837">
        <v>0.81967213114754101</v>
      </c>
      <c r="Q70" s="850">
        <v>37</v>
      </c>
    </row>
    <row r="71" spans="1:17" ht="14.4" customHeight="1" x14ac:dyDescent="0.3">
      <c r="A71" s="831" t="s">
        <v>593</v>
      </c>
      <c r="B71" s="832" t="s">
        <v>5162</v>
      </c>
      <c r="C71" s="832" t="s">
        <v>5036</v>
      </c>
      <c r="D71" s="832" t="s">
        <v>5235</v>
      </c>
      <c r="E71" s="832" t="s">
        <v>5236</v>
      </c>
      <c r="F71" s="849">
        <v>2</v>
      </c>
      <c r="G71" s="849">
        <v>1184</v>
      </c>
      <c r="H71" s="849">
        <v>1</v>
      </c>
      <c r="I71" s="849">
        <v>592</v>
      </c>
      <c r="J71" s="849">
        <v>2</v>
      </c>
      <c r="K71" s="849">
        <v>1184</v>
      </c>
      <c r="L71" s="849">
        <v>1</v>
      </c>
      <c r="M71" s="849">
        <v>592</v>
      </c>
      <c r="N71" s="849">
        <v>1</v>
      </c>
      <c r="O71" s="849">
        <v>594</v>
      </c>
      <c r="P71" s="837">
        <v>0.50168918918918914</v>
      </c>
      <c r="Q71" s="850">
        <v>594</v>
      </c>
    </row>
    <row r="72" spans="1:17" ht="14.4" customHeight="1" x14ac:dyDescent="0.3">
      <c r="A72" s="831" t="s">
        <v>593</v>
      </c>
      <c r="B72" s="832" t="s">
        <v>5162</v>
      </c>
      <c r="C72" s="832" t="s">
        <v>5036</v>
      </c>
      <c r="D72" s="832" t="s">
        <v>5237</v>
      </c>
      <c r="E72" s="832" t="s">
        <v>5238</v>
      </c>
      <c r="F72" s="849">
        <v>20</v>
      </c>
      <c r="G72" s="849">
        <v>1000</v>
      </c>
      <c r="H72" s="849">
        <v>1</v>
      </c>
      <c r="I72" s="849">
        <v>50</v>
      </c>
      <c r="J72" s="849">
        <v>47</v>
      </c>
      <c r="K72" s="849">
        <v>2350</v>
      </c>
      <c r="L72" s="849">
        <v>2.35</v>
      </c>
      <c r="M72" s="849">
        <v>50</v>
      </c>
      <c r="N72" s="849">
        <v>51</v>
      </c>
      <c r="O72" s="849">
        <v>2550</v>
      </c>
      <c r="P72" s="837">
        <v>2.5499999999999998</v>
      </c>
      <c r="Q72" s="850">
        <v>50</v>
      </c>
    </row>
    <row r="73" spans="1:17" ht="14.4" customHeight="1" x14ac:dyDescent="0.3">
      <c r="A73" s="831" t="s">
        <v>593</v>
      </c>
      <c r="B73" s="832" t="s">
        <v>5162</v>
      </c>
      <c r="C73" s="832" t="s">
        <v>5036</v>
      </c>
      <c r="D73" s="832" t="s">
        <v>5239</v>
      </c>
      <c r="E73" s="832" t="s">
        <v>5240</v>
      </c>
      <c r="F73" s="849">
        <v>2</v>
      </c>
      <c r="G73" s="849">
        <v>1094</v>
      </c>
      <c r="H73" s="849">
        <v>1</v>
      </c>
      <c r="I73" s="849">
        <v>547</v>
      </c>
      <c r="J73" s="849">
        <v>2</v>
      </c>
      <c r="K73" s="849">
        <v>1094</v>
      </c>
      <c r="L73" s="849">
        <v>1</v>
      </c>
      <c r="M73" s="849">
        <v>547</v>
      </c>
      <c r="N73" s="849">
        <v>1</v>
      </c>
      <c r="O73" s="849">
        <v>548</v>
      </c>
      <c r="P73" s="837">
        <v>0.5009140767824497</v>
      </c>
      <c r="Q73" s="850">
        <v>548</v>
      </c>
    </row>
    <row r="74" spans="1:17" ht="14.4" customHeight="1" x14ac:dyDescent="0.3">
      <c r="A74" s="831" t="s">
        <v>593</v>
      </c>
      <c r="B74" s="832" t="s">
        <v>5162</v>
      </c>
      <c r="C74" s="832" t="s">
        <v>5036</v>
      </c>
      <c r="D74" s="832" t="s">
        <v>5241</v>
      </c>
      <c r="E74" s="832" t="s">
        <v>5242</v>
      </c>
      <c r="F74" s="849">
        <v>36</v>
      </c>
      <c r="G74" s="849">
        <v>18612</v>
      </c>
      <c r="H74" s="849">
        <v>1</v>
      </c>
      <c r="I74" s="849">
        <v>517</v>
      </c>
      <c r="J74" s="849">
        <v>29</v>
      </c>
      <c r="K74" s="849">
        <v>15022</v>
      </c>
      <c r="L74" s="849">
        <v>0.80711369009241352</v>
      </c>
      <c r="M74" s="849">
        <v>518</v>
      </c>
      <c r="N74" s="849">
        <v>27</v>
      </c>
      <c r="O74" s="849">
        <v>14067</v>
      </c>
      <c r="P74" s="837">
        <v>0.75580270793036752</v>
      </c>
      <c r="Q74" s="850">
        <v>521</v>
      </c>
    </row>
    <row r="75" spans="1:17" ht="14.4" customHeight="1" x14ac:dyDescent="0.3">
      <c r="A75" s="831" t="s">
        <v>593</v>
      </c>
      <c r="B75" s="832" t="s">
        <v>5162</v>
      </c>
      <c r="C75" s="832" t="s">
        <v>5036</v>
      </c>
      <c r="D75" s="832" t="s">
        <v>5243</v>
      </c>
      <c r="E75" s="832" t="s">
        <v>5244</v>
      </c>
      <c r="F75" s="849">
        <v>1</v>
      </c>
      <c r="G75" s="849">
        <v>736</v>
      </c>
      <c r="H75" s="849">
        <v>1</v>
      </c>
      <c r="I75" s="849">
        <v>736</v>
      </c>
      <c r="J75" s="849">
        <v>2</v>
      </c>
      <c r="K75" s="849">
        <v>1472</v>
      </c>
      <c r="L75" s="849">
        <v>2</v>
      </c>
      <c r="M75" s="849">
        <v>736</v>
      </c>
      <c r="N75" s="849"/>
      <c r="O75" s="849"/>
      <c r="P75" s="837"/>
      <c r="Q75" s="850"/>
    </row>
    <row r="76" spans="1:17" ht="14.4" customHeight="1" x14ac:dyDescent="0.3">
      <c r="A76" s="831" t="s">
        <v>593</v>
      </c>
      <c r="B76" s="832" t="s">
        <v>5162</v>
      </c>
      <c r="C76" s="832" t="s">
        <v>5036</v>
      </c>
      <c r="D76" s="832" t="s">
        <v>5245</v>
      </c>
      <c r="E76" s="832" t="s">
        <v>5246</v>
      </c>
      <c r="F76" s="849">
        <v>4</v>
      </c>
      <c r="G76" s="849">
        <v>1316</v>
      </c>
      <c r="H76" s="849">
        <v>1</v>
      </c>
      <c r="I76" s="849">
        <v>329</v>
      </c>
      <c r="J76" s="849">
        <v>6</v>
      </c>
      <c r="K76" s="849">
        <v>1974</v>
      </c>
      <c r="L76" s="849">
        <v>1.5</v>
      </c>
      <c r="M76" s="849">
        <v>329</v>
      </c>
      <c r="N76" s="849">
        <v>1</v>
      </c>
      <c r="O76" s="849">
        <v>330</v>
      </c>
      <c r="P76" s="837">
        <v>0.25075987841945291</v>
      </c>
      <c r="Q76" s="850">
        <v>330</v>
      </c>
    </row>
    <row r="77" spans="1:17" ht="14.4" customHeight="1" x14ac:dyDescent="0.3">
      <c r="A77" s="831" t="s">
        <v>593</v>
      </c>
      <c r="B77" s="832" t="s">
        <v>5162</v>
      </c>
      <c r="C77" s="832" t="s">
        <v>5036</v>
      </c>
      <c r="D77" s="832" t="s">
        <v>5247</v>
      </c>
      <c r="E77" s="832" t="s">
        <v>5248</v>
      </c>
      <c r="F77" s="849">
        <v>1</v>
      </c>
      <c r="G77" s="849">
        <v>346</v>
      </c>
      <c r="H77" s="849">
        <v>1</v>
      </c>
      <c r="I77" s="849">
        <v>346</v>
      </c>
      <c r="J77" s="849">
        <v>2</v>
      </c>
      <c r="K77" s="849">
        <v>692</v>
      </c>
      <c r="L77" s="849">
        <v>2</v>
      </c>
      <c r="M77" s="849">
        <v>346</v>
      </c>
      <c r="N77" s="849"/>
      <c r="O77" s="849"/>
      <c r="P77" s="837"/>
      <c r="Q77" s="850"/>
    </row>
    <row r="78" spans="1:17" ht="14.4" customHeight="1" x14ac:dyDescent="0.3">
      <c r="A78" s="831" t="s">
        <v>593</v>
      </c>
      <c r="B78" s="832" t="s">
        <v>5162</v>
      </c>
      <c r="C78" s="832" t="s">
        <v>5036</v>
      </c>
      <c r="D78" s="832" t="s">
        <v>5249</v>
      </c>
      <c r="E78" s="832" t="s">
        <v>5250</v>
      </c>
      <c r="F78" s="849">
        <v>1</v>
      </c>
      <c r="G78" s="849">
        <v>753</v>
      </c>
      <c r="H78" s="849">
        <v>1</v>
      </c>
      <c r="I78" s="849">
        <v>753</v>
      </c>
      <c r="J78" s="849"/>
      <c r="K78" s="849"/>
      <c r="L78" s="849"/>
      <c r="M78" s="849"/>
      <c r="N78" s="849">
        <v>1</v>
      </c>
      <c r="O78" s="849">
        <v>754</v>
      </c>
      <c r="P78" s="837">
        <v>1.00132802124834</v>
      </c>
      <c r="Q78" s="850">
        <v>754</v>
      </c>
    </row>
    <row r="79" spans="1:17" ht="14.4" customHeight="1" x14ac:dyDescent="0.3">
      <c r="A79" s="831" t="s">
        <v>593</v>
      </c>
      <c r="B79" s="832" t="s">
        <v>5162</v>
      </c>
      <c r="C79" s="832" t="s">
        <v>5036</v>
      </c>
      <c r="D79" s="832" t="s">
        <v>5251</v>
      </c>
      <c r="E79" s="832" t="s">
        <v>5252</v>
      </c>
      <c r="F79" s="849">
        <v>11</v>
      </c>
      <c r="G79" s="849">
        <v>2552</v>
      </c>
      <c r="H79" s="849">
        <v>1</v>
      </c>
      <c r="I79" s="849">
        <v>232</v>
      </c>
      <c r="J79" s="849">
        <v>14</v>
      </c>
      <c r="K79" s="849">
        <v>3248</v>
      </c>
      <c r="L79" s="849">
        <v>1.2727272727272727</v>
      </c>
      <c r="M79" s="849">
        <v>232</v>
      </c>
      <c r="N79" s="849">
        <v>5</v>
      </c>
      <c r="O79" s="849">
        <v>1160</v>
      </c>
      <c r="P79" s="837">
        <v>0.45454545454545453</v>
      </c>
      <c r="Q79" s="850">
        <v>232</v>
      </c>
    </row>
    <row r="80" spans="1:17" ht="14.4" customHeight="1" x14ac:dyDescent="0.3">
      <c r="A80" s="831" t="s">
        <v>593</v>
      </c>
      <c r="B80" s="832" t="s">
        <v>5162</v>
      </c>
      <c r="C80" s="832" t="s">
        <v>5036</v>
      </c>
      <c r="D80" s="832" t="s">
        <v>5253</v>
      </c>
      <c r="E80" s="832" t="s">
        <v>5254</v>
      </c>
      <c r="F80" s="849">
        <v>3</v>
      </c>
      <c r="G80" s="849">
        <v>699</v>
      </c>
      <c r="H80" s="849">
        <v>1</v>
      </c>
      <c r="I80" s="849">
        <v>233</v>
      </c>
      <c r="J80" s="849"/>
      <c r="K80" s="849"/>
      <c r="L80" s="849"/>
      <c r="M80" s="849"/>
      <c r="N80" s="849">
        <v>3</v>
      </c>
      <c r="O80" s="849">
        <v>702</v>
      </c>
      <c r="P80" s="837">
        <v>1.0042918454935623</v>
      </c>
      <c r="Q80" s="850">
        <v>234</v>
      </c>
    </row>
    <row r="81" spans="1:17" ht="14.4" customHeight="1" x14ac:dyDescent="0.3">
      <c r="A81" s="831" t="s">
        <v>593</v>
      </c>
      <c r="B81" s="832" t="s">
        <v>5162</v>
      </c>
      <c r="C81" s="832" t="s">
        <v>5036</v>
      </c>
      <c r="D81" s="832" t="s">
        <v>5255</v>
      </c>
      <c r="E81" s="832" t="s">
        <v>5256</v>
      </c>
      <c r="F81" s="849">
        <v>2</v>
      </c>
      <c r="G81" s="849">
        <v>820</v>
      </c>
      <c r="H81" s="849">
        <v>1</v>
      </c>
      <c r="I81" s="849">
        <v>410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593</v>
      </c>
      <c r="B82" s="832" t="s">
        <v>5162</v>
      </c>
      <c r="C82" s="832" t="s">
        <v>5036</v>
      </c>
      <c r="D82" s="832" t="s">
        <v>5257</v>
      </c>
      <c r="E82" s="832" t="s">
        <v>5258</v>
      </c>
      <c r="F82" s="849">
        <v>1</v>
      </c>
      <c r="G82" s="849">
        <v>652</v>
      </c>
      <c r="H82" s="849">
        <v>1</v>
      </c>
      <c r="I82" s="849">
        <v>652</v>
      </c>
      <c r="J82" s="849"/>
      <c r="K82" s="849"/>
      <c r="L82" s="849"/>
      <c r="M82" s="849"/>
      <c r="N82" s="849">
        <v>4</v>
      </c>
      <c r="O82" s="849">
        <v>2612</v>
      </c>
      <c r="P82" s="837">
        <v>4.0061349693251538</v>
      </c>
      <c r="Q82" s="850">
        <v>653</v>
      </c>
    </row>
    <row r="83" spans="1:17" ht="14.4" customHeight="1" x14ac:dyDescent="0.3">
      <c r="A83" s="831" t="s">
        <v>593</v>
      </c>
      <c r="B83" s="832" t="s">
        <v>5162</v>
      </c>
      <c r="C83" s="832" t="s">
        <v>5036</v>
      </c>
      <c r="D83" s="832" t="s">
        <v>5259</v>
      </c>
      <c r="E83" s="832" t="s">
        <v>5260</v>
      </c>
      <c r="F83" s="849">
        <v>2</v>
      </c>
      <c r="G83" s="849">
        <v>1180</v>
      </c>
      <c r="H83" s="849">
        <v>1</v>
      </c>
      <c r="I83" s="849">
        <v>590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593</v>
      </c>
      <c r="B84" s="832" t="s">
        <v>5162</v>
      </c>
      <c r="C84" s="832" t="s">
        <v>5036</v>
      </c>
      <c r="D84" s="832" t="s">
        <v>5265</v>
      </c>
      <c r="E84" s="832" t="s">
        <v>5266</v>
      </c>
      <c r="F84" s="849">
        <v>1</v>
      </c>
      <c r="G84" s="849">
        <v>170</v>
      </c>
      <c r="H84" s="849">
        <v>1</v>
      </c>
      <c r="I84" s="849">
        <v>170</v>
      </c>
      <c r="J84" s="849"/>
      <c r="K84" s="849"/>
      <c r="L84" s="849"/>
      <c r="M84" s="849"/>
      <c r="N84" s="849">
        <v>1</v>
      </c>
      <c r="O84" s="849">
        <v>172</v>
      </c>
      <c r="P84" s="837">
        <v>1.0117647058823529</v>
      </c>
      <c r="Q84" s="850">
        <v>172</v>
      </c>
    </row>
    <row r="85" spans="1:17" ht="14.4" customHeight="1" x14ac:dyDescent="0.3">
      <c r="A85" s="831" t="s">
        <v>593</v>
      </c>
      <c r="B85" s="832" t="s">
        <v>5162</v>
      </c>
      <c r="C85" s="832" t="s">
        <v>5036</v>
      </c>
      <c r="D85" s="832" t="s">
        <v>5267</v>
      </c>
      <c r="E85" s="832" t="s">
        <v>5268</v>
      </c>
      <c r="F85" s="849">
        <v>12</v>
      </c>
      <c r="G85" s="849">
        <v>9468</v>
      </c>
      <c r="H85" s="849">
        <v>1</v>
      </c>
      <c r="I85" s="849">
        <v>789</v>
      </c>
      <c r="J85" s="849">
        <v>6</v>
      </c>
      <c r="K85" s="849">
        <v>4734</v>
      </c>
      <c r="L85" s="849">
        <v>0.5</v>
      </c>
      <c r="M85" s="849">
        <v>789</v>
      </c>
      <c r="N85" s="849">
        <v>5</v>
      </c>
      <c r="O85" s="849">
        <v>3950</v>
      </c>
      <c r="P85" s="837">
        <v>0.41719476130122518</v>
      </c>
      <c r="Q85" s="850">
        <v>790</v>
      </c>
    </row>
    <row r="86" spans="1:17" ht="14.4" customHeight="1" x14ac:dyDescent="0.3">
      <c r="A86" s="831" t="s">
        <v>593</v>
      </c>
      <c r="B86" s="832" t="s">
        <v>5162</v>
      </c>
      <c r="C86" s="832" t="s">
        <v>5036</v>
      </c>
      <c r="D86" s="832" t="s">
        <v>5269</v>
      </c>
      <c r="E86" s="832" t="s">
        <v>5270</v>
      </c>
      <c r="F86" s="849">
        <v>4</v>
      </c>
      <c r="G86" s="849">
        <v>896</v>
      </c>
      <c r="H86" s="849">
        <v>1</v>
      </c>
      <c r="I86" s="849">
        <v>224</v>
      </c>
      <c r="J86" s="849">
        <v>6</v>
      </c>
      <c r="K86" s="849">
        <v>1344</v>
      </c>
      <c r="L86" s="849">
        <v>1.5</v>
      </c>
      <c r="M86" s="849">
        <v>224</v>
      </c>
      <c r="N86" s="849">
        <v>1</v>
      </c>
      <c r="O86" s="849">
        <v>225</v>
      </c>
      <c r="P86" s="837">
        <v>0.25111607142857145</v>
      </c>
      <c r="Q86" s="850">
        <v>225</v>
      </c>
    </row>
    <row r="87" spans="1:17" ht="14.4" customHeight="1" x14ac:dyDescent="0.3">
      <c r="A87" s="831" t="s">
        <v>593</v>
      </c>
      <c r="B87" s="832" t="s">
        <v>5162</v>
      </c>
      <c r="C87" s="832" t="s">
        <v>5036</v>
      </c>
      <c r="D87" s="832" t="s">
        <v>5271</v>
      </c>
      <c r="E87" s="832" t="s">
        <v>5272</v>
      </c>
      <c r="F87" s="849">
        <v>1</v>
      </c>
      <c r="G87" s="849">
        <v>566</v>
      </c>
      <c r="H87" s="849">
        <v>1</v>
      </c>
      <c r="I87" s="849">
        <v>566</v>
      </c>
      <c r="J87" s="849">
        <v>1</v>
      </c>
      <c r="K87" s="849">
        <v>566</v>
      </c>
      <c r="L87" s="849">
        <v>1</v>
      </c>
      <c r="M87" s="849">
        <v>566</v>
      </c>
      <c r="N87" s="849">
        <v>1</v>
      </c>
      <c r="O87" s="849">
        <v>567</v>
      </c>
      <c r="P87" s="837">
        <v>1.0017667844522968</v>
      </c>
      <c r="Q87" s="850">
        <v>567</v>
      </c>
    </row>
    <row r="88" spans="1:17" ht="14.4" customHeight="1" x14ac:dyDescent="0.3">
      <c r="A88" s="831" t="s">
        <v>593</v>
      </c>
      <c r="B88" s="832" t="s">
        <v>5162</v>
      </c>
      <c r="C88" s="832" t="s">
        <v>5036</v>
      </c>
      <c r="D88" s="832" t="s">
        <v>5279</v>
      </c>
      <c r="E88" s="832" t="s">
        <v>5280</v>
      </c>
      <c r="F88" s="849">
        <v>13</v>
      </c>
      <c r="G88" s="849">
        <v>1170</v>
      </c>
      <c r="H88" s="849">
        <v>1</v>
      </c>
      <c r="I88" s="849">
        <v>90</v>
      </c>
      <c r="J88" s="849">
        <v>2</v>
      </c>
      <c r="K88" s="849">
        <v>182</v>
      </c>
      <c r="L88" s="849">
        <v>0.15555555555555556</v>
      </c>
      <c r="M88" s="849">
        <v>91</v>
      </c>
      <c r="N88" s="849">
        <v>2</v>
      </c>
      <c r="O88" s="849">
        <v>184</v>
      </c>
      <c r="P88" s="837">
        <v>0.15726495726495726</v>
      </c>
      <c r="Q88" s="850">
        <v>92</v>
      </c>
    </row>
    <row r="89" spans="1:17" ht="14.4" customHeight="1" x14ac:dyDescent="0.3">
      <c r="A89" s="831" t="s">
        <v>593</v>
      </c>
      <c r="B89" s="832" t="s">
        <v>5162</v>
      </c>
      <c r="C89" s="832" t="s">
        <v>5036</v>
      </c>
      <c r="D89" s="832" t="s">
        <v>5289</v>
      </c>
      <c r="E89" s="832" t="s">
        <v>5290</v>
      </c>
      <c r="F89" s="849"/>
      <c r="G89" s="849"/>
      <c r="H89" s="849"/>
      <c r="I89" s="849"/>
      <c r="J89" s="849"/>
      <c r="K89" s="849"/>
      <c r="L89" s="849"/>
      <c r="M89" s="849"/>
      <c r="N89" s="849">
        <v>5</v>
      </c>
      <c r="O89" s="849">
        <v>1015</v>
      </c>
      <c r="P89" s="837"/>
      <c r="Q89" s="850">
        <v>203</v>
      </c>
    </row>
    <row r="90" spans="1:17" ht="14.4" customHeight="1" x14ac:dyDescent="0.3">
      <c r="A90" s="831" t="s">
        <v>5636</v>
      </c>
      <c r="B90" s="832" t="s">
        <v>5637</v>
      </c>
      <c r="C90" s="832" t="s">
        <v>5036</v>
      </c>
      <c r="D90" s="832" t="s">
        <v>5638</v>
      </c>
      <c r="E90" s="832" t="s">
        <v>5639</v>
      </c>
      <c r="F90" s="849">
        <v>611</v>
      </c>
      <c r="G90" s="849">
        <v>16497</v>
      </c>
      <c r="H90" s="849">
        <v>1</v>
      </c>
      <c r="I90" s="849">
        <v>27</v>
      </c>
      <c r="J90" s="849">
        <v>661</v>
      </c>
      <c r="K90" s="849">
        <v>17847</v>
      </c>
      <c r="L90" s="849">
        <v>1.0818330605564648</v>
      </c>
      <c r="M90" s="849">
        <v>27</v>
      </c>
      <c r="N90" s="849">
        <v>662</v>
      </c>
      <c r="O90" s="849">
        <v>18536</v>
      </c>
      <c r="P90" s="837">
        <v>1.1235982299812086</v>
      </c>
      <c r="Q90" s="850">
        <v>28</v>
      </c>
    </row>
    <row r="91" spans="1:17" ht="14.4" customHeight="1" x14ac:dyDescent="0.3">
      <c r="A91" s="831" t="s">
        <v>5636</v>
      </c>
      <c r="B91" s="832" t="s">
        <v>5637</v>
      </c>
      <c r="C91" s="832" t="s">
        <v>5036</v>
      </c>
      <c r="D91" s="832" t="s">
        <v>5640</v>
      </c>
      <c r="E91" s="832" t="s">
        <v>5641</v>
      </c>
      <c r="F91" s="849">
        <v>442</v>
      </c>
      <c r="G91" s="849">
        <v>23868</v>
      </c>
      <c r="H91" s="849">
        <v>1</v>
      </c>
      <c r="I91" s="849">
        <v>54</v>
      </c>
      <c r="J91" s="849">
        <v>455</v>
      </c>
      <c r="K91" s="849">
        <v>24570</v>
      </c>
      <c r="L91" s="849">
        <v>1.0294117647058822</v>
      </c>
      <c r="M91" s="849">
        <v>54</v>
      </c>
      <c r="N91" s="849">
        <v>620</v>
      </c>
      <c r="O91" s="849">
        <v>33480</v>
      </c>
      <c r="P91" s="837">
        <v>1.4027149321266967</v>
      </c>
      <c r="Q91" s="850">
        <v>54</v>
      </c>
    </row>
    <row r="92" spans="1:17" ht="14.4" customHeight="1" x14ac:dyDescent="0.3">
      <c r="A92" s="831" t="s">
        <v>5636</v>
      </c>
      <c r="B92" s="832" t="s">
        <v>5637</v>
      </c>
      <c r="C92" s="832" t="s">
        <v>5036</v>
      </c>
      <c r="D92" s="832" t="s">
        <v>5642</v>
      </c>
      <c r="E92" s="832" t="s">
        <v>5643</v>
      </c>
      <c r="F92" s="849">
        <v>727</v>
      </c>
      <c r="G92" s="849">
        <v>17448</v>
      </c>
      <c r="H92" s="849">
        <v>1</v>
      </c>
      <c r="I92" s="849">
        <v>24</v>
      </c>
      <c r="J92" s="849">
        <v>784</v>
      </c>
      <c r="K92" s="849">
        <v>18816</v>
      </c>
      <c r="L92" s="849">
        <v>1.0784044016506189</v>
      </c>
      <c r="M92" s="849">
        <v>24</v>
      </c>
      <c r="N92" s="849">
        <v>726</v>
      </c>
      <c r="O92" s="849">
        <v>17424</v>
      </c>
      <c r="P92" s="837">
        <v>0.99862448418156813</v>
      </c>
      <c r="Q92" s="850">
        <v>24</v>
      </c>
    </row>
    <row r="93" spans="1:17" ht="14.4" customHeight="1" x14ac:dyDescent="0.3">
      <c r="A93" s="831" t="s">
        <v>5636</v>
      </c>
      <c r="B93" s="832" t="s">
        <v>5637</v>
      </c>
      <c r="C93" s="832" t="s">
        <v>5036</v>
      </c>
      <c r="D93" s="832" t="s">
        <v>5644</v>
      </c>
      <c r="E93" s="832" t="s">
        <v>5645</v>
      </c>
      <c r="F93" s="849">
        <v>1365</v>
      </c>
      <c r="G93" s="849">
        <v>36855</v>
      </c>
      <c r="H93" s="849">
        <v>1</v>
      </c>
      <c r="I93" s="849">
        <v>27</v>
      </c>
      <c r="J93" s="849">
        <v>1346</v>
      </c>
      <c r="K93" s="849">
        <v>36342</v>
      </c>
      <c r="L93" s="849">
        <v>0.98608058608058613</v>
      </c>
      <c r="M93" s="849">
        <v>27</v>
      </c>
      <c r="N93" s="849">
        <v>1436</v>
      </c>
      <c r="O93" s="849">
        <v>38772</v>
      </c>
      <c r="P93" s="837">
        <v>1.0520146520146521</v>
      </c>
      <c r="Q93" s="850">
        <v>27</v>
      </c>
    </row>
    <row r="94" spans="1:17" ht="14.4" customHeight="1" x14ac:dyDescent="0.3">
      <c r="A94" s="831" t="s">
        <v>5636</v>
      </c>
      <c r="B94" s="832" t="s">
        <v>5637</v>
      </c>
      <c r="C94" s="832" t="s">
        <v>5036</v>
      </c>
      <c r="D94" s="832" t="s">
        <v>5646</v>
      </c>
      <c r="E94" s="832" t="s">
        <v>5647</v>
      </c>
      <c r="F94" s="849"/>
      <c r="G94" s="849"/>
      <c r="H94" s="849"/>
      <c r="I94" s="849"/>
      <c r="J94" s="849"/>
      <c r="K94" s="849"/>
      <c r="L94" s="849"/>
      <c r="M94" s="849"/>
      <c r="N94" s="849">
        <v>2</v>
      </c>
      <c r="O94" s="849">
        <v>114</v>
      </c>
      <c r="P94" s="837"/>
      <c r="Q94" s="850">
        <v>57</v>
      </c>
    </row>
    <row r="95" spans="1:17" ht="14.4" customHeight="1" x14ac:dyDescent="0.3">
      <c r="A95" s="831" t="s">
        <v>5636</v>
      </c>
      <c r="B95" s="832" t="s">
        <v>5637</v>
      </c>
      <c r="C95" s="832" t="s">
        <v>5036</v>
      </c>
      <c r="D95" s="832" t="s">
        <v>5648</v>
      </c>
      <c r="E95" s="832" t="s">
        <v>5649</v>
      </c>
      <c r="F95" s="849">
        <v>610</v>
      </c>
      <c r="G95" s="849">
        <v>16470</v>
      </c>
      <c r="H95" s="849">
        <v>1</v>
      </c>
      <c r="I95" s="849">
        <v>27</v>
      </c>
      <c r="J95" s="849">
        <v>627</v>
      </c>
      <c r="K95" s="849">
        <v>16929</v>
      </c>
      <c r="L95" s="849">
        <v>1.0278688524590165</v>
      </c>
      <c r="M95" s="849">
        <v>27</v>
      </c>
      <c r="N95" s="849">
        <v>656</v>
      </c>
      <c r="O95" s="849">
        <v>17712</v>
      </c>
      <c r="P95" s="837">
        <v>1.0754098360655737</v>
      </c>
      <c r="Q95" s="850">
        <v>27</v>
      </c>
    </row>
    <row r="96" spans="1:17" ht="14.4" customHeight="1" x14ac:dyDescent="0.3">
      <c r="A96" s="831" t="s">
        <v>5636</v>
      </c>
      <c r="B96" s="832" t="s">
        <v>5637</v>
      </c>
      <c r="C96" s="832" t="s">
        <v>5036</v>
      </c>
      <c r="D96" s="832" t="s">
        <v>5650</v>
      </c>
      <c r="E96" s="832" t="s">
        <v>5651</v>
      </c>
      <c r="F96" s="849">
        <v>1146</v>
      </c>
      <c r="G96" s="849">
        <v>25212</v>
      </c>
      <c r="H96" s="849">
        <v>1</v>
      </c>
      <c r="I96" s="849">
        <v>22</v>
      </c>
      <c r="J96" s="849">
        <v>1186</v>
      </c>
      <c r="K96" s="849">
        <v>26092</v>
      </c>
      <c r="L96" s="849">
        <v>1.0349040139616057</v>
      </c>
      <c r="M96" s="849">
        <v>22</v>
      </c>
      <c r="N96" s="849">
        <v>1434</v>
      </c>
      <c r="O96" s="849">
        <v>32982</v>
      </c>
      <c r="P96" s="837">
        <v>1.3081865778200856</v>
      </c>
      <c r="Q96" s="850">
        <v>23</v>
      </c>
    </row>
    <row r="97" spans="1:17" ht="14.4" customHeight="1" x14ac:dyDescent="0.3">
      <c r="A97" s="831" t="s">
        <v>5636</v>
      </c>
      <c r="B97" s="832" t="s">
        <v>5637</v>
      </c>
      <c r="C97" s="832" t="s">
        <v>5036</v>
      </c>
      <c r="D97" s="832" t="s">
        <v>5652</v>
      </c>
      <c r="E97" s="832" t="s">
        <v>5653</v>
      </c>
      <c r="F97" s="849">
        <v>30</v>
      </c>
      <c r="G97" s="849">
        <v>2040</v>
      </c>
      <c r="H97" s="849">
        <v>1</v>
      </c>
      <c r="I97" s="849">
        <v>68</v>
      </c>
      <c r="J97" s="849">
        <v>14</v>
      </c>
      <c r="K97" s="849">
        <v>952</v>
      </c>
      <c r="L97" s="849">
        <v>0.46666666666666667</v>
      </c>
      <c r="M97" s="849">
        <v>68</v>
      </c>
      <c r="N97" s="849">
        <v>2</v>
      </c>
      <c r="O97" s="849">
        <v>138</v>
      </c>
      <c r="P97" s="837">
        <v>6.7647058823529407E-2</v>
      </c>
      <c r="Q97" s="850">
        <v>69</v>
      </c>
    </row>
    <row r="98" spans="1:17" ht="14.4" customHeight="1" x14ac:dyDescent="0.3">
      <c r="A98" s="831" t="s">
        <v>5636</v>
      </c>
      <c r="B98" s="832" t="s">
        <v>5637</v>
      </c>
      <c r="C98" s="832" t="s">
        <v>5036</v>
      </c>
      <c r="D98" s="832" t="s">
        <v>5654</v>
      </c>
      <c r="E98" s="832" t="s">
        <v>5655</v>
      </c>
      <c r="F98" s="849">
        <v>47</v>
      </c>
      <c r="G98" s="849">
        <v>2914</v>
      </c>
      <c r="H98" s="849">
        <v>1</v>
      </c>
      <c r="I98" s="849">
        <v>62</v>
      </c>
      <c r="J98" s="849">
        <v>49</v>
      </c>
      <c r="K98" s="849">
        <v>3038</v>
      </c>
      <c r="L98" s="849">
        <v>1.0425531914893618</v>
      </c>
      <c r="M98" s="849">
        <v>62</v>
      </c>
      <c r="N98" s="849">
        <v>72</v>
      </c>
      <c r="O98" s="849">
        <v>4464</v>
      </c>
      <c r="P98" s="837">
        <v>1.5319148936170213</v>
      </c>
      <c r="Q98" s="850">
        <v>62</v>
      </c>
    </row>
    <row r="99" spans="1:17" ht="14.4" customHeight="1" x14ac:dyDescent="0.3">
      <c r="A99" s="831" t="s">
        <v>5636</v>
      </c>
      <c r="B99" s="832" t="s">
        <v>5637</v>
      </c>
      <c r="C99" s="832" t="s">
        <v>5036</v>
      </c>
      <c r="D99" s="832" t="s">
        <v>5656</v>
      </c>
      <c r="E99" s="832" t="s">
        <v>5657</v>
      </c>
      <c r="F99" s="849"/>
      <c r="G99" s="849"/>
      <c r="H99" s="849"/>
      <c r="I99" s="849"/>
      <c r="J99" s="849">
        <v>4</v>
      </c>
      <c r="K99" s="849">
        <v>1576</v>
      </c>
      <c r="L99" s="849"/>
      <c r="M99" s="849">
        <v>394</v>
      </c>
      <c r="N99" s="849">
        <v>5</v>
      </c>
      <c r="O99" s="849">
        <v>1975</v>
      </c>
      <c r="P99" s="837"/>
      <c r="Q99" s="850">
        <v>395</v>
      </c>
    </row>
    <row r="100" spans="1:17" ht="14.4" customHeight="1" x14ac:dyDescent="0.3">
      <c r="A100" s="831" t="s">
        <v>5636</v>
      </c>
      <c r="B100" s="832" t="s">
        <v>5637</v>
      </c>
      <c r="C100" s="832" t="s">
        <v>5036</v>
      </c>
      <c r="D100" s="832" t="s">
        <v>5658</v>
      </c>
      <c r="E100" s="832" t="s">
        <v>5659</v>
      </c>
      <c r="F100" s="849">
        <v>12</v>
      </c>
      <c r="G100" s="849">
        <v>984</v>
      </c>
      <c r="H100" s="849">
        <v>1</v>
      </c>
      <c r="I100" s="849">
        <v>82</v>
      </c>
      <c r="J100" s="849">
        <v>20</v>
      </c>
      <c r="K100" s="849">
        <v>1640</v>
      </c>
      <c r="L100" s="849">
        <v>1.6666666666666667</v>
      </c>
      <c r="M100" s="849">
        <v>82</v>
      </c>
      <c r="N100" s="849">
        <v>21</v>
      </c>
      <c r="O100" s="849">
        <v>1764</v>
      </c>
      <c r="P100" s="837">
        <v>1.7926829268292683</v>
      </c>
      <c r="Q100" s="850">
        <v>84</v>
      </c>
    </row>
    <row r="101" spans="1:17" ht="14.4" customHeight="1" x14ac:dyDescent="0.3">
      <c r="A101" s="831" t="s">
        <v>5636</v>
      </c>
      <c r="B101" s="832" t="s">
        <v>5637</v>
      </c>
      <c r="C101" s="832" t="s">
        <v>5036</v>
      </c>
      <c r="D101" s="832" t="s">
        <v>5660</v>
      </c>
      <c r="E101" s="832" t="s">
        <v>5661</v>
      </c>
      <c r="F101" s="849">
        <v>26</v>
      </c>
      <c r="G101" s="849">
        <v>25688</v>
      </c>
      <c r="H101" s="849">
        <v>1</v>
      </c>
      <c r="I101" s="849">
        <v>988</v>
      </c>
      <c r="J101" s="849">
        <v>10</v>
      </c>
      <c r="K101" s="849">
        <v>9880</v>
      </c>
      <c r="L101" s="849">
        <v>0.38461538461538464</v>
      </c>
      <c r="M101" s="849">
        <v>988</v>
      </c>
      <c r="N101" s="849">
        <v>17</v>
      </c>
      <c r="O101" s="849">
        <v>16796</v>
      </c>
      <c r="P101" s="837">
        <v>0.65384615384615385</v>
      </c>
      <c r="Q101" s="850">
        <v>988</v>
      </c>
    </row>
    <row r="102" spans="1:17" ht="14.4" customHeight="1" x14ac:dyDescent="0.3">
      <c r="A102" s="831" t="s">
        <v>5636</v>
      </c>
      <c r="B102" s="832" t="s">
        <v>5637</v>
      </c>
      <c r="C102" s="832" t="s">
        <v>5036</v>
      </c>
      <c r="D102" s="832" t="s">
        <v>5662</v>
      </c>
      <c r="E102" s="832" t="s">
        <v>5663</v>
      </c>
      <c r="F102" s="849">
        <v>1</v>
      </c>
      <c r="G102" s="849">
        <v>191</v>
      </c>
      <c r="H102" s="849">
        <v>1</v>
      </c>
      <c r="I102" s="849">
        <v>191</v>
      </c>
      <c r="J102" s="849">
        <v>1</v>
      </c>
      <c r="K102" s="849">
        <v>191</v>
      </c>
      <c r="L102" s="849">
        <v>1</v>
      </c>
      <c r="M102" s="849">
        <v>191</v>
      </c>
      <c r="N102" s="849">
        <v>2</v>
      </c>
      <c r="O102" s="849">
        <v>382</v>
      </c>
      <c r="P102" s="837">
        <v>2</v>
      </c>
      <c r="Q102" s="850">
        <v>191</v>
      </c>
    </row>
    <row r="103" spans="1:17" ht="14.4" customHeight="1" x14ac:dyDescent="0.3">
      <c r="A103" s="831" t="s">
        <v>5636</v>
      </c>
      <c r="B103" s="832" t="s">
        <v>5637</v>
      </c>
      <c r="C103" s="832" t="s">
        <v>5036</v>
      </c>
      <c r="D103" s="832" t="s">
        <v>5664</v>
      </c>
      <c r="E103" s="832" t="s">
        <v>5665</v>
      </c>
      <c r="F103" s="849">
        <v>1</v>
      </c>
      <c r="G103" s="849">
        <v>82</v>
      </c>
      <c r="H103" s="849">
        <v>1</v>
      </c>
      <c r="I103" s="849">
        <v>82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5636</v>
      </c>
      <c r="B104" s="832" t="s">
        <v>5637</v>
      </c>
      <c r="C104" s="832" t="s">
        <v>5036</v>
      </c>
      <c r="D104" s="832" t="s">
        <v>5666</v>
      </c>
      <c r="E104" s="832" t="s">
        <v>5667</v>
      </c>
      <c r="F104" s="849">
        <v>57</v>
      </c>
      <c r="G104" s="849">
        <v>3591</v>
      </c>
      <c r="H104" s="849">
        <v>1</v>
      </c>
      <c r="I104" s="849">
        <v>63</v>
      </c>
      <c r="J104" s="849">
        <v>47</v>
      </c>
      <c r="K104" s="849">
        <v>2961</v>
      </c>
      <c r="L104" s="849">
        <v>0.82456140350877194</v>
      </c>
      <c r="M104" s="849">
        <v>63</v>
      </c>
      <c r="N104" s="849">
        <v>53</v>
      </c>
      <c r="O104" s="849">
        <v>3392</v>
      </c>
      <c r="P104" s="837">
        <v>0.94458368142578664</v>
      </c>
      <c r="Q104" s="850">
        <v>64</v>
      </c>
    </row>
    <row r="105" spans="1:17" ht="14.4" customHeight="1" x14ac:dyDescent="0.3">
      <c r="A105" s="831" t="s">
        <v>5636</v>
      </c>
      <c r="B105" s="832" t="s">
        <v>5637</v>
      </c>
      <c r="C105" s="832" t="s">
        <v>5036</v>
      </c>
      <c r="D105" s="832" t="s">
        <v>5668</v>
      </c>
      <c r="E105" s="832" t="s">
        <v>5669</v>
      </c>
      <c r="F105" s="849">
        <v>315</v>
      </c>
      <c r="G105" s="849">
        <v>5355</v>
      </c>
      <c r="H105" s="849">
        <v>1</v>
      </c>
      <c r="I105" s="849">
        <v>17</v>
      </c>
      <c r="J105" s="849">
        <v>330</v>
      </c>
      <c r="K105" s="849">
        <v>5610</v>
      </c>
      <c r="L105" s="849">
        <v>1.0476190476190477</v>
      </c>
      <c r="M105" s="849">
        <v>17</v>
      </c>
      <c r="N105" s="849">
        <v>363</v>
      </c>
      <c r="O105" s="849">
        <v>6171</v>
      </c>
      <c r="P105" s="837">
        <v>1.1523809523809523</v>
      </c>
      <c r="Q105" s="850">
        <v>17</v>
      </c>
    </row>
    <row r="106" spans="1:17" ht="14.4" customHeight="1" x14ac:dyDescent="0.3">
      <c r="A106" s="831" t="s">
        <v>5636</v>
      </c>
      <c r="B106" s="832" t="s">
        <v>5637</v>
      </c>
      <c r="C106" s="832" t="s">
        <v>5036</v>
      </c>
      <c r="D106" s="832" t="s">
        <v>5670</v>
      </c>
      <c r="E106" s="832" t="s">
        <v>5671</v>
      </c>
      <c r="F106" s="849">
        <v>29</v>
      </c>
      <c r="G106" s="849">
        <v>1856</v>
      </c>
      <c r="H106" s="849">
        <v>1</v>
      </c>
      <c r="I106" s="849">
        <v>64</v>
      </c>
      <c r="J106" s="849">
        <v>13</v>
      </c>
      <c r="K106" s="849">
        <v>832</v>
      </c>
      <c r="L106" s="849">
        <v>0.44827586206896552</v>
      </c>
      <c r="M106" s="849">
        <v>64</v>
      </c>
      <c r="N106" s="849">
        <v>17</v>
      </c>
      <c r="O106" s="849">
        <v>1105</v>
      </c>
      <c r="P106" s="837">
        <v>0.59536637931034486</v>
      </c>
      <c r="Q106" s="850">
        <v>65</v>
      </c>
    </row>
    <row r="107" spans="1:17" ht="14.4" customHeight="1" x14ac:dyDescent="0.3">
      <c r="A107" s="831" t="s">
        <v>5636</v>
      </c>
      <c r="B107" s="832" t="s">
        <v>5637</v>
      </c>
      <c r="C107" s="832" t="s">
        <v>5036</v>
      </c>
      <c r="D107" s="832" t="s">
        <v>5672</v>
      </c>
      <c r="E107" s="832" t="s">
        <v>5673</v>
      </c>
      <c r="F107" s="849">
        <v>2</v>
      </c>
      <c r="G107" s="849">
        <v>94</v>
      </c>
      <c r="H107" s="849">
        <v>1</v>
      </c>
      <c r="I107" s="849">
        <v>47</v>
      </c>
      <c r="J107" s="849">
        <v>1</v>
      </c>
      <c r="K107" s="849">
        <v>47</v>
      </c>
      <c r="L107" s="849">
        <v>0.5</v>
      </c>
      <c r="M107" s="849">
        <v>47</v>
      </c>
      <c r="N107" s="849">
        <v>2</v>
      </c>
      <c r="O107" s="849">
        <v>94</v>
      </c>
      <c r="P107" s="837">
        <v>1</v>
      </c>
      <c r="Q107" s="850">
        <v>47</v>
      </c>
    </row>
    <row r="108" spans="1:17" ht="14.4" customHeight="1" x14ac:dyDescent="0.3">
      <c r="A108" s="831" t="s">
        <v>5636</v>
      </c>
      <c r="B108" s="832" t="s">
        <v>5637</v>
      </c>
      <c r="C108" s="832" t="s">
        <v>5036</v>
      </c>
      <c r="D108" s="832" t="s">
        <v>5674</v>
      </c>
      <c r="E108" s="832" t="s">
        <v>5675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53</v>
      </c>
      <c r="P108" s="837"/>
      <c r="Q108" s="850">
        <v>53</v>
      </c>
    </row>
    <row r="109" spans="1:17" ht="14.4" customHeight="1" x14ac:dyDescent="0.3">
      <c r="A109" s="831" t="s">
        <v>5636</v>
      </c>
      <c r="B109" s="832" t="s">
        <v>5637</v>
      </c>
      <c r="C109" s="832" t="s">
        <v>5036</v>
      </c>
      <c r="D109" s="832" t="s">
        <v>5676</v>
      </c>
      <c r="E109" s="832" t="s">
        <v>5677</v>
      </c>
      <c r="F109" s="849">
        <v>1</v>
      </c>
      <c r="G109" s="849">
        <v>60</v>
      </c>
      <c r="H109" s="849">
        <v>1</v>
      </c>
      <c r="I109" s="849">
        <v>60</v>
      </c>
      <c r="J109" s="849">
        <v>2</v>
      </c>
      <c r="K109" s="849">
        <v>120</v>
      </c>
      <c r="L109" s="849">
        <v>2</v>
      </c>
      <c r="M109" s="849">
        <v>60</v>
      </c>
      <c r="N109" s="849">
        <v>1</v>
      </c>
      <c r="O109" s="849">
        <v>61</v>
      </c>
      <c r="P109" s="837">
        <v>1.0166666666666666</v>
      </c>
      <c r="Q109" s="850">
        <v>61</v>
      </c>
    </row>
    <row r="110" spans="1:17" ht="14.4" customHeight="1" x14ac:dyDescent="0.3">
      <c r="A110" s="831" t="s">
        <v>5636</v>
      </c>
      <c r="B110" s="832" t="s">
        <v>5637</v>
      </c>
      <c r="C110" s="832" t="s">
        <v>5036</v>
      </c>
      <c r="D110" s="832" t="s">
        <v>5678</v>
      </c>
      <c r="E110" s="832" t="s">
        <v>5679</v>
      </c>
      <c r="F110" s="849">
        <v>31</v>
      </c>
      <c r="G110" s="849">
        <v>589</v>
      </c>
      <c r="H110" s="849">
        <v>1</v>
      </c>
      <c r="I110" s="849">
        <v>19</v>
      </c>
      <c r="J110" s="849">
        <v>24</v>
      </c>
      <c r="K110" s="849">
        <v>456</v>
      </c>
      <c r="L110" s="849">
        <v>0.77419354838709675</v>
      </c>
      <c r="M110" s="849">
        <v>19</v>
      </c>
      <c r="N110" s="849">
        <v>10</v>
      </c>
      <c r="O110" s="849">
        <v>190</v>
      </c>
      <c r="P110" s="837">
        <v>0.32258064516129031</v>
      </c>
      <c r="Q110" s="850">
        <v>19</v>
      </c>
    </row>
    <row r="111" spans="1:17" ht="14.4" customHeight="1" x14ac:dyDescent="0.3">
      <c r="A111" s="831" t="s">
        <v>5636</v>
      </c>
      <c r="B111" s="832" t="s">
        <v>5637</v>
      </c>
      <c r="C111" s="832" t="s">
        <v>5036</v>
      </c>
      <c r="D111" s="832" t="s">
        <v>5680</v>
      </c>
      <c r="E111" s="832" t="s">
        <v>5681</v>
      </c>
      <c r="F111" s="849">
        <v>4</v>
      </c>
      <c r="G111" s="849">
        <v>5852</v>
      </c>
      <c r="H111" s="849">
        <v>1</v>
      </c>
      <c r="I111" s="849">
        <v>1463</v>
      </c>
      <c r="J111" s="849">
        <v>7</v>
      </c>
      <c r="K111" s="849">
        <v>10255</v>
      </c>
      <c r="L111" s="849">
        <v>1.7523923444976077</v>
      </c>
      <c r="M111" s="849">
        <v>1465</v>
      </c>
      <c r="N111" s="849"/>
      <c r="O111" s="849"/>
      <c r="P111" s="837"/>
      <c r="Q111" s="850"/>
    </row>
    <row r="112" spans="1:17" ht="14.4" customHeight="1" x14ac:dyDescent="0.3">
      <c r="A112" s="831" t="s">
        <v>5636</v>
      </c>
      <c r="B112" s="832" t="s">
        <v>5637</v>
      </c>
      <c r="C112" s="832" t="s">
        <v>5036</v>
      </c>
      <c r="D112" s="832" t="s">
        <v>5682</v>
      </c>
      <c r="E112" s="832" t="s">
        <v>5683</v>
      </c>
      <c r="F112" s="849"/>
      <c r="G112" s="849"/>
      <c r="H112" s="849"/>
      <c r="I112" s="849"/>
      <c r="J112" s="849">
        <v>1</v>
      </c>
      <c r="K112" s="849">
        <v>392</v>
      </c>
      <c r="L112" s="849"/>
      <c r="M112" s="849">
        <v>392</v>
      </c>
      <c r="N112" s="849"/>
      <c r="O112" s="849"/>
      <c r="P112" s="837"/>
      <c r="Q112" s="850"/>
    </row>
    <row r="113" spans="1:17" ht="14.4" customHeight="1" x14ac:dyDescent="0.3">
      <c r="A113" s="831" t="s">
        <v>5636</v>
      </c>
      <c r="B113" s="832" t="s">
        <v>5637</v>
      </c>
      <c r="C113" s="832" t="s">
        <v>5036</v>
      </c>
      <c r="D113" s="832" t="s">
        <v>5684</v>
      </c>
      <c r="E113" s="832" t="s">
        <v>5685</v>
      </c>
      <c r="F113" s="849">
        <v>0</v>
      </c>
      <c r="G113" s="849">
        <v>0</v>
      </c>
      <c r="H113" s="849"/>
      <c r="I113" s="849"/>
      <c r="J113" s="849">
        <v>1</v>
      </c>
      <c r="K113" s="849">
        <v>464</v>
      </c>
      <c r="L113" s="849"/>
      <c r="M113" s="849">
        <v>464</v>
      </c>
      <c r="N113" s="849">
        <v>3</v>
      </c>
      <c r="O113" s="849">
        <v>1392</v>
      </c>
      <c r="P113" s="837"/>
      <c r="Q113" s="850">
        <v>464</v>
      </c>
    </row>
    <row r="114" spans="1:17" ht="14.4" customHeight="1" x14ac:dyDescent="0.3">
      <c r="A114" s="831" t="s">
        <v>5636</v>
      </c>
      <c r="B114" s="832" t="s">
        <v>5637</v>
      </c>
      <c r="C114" s="832" t="s">
        <v>5036</v>
      </c>
      <c r="D114" s="832" t="s">
        <v>5686</v>
      </c>
      <c r="E114" s="832" t="s">
        <v>5687</v>
      </c>
      <c r="F114" s="849">
        <v>24</v>
      </c>
      <c r="G114" s="849">
        <v>7512</v>
      </c>
      <c r="H114" s="849">
        <v>1</v>
      </c>
      <c r="I114" s="849">
        <v>313</v>
      </c>
      <c r="J114" s="849">
        <v>18</v>
      </c>
      <c r="K114" s="849">
        <v>5634</v>
      </c>
      <c r="L114" s="849">
        <v>0.75</v>
      </c>
      <c r="M114" s="849">
        <v>313</v>
      </c>
      <c r="N114" s="849">
        <v>8</v>
      </c>
      <c r="O114" s="849">
        <v>2504</v>
      </c>
      <c r="P114" s="837">
        <v>0.33333333333333331</v>
      </c>
      <c r="Q114" s="850">
        <v>313</v>
      </c>
    </row>
    <row r="115" spans="1:17" ht="14.4" customHeight="1" x14ac:dyDescent="0.3">
      <c r="A115" s="831" t="s">
        <v>5636</v>
      </c>
      <c r="B115" s="832" t="s">
        <v>5637</v>
      </c>
      <c r="C115" s="832" t="s">
        <v>5036</v>
      </c>
      <c r="D115" s="832" t="s">
        <v>5688</v>
      </c>
      <c r="E115" s="832" t="s">
        <v>5689</v>
      </c>
      <c r="F115" s="849">
        <v>25</v>
      </c>
      <c r="G115" s="849">
        <v>21325</v>
      </c>
      <c r="H115" s="849">
        <v>1</v>
      </c>
      <c r="I115" s="849">
        <v>853</v>
      </c>
      <c r="J115" s="849">
        <v>21</v>
      </c>
      <c r="K115" s="849">
        <v>17913</v>
      </c>
      <c r="L115" s="849">
        <v>0.84</v>
      </c>
      <c r="M115" s="849">
        <v>853</v>
      </c>
      <c r="N115" s="849">
        <v>29</v>
      </c>
      <c r="O115" s="849">
        <v>24766</v>
      </c>
      <c r="P115" s="837">
        <v>1.1613599062133646</v>
      </c>
      <c r="Q115" s="850">
        <v>854</v>
      </c>
    </row>
    <row r="116" spans="1:17" ht="14.4" customHeight="1" x14ac:dyDescent="0.3">
      <c r="A116" s="831" t="s">
        <v>5636</v>
      </c>
      <c r="B116" s="832" t="s">
        <v>5637</v>
      </c>
      <c r="C116" s="832" t="s">
        <v>5036</v>
      </c>
      <c r="D116" s="832" t="s">
        <v>5690</v>
      </c>
      <c r="E116" s="832" t="s">
        <v>5691</v>
      </c>
      <c r="F116" s="849">
        <v>5</v>
      </c>
      <c r="G116" s="849">
        <v>935</v>
      </c>
      <c r="H116" s="849">
        <v>1</v>
      </c>
      <c r="I116" s="849">
        <v>187</v>
      </c>
      <c r="J116" s="849">
        <v>9</v>
      </c>
      <c r="K116" s="849">
        <v>1683</v>
      </c>
      <c r="L116" s="849">
        <v>1.8</v>
      </c>
      <c r="M116" s="849">
        <v>187</v>
      </c>
      <c r="N116" s="849">
        <v>5</v>
      </c>
      <c r="O116" s="849">
        <v>940</v>
      </c>
      <c r="P116" s="837">
        <v>1.0053475935828877</v>
      </c>
      <c r="Q116" s="850">
        <v>188</v>
      </c>
    </row>
    <row r="117" spans="1:17" ht="14.4" customHeight="1" x14ac:dyDescent="0.3">
      <c r="A117" s="831" t="s">
        <v>5636</v>
      </c>
      <c r="B117" s="832" t="s">
        <v>5637</v>
      </c>
      <c r="C117" s="832" t="s">
        <v>5036</v>
      </c>
      <c r="D117" s="832" t="s">
        <v>5692</v>
      </c>
      <c r="E117" s="832" t="s">
        <v>5693</v>
      </c>
      <c r="F117" s="849">
        <v>42</v>
      </c>
      <c r="G117" s="849">
        <v>7056</v>
      </c>
      <c r="H117" s="849">
        <v>1</v>
      </c>
      <c r="I117" s="849">
        <v>168</v>
      </c>
      <c r="J117" s="849">
        <v>70</v>
      </c>
      <c r="K117" s="849">
        <v>11760</v>
      </c>
      <c r="L117" s="849">
        <v>1.6666666666666667</v>
      </c>
      <c r="M117" s="849">
        <v>168</v>
      </c>
      <c r="N117" s="849">
        <v>62</v>
      </c>
      <c r="O117" s="849">
        <v>10416</v>
      </c>
      <c r="P117" s="837">
        <v>1.4761904761904763</v>
      </c>
      <c r="Q117" s="850">
        <v>168</v>
      </c>
    </row>
    <row r="118" spans="1:17" ht="14.4" customHeight="1" x14ac:dyDescent="0.3">
      <c r="A118" s="831" t="s">
        <v>5636</v>
      </c>
      <c r="B118" s="832" t="s">
        <v>5637</v>
      </c>
      <c r="C118" s="832" t="s">
        <v>5036</v>
      </c>
      <c r="D118" s="832" t="s">
        <v>5694</v>
      </c>
      <c r="E118" s="832" t="s">
        <v>5695</v>
      </c>
      <c r="F118" s="849"/>
      <c r="G118" s="849"/>
      <c r="H118" s="849"/>
      <c r="I118" s="849"/>
      <c r="J118" s="849">
        <v>2</v>
      </c>
      <c r="K118" s="849">
        <v>334</v>
      </c>
      <c r="L118" s="849"/>
      <c r="M118" s="849">
        <v>167</v>
      </c>
      <c r="N118" s="849">
        <v>3</v>
      </c>
      <c r="O118" s="849">
        <v>501</v>
      </c>
      <c r="P118" s="837"/>
      <c r="Q118" s="850">
        <v>167</v>
      </c>
    </row>
    <row r="119" spans="1:17" ht="14.4" customHeight="1" x14ac:dyDescent="0.3">
      <c r="A119" s="831" t="s">
        <v>5636</v>
      </c>
      <c r="B119" s="832" t="s">
        <v>5637</v>
      </c>
      <c r="C119" s="832" t="s">
        <v>5036</v>
      </c>
      <c r="D119" s="832" t="s">
        <v>5696</v>
      </c>
      <c r="E119" s="832" t="s">
        <v>5697</v>
      </c>
      <c r="F119" s="849"/>
      <c r="G119" s="849"/>
      <c r="H119" s="849"/>
      <c r="I119" s="849"/>
      <c r="J119" s="849">
        <v>2</v>
      </c>
      <c r="K119" s="849">
        <v>348</v>
      </c>
      <c r="L119" s="849"/>
      <c r="M119" s="849">
        <v>174</v>
      </c>
      <c r="N119" s="849">
        <v>2</v>
      </c>
      <c r="O119" s="849">
        <v>350</v>
      </c>
      <c r="P119" s="837"/>
      <c r="Q119" s="850">
        <v>175</v>
      </c>
    </row>
    <row r="120" spans="1:17" ht="14.4" customHeight="1" x14ac:dyDescent="0.3">
      <c r="A120" s="831" t="s">
        <v>5636</v>
      </c>
      <c r="B120" s="832" t="s">
        <v>5637</v>
      </c>
      <c r="C120" s="832" t="s">
        <v>5036</v>
      </c>
      <c r="D120" s="832" t="s">
        <v>5698</v>
      </c>
      <c r="E120" s="832" t="s">
        <v>5699</v>
      </c>
      <c r="F120" s="849">
        <v>52</v>
      </c>
      <c r="G120" s="849">
        <v>16120</v>
      </c>
      <c r="H120" s="849">
        <v>1</v>
      </c>
      <c r="I120" s="849">
        <v>310</v>
      </c>
      <c r="J120" s="849">
        <v>30</v>
      </c>
      <c r="K120" s="849">
        <v>9300</v>
      </c>
      <c r="L120" s="849">
        <v>0.57692307692307687</v>
      </c>
      <c r="M120" s="849">
        <v>310</v>
      </c>
      <c r="N120" s="849">
        <v>28</v>
      </c>
      <c r="O120" s="849">
        <v>8680</v>
      </c>
      <c r="P120" s="837">
        <v>0.53846153846153844</v>
      </c>
      <c r="Q120" s="850">
        <v>310</v>
      </c>
    </row>
    <row r="121" spans="1:17" ht="14.4" customHeight="1" x14ac:dyDescent="0.3">
      <c r="A121" s="831" t="s">
        <v>5636</v>
      </c>
      <c r="B121" s="832" t="s">
        <v>5637</v>
      </c>
      <c r="C121" s="832" t="s">
        <v>5036</v>
      </c>
      <c r="D121" s="832" t="s">
        <v>5700</v>
      </c>
      <c r="E121" s="832" t="s">
        <v>5701</v>
      </c>
      <c r="F121" s="849"/>
      <c r="G121" s="849"/>
      <c r="H121" s="849"/>
      <c r="I121" s="849"/>
      <c r="J121" s="849">
        <v>13</v>
      </c>
      <c r="K121" s="849">
        <v>4576</v>
      </c>
      <c r="L121" s="849"/>
      <c r="M121" s="849">
        <v>352</v>
      </c>
      <c r="N121" s="849">
        <v>5</v>
      </c>
      <c r="O121" s="849">
        <v>1765</v>
      </c>
      <c r="P121" s="837"/>
      <c r="Q121" s="850">
        <v>353</v>
      </c>
    </row>
    <row r="122" spans="1:17" ht="14.4" customHeight="1" x14ac:dyDescent="0.3">
      <c r="A122" s="831" t="s">
        <v>5636</v>
      </c>
      <c r="B122" s="832" t="s">
        <v>5637</v>
      </c>
      <c r="C122" s="832" t="s">
        <v>5036</v>
      </c>
      <c r="D122" s="832" t="s">
        <v>5702</v>
      </c>
      <c r="E122" s="832" t="s">
        <v>5703</v>
      </c>
      <c r="F122" s="849"/>
      <c r="G122" s="849"/>
      <c r="H122" s="849"/>
      <c r="I122" s="849"/>
      <c r="J122" s="849">
        <v>13</v>
      </c>
      <c r="K122" s="849">
        <v>4576</v>
      </c>
      <c r="L122" s="849"/>
      <c r="M122" s="849">
        <v>352</v>
      </c>
      <c r="N122" s="849">
        <v>8</v>
      </c>
      <c r="O122" s="849">
        <v>2824</v>
      </c>
      <c r="P122" s="837"/>
      <c r="Q122" s="850">
        <v>353</v>
      </c>
    </row>
    <row r="123" spans="1:17" ht="14.4" customHeight="1" x14ac:dyDescent="0.3">
      <c r="A123" s="831" t="s">
        <v>5636</v>
      </c>
      <c r="B123" s="832" t="s">
        <v>5637</v>
      </c>
      <c r="C123" s="832" t="s">
        <v>5036</v>
      </c>
      <c r="D123" s="832" t="s">
        <v>5704</v>
      </c>
      <c r="E123" s="832" t="s">
        <v>5705</v>
      </c>
      <c r="F123" s="849">
        <v>35</v>
      </c>
      <c r="G123" s="849">
        <v>42770</v>
      </c>
      <c r="H123" s="849">
        <v>1</v>
      </c>
      <c r="I123" s="849">
        <v>1222</v>
      </c>
      <c r="J123" s="849">
        <v>31</v>
      </c>
      <c r="K123" s="849">
        <v>37913</v>
      </c>
      <c r="L123" s="849">
        <v>0.88643909282207156</v>
      </c>
      <c r="M123" s="849">
        <v>1223</v>
      </c>
      <c r="N123" s="849">
        <v>30</v>
      </c>
      <c r="O123" s="849">
        <v>36810</v>
      </c>
      <c r="P123" s="837">
        <v>0.86064998830956274</v>
      </c>
      <c r="Q123" s="850">
        <v>1227</v>
      </c>
    </row>
    <row r="124" spans="1:17" ht="14.4" customHeight="1" x14ac:dyDescent="0.3">
      <c r="A124" s="831" t="s">
        <v>5636</v>
      </c>
      <c r="B124" s="832" t="s">
        <v>5637</v>
      </c>
      <c r="C124" s="832" t="s">
        <v>5036</v>
      </c>
      <c r="D124" s="832" t="s">
        <v>5706</v>
      </c>
      <c r="E124" s="832" t="s">
        <v>5707</v>
      </c>
      <c r="F124" s="849">
        <v>157</v>
      </c>
      <c r="G124" s="849">
        <v>123716</v>
      </c>
      <c r="H124" s="849">
        <v>1</v>
      </c>
      <c r="I124" s="849">
        <v>788</v>
      </c>
      <c r="J124" s="849">
        <v>185</v>
      </c>
      <c r="K124" s="849">
        <v>145780</v>
      </c>
      <c r="L124" s="849">
        <v>1.1783439490445859</v>
      </c>
      <c r="M124" s="849">
        <v>788</v>
      </c>
      <c r="N124" s="849">
        <v>138</v>
      </c>
      <c r="O124" s="849">
        <v>108882</v>
      </c>
      <c r="P124" s="837">
        <v>0.88009634970416117</v>
      </c>
      <c r="Q124" s="850">
        <v>789</v>
      </c>
    </row>
    <row r="125" spans="1:17" ht="14.4" customHeight="1" x14ac:dyDescent="0.3">
      <c r="A125" s="831" t="s">
        <v>5636</v>
      </c>
      <c r="B125" s="832" t="s">
        <v>5637</v>
      </c>
      <c r="C125" s="832" t="s">
        <v>5036</v>
      </c>
      <c r="D125" s="832" t="s">
        <v>5708</v>
      </c>
      <c r="E125" s="832" t="s">
        <v>5709</v>
      </c>
      <c r="F125" s="849">
        <v>1</v>
      </c>
      <c r="G125" s="849">
        <v>189</v>
      </c>
      <c r="H125" s="849">
        <v>1</v>
      </c>
      <c r="I125" s="849">
        <v>189</v>
      </c>
      <c r="J125" s="849"/>
      <c r="K125" s="849"/>
      <c r="L125" s="849"/>
      <c r="M125" s="849"/>
      <c r="N125" s="849">
        <v>1</v>
      </c>
      <c r="O125" s="849">
        <v>190</v>
      </c>
      <c r="P125" s="837">
        <v>1.0052910052910053</v>
      </c>
      <c r="Q125" s="850">
        <v>190</v>
      </c>
    </row>
    <row r="126" spans="1:17" ht="14.4" customHeight="1" x14ac:dyDescent="0.3">
      <c r="A126" s="831" t="s">
        <v>5636</v>
      </c>
      <c r="B126" s="832" t="s">
        <v>5637</v>
      </c>
      <c r="C126" s="832" t="s">
        <v>5036</v>
      </c>
      <c r="D126" s="832" t="s">
        <v>5710</v>
      </c>
      <c r="E126" s="832" t="s">
        <v>5711</v>
      </c>
      <c r="F126" s="849">
        <v>2</v>
      </c>
      <c r="G126" s="849">
        <v>728</v>
      </c>
      <c r="H126" s="849">
        <v>1</v>
      </c>
      <c r="I126" s="849">
        <v>364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5636</v>
      </c>
      <c r="B127" s="832" t="s">
        <v>5637</v>
      </c>
      <c r="C127" s="832" t="s">
        <v>5036</v>
      </c>
      <c r="D127" s="832" t="s">
        <v>5712</v>
      </c>
      <c r="E127" s="832" t="s">
        <v>5713</v>
      </c>
      <c r="F127" s="849">
        <v>41</v>
      </c>
      <c r="G127" s="849">
        <v>9389</v>
      </c>
      <c r="H127" s="849">
        <v>1</v>
      </c>
      <c r="I127" s="849">
        <v>229</v>
      </c>
      <c r="J127" s="849">
        <v>39</v>
      </c>
      <c r="K127" s="849">
        <v>8931</v>
      </c>
      <c r="L127" s="849">
        <v>0.95121951219512191</v>
      </c>
      <c r="M127" s="849">
        <v>229</v>
      </c>
      <c r="N127" s="849">
        <v>29</v>
      </c>
      <c r="O127" s="849">
        <v>6641</v>
      </c>
      <c r="P127" s="837">
        <v>0.70731707317073167</v>
      </c>
      <c r="Q127" s="850">
        <v>229</v>
      </c>
    </row>
    <row r="128" spans="1:17" ht="14.4" customHeight="1" x14ac:dyDescent="0.3">
      <c r="A128" s="831" t="s">
        <v>5636</v>
      </c>
      <c r="B128" s="832" t="s">
        <v>5637</v>
      </c>
      <c r="C128" s="832" t="s">
        <v>5036</v>
      </c>
      <c r="D128" s="832" t="s">
        <v>5714</v>
      </c>
      <c r="E128" s="832" t="s">
        <v>5715</v>
      </c>
      <c r="F128" s="849">
        <v>3</v>
      </c>
      <c r="G128" s="849">
        <v>1386</v>
      </c>
      <c r="H128" s="849">
        <v>1</v>
      </c>
      <c r="I128" s="849">
        <v>462</v>
      </c>
      <c r="J128" s="849">
        <v>5</v>
      </c>
      <c r="K128" s="849">
        <v>2310</v>
      </c>
      <c r="L128" s="849">
        <v>1.6666666666666667</v>
      </c>
      <c r="M128" s="849">
        <v>462</v>
      </c>
      <c r="N128" s="849">
        <v>4</v>
      </c>
      <c r="O128" s="849">
        <v>1852</v>
      </c>
      <c r="P128" s="837">
        <v>1.3362193362193362</v>
      </c>
      <c r="Q128" s="850">
        <v>463</v>
      </c>
    </row>
    <row r="129" spans="1:17" ht="14.4" customHeight="1" x14ac:dyDescent="0.3">
      <c r="A129" s="831" t="s">
        <v>5636</v>
      </c>
      <c r="B129" s="832" t="s">
        <v>5637</v>
      </c>
      <c r="C129" s="832" t="s">
        <v>5036</v>
      </c>
      <c r="D129" s="832" t="s">
        <v>5716</v>
      </c>
      <c r="E129" s="832" t="s">
        <v>5717</v>
      </c>
      <c r="F129" s="849">
        <v>3</v>
      </c>
      <c r="G129" s="849">
        <v>1686</v>
      </c>
      <c r="H129" s="849">
        <v>1</v>
      </c>
      <c r="I129" s="849">
        <v>562</v>
      </c>
      <c r="J129" s="849">
        <v>1</v>
      </c>
      <c r="K129" s="849">
        <v>562</v>
      </c>
      <c r="L129" s="849">
        <v>0.33333333333333331</v>
      </c>
      <c r="M129" s="849">
        <v>562</v>
      </c>
      <c r="N129" s="849"/>
      <c r="O129" s="849"/>
      <c r="P129" s="837"/>
      <c r="Q129" s="850"/>
    </row>
    <row r="130" spans="1:17" ht="14.4" customHeight="1" x14ac:dyDescent="0.3">
      <c r="A130" s="831" t="s">
        <v>5636</v>
      </c>
      <c r="B130" s="832" t="s">
        <v>5637</v>
      </c>
      <c r="C130" s="832" t="s">
        <v>5036</v>
      </c>
      <c r="D130" s="832" t="s">
        <v>5718</v>
      </c>
      <c r="E130" s="832" t="s">
        <v>5719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173</v>
      </c>
      <c r="P130" s="837"/>
      <c r="Q130" s="850">
        <v>173</v>
      </c>
    </row>
    <row r="131" spans="1:17" ht="14.4" customHeight="1" x14ac:dyDescent="0.3">
      <c r="A131" s="831" t="s">
        <v>5636</v>
      </c>
      <c r="B131" s="832" t="s">
        <v>5637</v>
      </c>
      <c r="C131" s="832" t="s">
        <v>5036</v>
      </c>
      <c r="D131" s="832" t="s">
        <v>5720</v>
      </c>
      <c r="E131" s="832" t="s">
        <v>5721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179</v>
      </c>
      <c r="P131" s="837"/>
      <c r="Q131" s="850">
        <v>179</v>
      </c>
    </row>
    <row r="132" spans="1:17" ht="14.4" customHeight="1" x14ac:dyDescent="0.3">
      <c r="A132" s="831" t="s">
        <v>5636</v>
      </c>
      <c r="B132" s="832" t="s">
        <v>5637</v>
      </c>
      <c r="C132" s="832" t="s">
        <v>5036</v>
      </c>
      <c r="D132" s="832" t="s">
        <v>5722</v>
      </c>
      <c r="E132" s="832" t="s">
        <v>5723</v>
      </c>
      <c r="F132" s="849">
        <v>2</v>
      </c>
      <c r="G132" s="849">
        <v>828</v>
      </c>
      <c r="H132" s="849">
        <v>1</v>
      </c>
      <c r="I132" s="849">
        <v>414</v>
      </c>
      <c r="J132" s="849">
        <v>5</v>
      </c>
      <c r="K132" s="849">
        <v>2070</v>
      </c>
      <c r="L132" s="849">
        <v>2.5</v>
      </c>
      <c r="M132" s="849">
        <v>414</v>
      </c>
      <c r="N132" s="849">
        <v>3</v>
      </c>
      <c r="O132" s="849">
        <v>1245</v>
      </c>
      <c r="P132" s="837">
        <v>1.5036231884057971</v>
      </c>
      <c r="Q132" s="850">
        <v>415</v>
      </c>
    </row>
    <row r="133" spans="1:17" ht="14.4" customHeight="1" x14ac:dyDescent="0.3">
      <c r="A133" s="831" t="s">
        <v>5636</v>
      </c>
      <c r="B133" s="832" t="s">
        <v>5637</v>
      </c>
      <c r="C133" s="832" t="s">
        <v>5036</v>
      </c>
      <c r="D133" s="832" t="s">
        <v>5724</v>
      </c>
      <c r="E133" s="832" t="s">
        <v>5725</v>
      </c>
      <c r="F133" s="849">
        <v>2</v>
      </c>
      <c r="G133" s="849">
        <v>1882</v>
      </c>
      <c r="H133" s="849">
        <v>1</v>
      </c>
      <c r="I133" s="849">
        <v>941</v>
      </c>
      <c r="J133" s="849">
        <v>1</v>
      </c>
      <c r="K133" s="849">
        <v>941</v>
      </c>
      <c r="L133" s="849">
        <v>0.5</v>
      </c>
      <c r="M133" s="849">
        <v>941</v>
      </c>
      <c r="N133" s="849">
        <v>2</v>
      </c>
      <c r="O133" s="849">
        <v>1884</v>
      </c>
      <c r="P133" s="837">
        <v>1.0010626992561105</v>
      </c>
      <c r="Q133" s="850">
        <v>942</v>
      </c>
    </row>
    <row r="134" spans="1:17" ht="14.4" customHeight="1" x14ac:dyDescent="0.3">
      <c r="A134" s="831" t="s">
        <v>5636</v>
      </c>
      <c r="B134" s="832" t="s">
        <v>5637</v>
      </c>
      <c r="C134" s="832" t="s">
        <v>5036</v>
      </c>
      <c r="D134" s="832" t="s">
        <v>5726</v>
      </c>
      <c r="E134" s="832" t="s">
        <v>5727</v>
      </c>
      <c r="F134" s="849">
        <v>2</v>
      </c>
      <c r="G134" s="849">
        <v>792</v>
      </c>
      <c r="H134" s="849">
        <v>1</v>
      </c>
      <c r="I134" s="849">
        <v>396</v>
      </c>
      <c r="J134" s="849">
        <v>5</v>
      </c>
      <c r="K134" s="849">
        <v>1980</v>
      </c>
      <c r="L134" s="849">
        <v>2.5</v>
      </c>
      <c r="M134" s="849">
        <v>396</v>
      </c>
      <c r="N134" s="849">
        <v>1</v>
      </c>
      <c r="O134" s="849">
        <v>397</v>
      </c>
      <c r="P134" s="837">
        <v>0.5012626262626263</v>
      </c>
      <c r="Q134" s="850">
        <v>397</v>
      </c>
    </row>
    <row r="135" spans="1:17" ht="14.4" customHeight="1" x14ac:dyDescent="0.3">
      <c r="A135" s="831" t="s">
        <v>5636</v>
      </c>
      <c r="B135" s="832" t="s">
        <v>5637</v>
      </c>
      <c r="C135" s="832" t="s">
        <v>5036</v>
      </c>
      <c r="D135" s="832" t="s">
        <v>5728</v>
      </c>
      <c r="E135" s="832" t="s">
        <v>5729</v>
      </c>
      <c r="F135" s="849"/>
      <c r="G135" s="849"/>
      <c r="H135" s="849"/>
      <c r="I135" s="849"/>
      <c r="J135" s="849">
        <v>1</v>
      </c>
      <c r="K135" s="849">
        <v>575</v>
      </c>
      <c r="L135" s="849"/>
      <c r="M135" s="849">
        <v>575</v>
      </c>
      <c r="N135" s="849">
        <v>1</v>
      </c>
      <c r="O135" s="849">
        <v>576</v>
      </c>
      <c r="P135" s="837"/>
      <c r="Q135" s="850">
        <v>576</v>
      </c>
    </row>
    <row r="136" spans="1:17" ht="14.4" customHeight="1" x14ac:dyDescent="0.3">
      <c r="A136" s="831" t="s">
        <v>5636</v>
      </c>
      <c r="B136" s="832" t="s">
        <v>5637</v>
      </c>
      <c r="C136" s="832" t="s">
        <v>5036</v>
      </c>
      <c r="D136" s="832" t="s">
        <v>5730</v>
      </c>
      <c r="E136" s="832" t="s">
        <v>5731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312</v>
      </c>
      <c r="P136" s="837"/>
      <c r="Q136" s="850">
        <v>312</v>
      </c>
    </row>
    <row r="137" spans="1:17" ht="14.4" customHeight="1" x14ac:dyDescent="0.3">
      <c r="A137" s="831" t="s">
        <v>5636</v>
      </c>
      <c r="B137" s="832" t="s">
        <v>5637</v>
      </c>
      <c r="C137" s="832" t="s">
        <v>5036</v>
      </c>
      <c r="D137" s="832" t="s">
        <v>5732</v>
      </c>
      <c r="E137" s="832" t="s">
        <v>5733</v>
      </c>
      <c r="F137" s="849">
        <v>1150</v>
      </c>
      <c r="G137" s="849">
        <v>34500</v>
      </c>
      <c r="H137" s="849">
        <v>1</v>
      </c>
      <c r="I137" s="849">
        <v>30</v>
      </c>
      <c r="J137" s="849">
        <v>1187</v>
      </c>
      <c r="K137" s="849">
        <v>35610</v>
      </c>
      <c r="L137" s="849">
        <v>1.0321739130434782</v>
      </c>
      <c r="M137" s="849">
        <v>30</v>
      </c>
      <c r="N137" s="849">
        <v>1432</v>
      </c>
      <c r="O137" s="849">
        <v>42960</v>
      </c>
      <c r="P137" s="837">
        <v>1.2452173913043478</v>
      </c>
      <c r="Q137" s="850">
        <v>30</v>
      </c>
    </row>
    <row r="138" spans="1:17" ht="14.4" customHeight="1" x14ac:dyDescent="0.3">
      <c r="A138" s="831" t="s">
        <v>5636</v>
      </c>
      <c r="B138" s="832" t="s">
        <v>5637</v>
      </c>
      <c r="C138" s="832" t="s">
        <v>5036</v>
      </c>
      <c r="D138" s="832" t="s">
        <v>5734</v>
      </c>
      <c r="E138" s="832" t="s">
        <v>5735</v>
      </c>
      <c r="F138" s="849">
        <v>1</v>
      </c>
      <c r="G138" s="849">
        <v>50</v>
      </c>
      <c r="H138" s="849">
        <v>1</v>
      </c>
      <c r="I138" s="849">
        <v>50</v>
      </c>
      <c r="J138" s="849">
        <v>2</v>
      </c>
      <c r="K138" s="849">
        <v>100</v>
      </c>
      <c r="L138" s="849">
        <v>2</v>
      </c>
      <c r="M138" s="849">
        <v>50</v>
      </c>
      <c r="N138" s="849">
        <v>1</v>
      </c>
      <c r="O138" s="849">
        <v>50</v>
      </c>
      <c r="P138" s="837">
        <v>1</v>
      </c>
      <c r="Q138" s="850">
        <v>50</v>
      </c>
    </row>
    <row r="139" spans="1:17" ht="14.4" customHeight="1" x14ac:dyDescent="0.3">
      <c r="A139" s="831" t="s">
        <v>5636</v>
      </c>
      <c r="B139" s="832" t="s">
        <v>5637</v>
      </c>
      <c r="C139" s="832" t="s">
        <v>5036</v>
      </c>
      <c r="D139" s="832" t="s">
        <v>5736</v>
      </c>
      <c r="E139" s="832" t="s">
        <v>5737</v>
      </c>
      <c r="F139" s="849">
        <v>17</v>
      </c>
      <c r="G139" s="849">
        <v>204</v>
      </c>
      <c r="H139" s="849">
        <v>1</v>
      </c>
      <c r="I139" s="849">
        <v>12</v>
      </c>
      <c r="J139" s="849">
        <v>6</v>
      </c>
      <c r="K139" s="849">
        <v>72</v>
      </c>
      <c r="L139" s="849">
        <v>0.35294117647058826</v>
      </c>
      <c r="M139" s="849">
        <v>12</v>
      </c>
      <c r="N139" s="849">
        <v>17</v>
      </c>
      <c r="O139" s="849">
        <v>221</v>
      </c>
      <c r="P139" s="837">
        <v>1.0833333333333333</v>
      </c>
      <c r="Q139" s="850">
        <v>13</v>
      </c>
    </row>
    <row r="140" spans="1:17" ht="14.4" customHeight="1" x14ac:dyDescent="0.3">
      <c r="A140" s="831" t="s">
        <v>5636</v>
      </c>
      <c r="B140" s="832" t="s">
        <v>5637</v>
      </c>
      <c r="C140" s="832" t="s">
        <v>5036</v>
      </c>
      <c r="D140" s="832" t="s">
        <v>5738</v>
      </c>
      <c r="E140" s="832" t="s">
        <v>5739</v>
      </c>
      <c r="F140" s="849">
        <v>30</v>
      </c>
      <c r="G140" s="849">
        <v>5490</v>
      </c>
      <c r="H140" s="849">
        <v>1</v>
      </c>
      <c r="I140" s="849">
        <v>183</v>
      </c>
      <c r="J140" s="849">
        <v>33</v>
      </c>
      <c r="K140" s="849">
        <v>6039</v>
      </c>
      <c r="L140" s="849">
        <v>1.1000000000000001</v>
      </c>
      <c r="M140" s="849">
        <v>183</v>
      </c>
      <c r="N140" s="849">
        <v>25</v>
      </c>
      <c r="O140" s="849">
        <v>4600</v>
      </c>
      <c r="P140" s="837">
        <v>0.83788706739526408</v>
      </c>
      <c r="Q140" s="850">
        <v>184</v>
      </c>
    </row>
    <row r="141" spans="1:17" ht="14.4" customHeight="1" x14ac:dyDescent="0.3">
      <c r="A141" s="831" t="s">
        <v>5636</v>
      </c>
      <c r="B141" s="832" t="s">
        <v>5637</v>
      </c>
      <c r="C141" s="832" t="s">
        <v>5036</v>
      </c>
      <c r="D141" s="832" t="s">
        <v>5740</v>
      </c>
      <c r="E141" s="832" t="s">
        <v>5741</v>
      </c>
      <c r="F141" s="849">
        <v>48</v>
      </c>
      <c r="G141" s="849">
        <v>3504</v>
      </c>
      <c r="H141" s="849">
        <v>1</v>
      </c>
      <c r="I141" s="849">
        <v>73</v>
      </c>
      <c r="J141" s="849">
        <v>55</v>
      </c>
      <c r="K141" s="849">
        <v>4015</v>
      </c>
      <c r="L141" s="849">
        <v>1.1458333333333333</v>
      </c>
      <c r="M141" s="849">
        <v>73</v>
      </c>
      <c r="N141" s="849">
        <v>61</v>
      </c>
      <c r="O141" s="849">
        <v>4453</v>
      </c>
      <c r="P141" s="837">
        <v>1.2708333333333333</v>
      </c>
      <c r="Q141" s="850">
        <v>73</v>
      </c>
    </row>
    <row r="142" spans="1:17" ht="14.4" customHeight="1" x14ac:dyDescent="0.3">
      <c r="A142" s="831" t="s">
        <v>5636</v>
      </c>
      <c r="B142" s="832" t="s">
        <v>5637</v>
      </c>
      <c r="C142" s="832" t="s">
        <v>5036</v>
      </c>
      <c r="D142" s="832" t="s">
        <v>5742</v>
      </c>
      <c r="E142" s="832" t="s">
        <v>5743</v>
      </c>
      <c r="F142" s="849">
        <v>23</v>
      </c>
      <c r="G142" s="849">
        <v>4232</v>
      </c>
      <c r="H142" s="849">
        <v>1</v>
      </c>
      <c r="I142" s="849">
        <v>184</v>
      </c>
      <c r="J142" s="849">
        <v>24</v>
      </c>
      <c r="K142" s="849">
        <v>4416</v>
      </c>
      <c r="L142" s="849">
        <v>1.0434782608695652</v>
      </c>
      <c r="M142" s="849">
        <v>184</v>
      </c>
      <c r="N142" s="849">
        <v>22</v>
      </c>
      <c r="O142" s="849">
        <v>4070</v>
      </c>
      <c r="P142" s="837">
        <v>0.96172022684310021</v>
      </c>
      <c r="Q142" s="850">
        <v>185</v>
      </c>
    </row>
    <row r="143" spans="1:17" ht="14.4" customHeight="1" x14ac:dyDescent="0.3">
      <c r="A143" s="831" t="s">
        <v>5636</v>
      </c>
      <c r="B143" s="832" t="s">
        <v>5637</v>
      </c>
      <c r="C143" s="832" t="s">
        <v>5036</v>
      </c>
      <c r="D143" s="832" t="s">
        <v>5744</v>
      </c>
      <c r="E143" s="832" t="s">
        <v>5745</v>
      </c>
      <c r="F143" s="849">
        <v>1976</v>
      </c>
      <c r="G143" s="849">
        <v>294424</v>
      </c>
      <c r="H143" s="849">
        <v>1</v>
      </c>
      <c r="I143" s="849">
        <v>149</v>
      </c>
      <c r="J143" s="849">
        <v>1842</v>
      </c>
      <c r="K143" s="849">
        <v>274458</v>
      </c>
      <c r="L143" s="849">
        <v>0.93218623481781382</v>
      </c>
      <c r="M143" s="849">
        <v>149</v>
      </c>
      <c r="N143" s="849">
        <v>1993</v>
      </c>
      <c r="O143" s="849">
        <v>298950</v>
      </c>
      <c r="P143" s="837">
        <v>1.0153723881205337</v>
      </c>
      <c r="Q143" s="850">
        <v>150</v>
      </c>
    </row>
    <row r="144" spans="1:17" ht="14.4" customHeight="1" x14ac:dyDescent="0.3">
      <c r="A144" s="831" t="s">
        <v>5636</v>
      </c>
      <c r="B144" s="832" t="s">
        <v>5637</v>
      </c>
      <c r="C144" s="832" t="s">
        <v>5036</v>
      </c>
      <c r="D144" s="832" t="s">
        <v>5746</v>
      </c>
      <c r="E144" s="832" t="s">
        <v>5747</v>
      </c>
      <c r="F144" s="849">
        <v>1390</v>
      </c>
      <c r="G144" s="849">
        <v>41700</v>
      </c>
      <c r="H144" s="849">
        <v>1</v>
      </c>
      <c r="I144" s="849">
        <v>30</v>
      </c>
      <c r="J144" s="849">
        <v>1378</v>
      </c>
      <c r="K144" s="849">
        <v>41340</v>
      </c>
      <c r="L144" s="849">
        <v>0.99136690647482018</v>
      </c>
      <c r="M144" s="849">
        <v>30</v>
      </c>
      <c r="N144" s="849">
        <v>1440</v>
      </c>
      <c r="O144" s="849">
        <v>43200</v>
      </c>
      <c r="P144" s="837">
        <v>1.0359712230215827</v>
      </c>
      <c r="Q144" s="850">
        <v>30</v>
      </c>
    </row>
    <row r="145" spans="1:17" ht="14.4" customHeight="1" x14ac:dyDescent="0.3">
      <c r="A145" s="831" t="s">
        <v>5636</v>
      </c>
      <c r="B145" s="832" t="s">
        <v>5637</v>
      </c>
      <c r="C145" s="832" t="s">
        <v>5036</v>
      </c>
      <c r="D145" s="832" t="s">
        <v>5748</v>
      </c>
      <c r="E145" s="832" t="s">
        <v>5749</v>
      </c>
      <c r="F145" s="849">
        <v>607</v>
      </c>
      <c r="G145" s="849">
        <v>18817</v>
      </c>
      <c r="H145" s="849">
        <v>1</v>
      </c>
      <c r="I145" s="849">
        <v>31</v>
      </c>
      <c r="J145" s="849">
        <v>658</v>
      </c>
      <c r="K145" s="849">
        <v>20398</v>
      </c>
      <c r="L145" s="849">
        <v>1.0840197693574958</v>
      </c>
      <c r="M145" s="849">
        <v>31</v>
      </c>
      <c r="N145" s="849">
        <v>660</v>
      </c>
      <c r="O145" s="849">
        <v>20460</v>
      </c>
      <c r="P145" s="837">
        <v>1.0873146622734762</v>
      </c>
      <c r="Q145" s="850">
        <v>31</v>
      </c>
    </row>
    <row r="146" spans="1:17" ht="14.4" customHeight="1" x14ac:dyDescent="0.3">
      <c r="A146" s="831" t="s">
        <v>5636</v>
      </c>
      <c r="B146" s="832" t="s">
        <v>5637</v>
      </c>
      <c r="C146" s="832" t="s">
        <v>5036</v>
      </c>
      <c r="D146" s="832" t="s">
        <v>5750</v>
      </c>
      <c r="E146" s="832" t="s">
        <v>5751</v>
      </c>
      <c r="F146" s="849">
        <v>612</v>
      </c>
      <c r="G146" s="849">
        <v>16524</v>
      </c>
      <c r="H146" s="849">
        <v>1</v>
      </c>
      <c r="I146" s="849">
        <v>27</v>
      </c>
      <c r="J146" s="849">
        <v>657</v>
      </c>
      <c r="K146" s="849">
        <v>17739</v>
      </c>
      <c r="L146" s="849">
        <v>1.0735294117647058</v>
      </c>
      <c r="M146" s="849">
        <v>27</v>
      </c>
      <c r="N146" s="849">
        <v>662</v>
      </c>
      <c r="O146" s="849">
        <v>18536</v>
      </c>
      <c r="P146" s="837">
        <v>1.1217622851609779</v>
      </c>
      <c r="Q146" s="850">
        <v>28</v>
      </c>
    </row>
    <row r="147" spans="1:17" ht="14.4" customHeight="1" x14ac:dyDescent="0.3">
      <c r="A147" s="831" t="s">
        <v>5636</v>
      </c>
      <c r="B147" s="832" t="s">
        <v>5637</v>
      </c>
      <c r="C147" s="832" t="s">
        <v>5036</v>
      </c>
      <c r="D147" s="832" t="s">
        <v>5752</v>
      </c>
      <c r="E147" s="832" t="s">
        <v>5753</v>
      </c>
      <c r="F147" s="849">
        <v>3</v>
      </c>
      <c r="G147" s="849">
        <v>768</v>
      </c>
      <c r="H147" s="849">
        <v>1</v>
      </c>
      <c r="I147" s="849">
        <v>256</v>
      </c>
      <c r="J147" s="849">
        <v>7</v>
      </c>
      <c r="K147" s="849">
        <v>1792</v>
      </c>
      <c r="L147" s="849">
        <v>2.3333333333333335</v>
      </c>
      <c r="M147" s="849">
        <v>256</v>
      </c>
      <c r="N147" s="849">
        <v>10</v>
      </c>
      <c r="O147" s="849">
        <v>2570</v>
      </c>
      <c r="P147" s="837">
        <v>3.3463541666666665</v>
      </c>
      <c r="Q147" s="850">
        <v>257</v>
      </c>
    </row>
    <row r="148" spans="1:17" ht="14.4" customHeight="1" x14ac:dyDescent="0.3">
      <c r="A148" s="831" t="s">
        <v>5636</v>
      </c>
      <c r="B148" s="832" t="s">
        <v>5637</v>
      </c>
      <c r="C148" s="832" t="s">
        <v>5036</v>
      </c>
      <c r="D148" s="832" t="s">
        <v>5754</v>
      </c>
      <c r="E148" s="832" t="s">
        <v>5755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163</v>
      </c>
      <c r="P148" s="837"/>
      <c r="Q148" s="850">
        <v>163</v>
      </c>
    </row>
    <row r="149" spans="1:17" ht="14.4" customHeight="1" x14ac:dyDescent="0.3">
      <c r="A149" s="831" t="s">
        <v>5636</v>
      </c>
      <c r="B149" s="832" t="s">
        <v>5637</v>
      </c>
      <c r="C149" s="832" t="s">
        <v>5036</v>
      </c>
      <c r="D149" s="832" t="s">
        <v>5756</v>
      </c>
      <c r="E149" s="832" t="s">
        <v>5757</v>
      </c>
      <c r="F149" s="849">
        <v>532</v>
      </c>
      <c r="G149" s="849">
        <v>11704</v>
      </c>
      <c r="H149" s="849">
        <v>1</v>
      </c>
      <c r="I149" s="849">
        <v>22</v>
      </c>
      <c r="J149" s="849">
        <v>461</v>
      </c>
      <c r="K149" s="849">
        <v>10142</v>
      </c>
      <c r="L149" s="849">
        <v>0.86654135338345861</v>
      </c>
      <c r="M149" s="849">
        <v>22</v>
      </c>
      <c r="N149" s="849">
        <v>539</v>
      </c>
      <c r="O149" s="849">
        <v>12397</v>
      </c>
      <c r="P149" s="837">
        <v>1.0592105263157894</v>
      </c>
      <c r="Q149" s="850">
        <v>23</v>
      </c>
    </row>
    <row r="150" spans="1:17" ht="14.4" customHeight="1" x14ac:dyDescent="0.3">
      <c r="A150" s="831" t="s">
        <v>5636</v>
      </c>
      <c r="B150" s="832" t="s">
        <v>5637</v>
      </c>
      <c r="C150" s="832" t="s">
        <v>5036</v>
      </c>
      <c r="D150" s="832" t="s">
        <v>5758</v>
      </c>
      <c r="E150" s="832" t="s">
        <v>5759</v>
      </c>
      <c r="F150" s="849">
        <v>1376</v>
      </c>
      <c r="G150" s="849">
        <v>34400</v>
      </c>
      <c r="H150" s="849">
        <v>1</v>
      </c>
      <c r="I150" s="849">
        <v>25</v>
      </c>
      <c r="J150" s="849">
        <v>1353</v>
      </c>
      <c r="K150" s="849">
        <v>33825</v>
      </c>
      <c r="L150" s="849">
        <v>0.98328488372093026</v>
      </c>
      <c r="M150" s="849">
        <v>25</v>
      </c>
      <c r="N150" s="849">
        <v>1439</v>
      </c>
      <c r="O150" s="849">
        <v>37414</v>
      </c>
      <c r="P150" s="837">
        <v>1.0876162790697674</v>
      </c>
      <c r="Q150" s="850">
        <v>26</v>
      </c>
    </row>
    <row r="151" spans="1:17" ht="14.4" customHeight="1" x14ac:dyDescent="0.3">
      <c r="A151" s="831" t="s">
        <v>5636</v>
      </c>
      <c r="B151" s="832" t="s">
        <v>5637</v>
      </c>
      <c r="C151" s="832" t="s">
        <v>5036</v>
      </c>
      <c r="D151" s="832" t="s">
        <v>5760</v>
      </c>
      <c r="E151" s="832" t="s">
        <v>5761</v>
      </c>
      <c r="F151" s="849">
        <v>1215</v>
      </c>
      <c r="G151" s="849">
        <v>40095</v>
      </c>
      <c r="H151" s="849">
        <v>1</v>
      </c>
      <c r="I151" s="849">
        <v>33</v>
      </c>
      <c r="J151" s="849">
        <v>1103</v>
      </c>
      <c r="K151" s="849">
        <v>36399</v>
      </c>
      <c r="L151" s="849">
        <v>0.90781893004115222</v>
      </c>
      <c r="M151" s="849">
        <v>33</v>
      </c>
      <c r="N151" s="849">
        <v>1354</v>
      </c>
      <c r="O151" s="849">
        <v>44682</v>
      </c>
      <c r="P151" s="837">
        <v>1.11440329218107</v>
      </c>
      <c r="Q151" s="850">
        <v>33</v>
      </c>
    </row>
    <row r="152" spans="1:17" ht="14.4" customHeight="1" x14ac:dyDescent="0.3">
      <c r="A152" s="831" t="s">
        <v>5636</v>
      </c>
      <c r="B152" s="832" t="s">
        <v>5637</v>
      </c>
      <c r="C152" s="832" t="s">
        <v>5036</v>
      </c>
      <c r="D152" s="832" t="s">
        <v>5762</v>
      </c>
      <c r="E152" s="832" t="s">
        <v>5763</v>
      </c>
      <c r="F152" s="849">
        <v>2</v>
      </c>
      <c r="G152" s="849">
        <v>410</v>
      </c>
      <c r="H152" s="849">
        <v>1</v>
      </c>
      <c r="I152" s="849">
        <v>205</v>
      </c>
      <c r="J152" s="849">
        <v>2</v>
      </c>
      <c r="K152" s="849">
        <v>410</v>
      </c>
      <c r="L152" s="849">
        <v>1</v>
      </c>
      <c r="M152" s="849">
        <v>205</v>
      </c>
      <c r="N152" s="849"/>
      <c r="O152" s="849"/>
      <c r="P152" s="837"/>
      <c r="Q152" s="850"/>
    </row>
    <row r="153" spans="1:17" ht="14.4" customHeight="1" x14ac:dyDescent="0.3">
      <c r="A153" s="831" t="s">
        <v>5636</v>
      </c>
      <c r="B153" s="832" t="s">
        <v>5637</v>
      </c>
      <c r="C153" s="832" t="s">
        <v>5036</v>
      </c>
      <c r="D153" s="832" t="s">
        <v>5764</v>
      </c>
      <c r="E153" s="832" t="s">
        <v>5765</v>
      </c>
      <c r="F153" s="849">
        <v>1158</v>
      </c>
      <c r="G153" s="849">
        <v>30108</v>
      </c>
      <c r="H153" s="849">
        <v>1</v>
      </c>
      <c r="I153" s="849">
        <v>26</v>
      </c>
      <c r="J153" s="849">
        <v>1202</v>
      </c>
      <c r="K153" s="849">
        <v>31252</v>
      </c>
      <c r="L153" s="849">
        <v>1.0379965457685665</v>
      </c>
      <c r="M153" s="849">
        <v>26</v>
      </c>
      <c r="N153" s="849">
        <v>1172</v>
      </c>
      <c r="O153" s="849">
        <v>30472</v>
      </c>
      <c r="P153" s="837">
        <v>1.0120898100172711</v>
      </c>
      <c r="Q153" s="850">
        <v>26</v>
      </c>
    </row>
    <row r="154" spans="1:17" ht="14.4" customHeight="1" x14ac:dyDescent="0.3">
      <c r="A154" s="831" t="s">
        <v>5636</v>
      </c>
      <c r="B154" s="832" t="s">
        <v>5637</v>
      </c>
      <c r="C154" s="832" t="s">
        <v>5036</v>
      </c>
      <c r="D154" s="832" t="s">
        <v>5766</v>
      </c>
      <c r="E154" s="832" t="s">
        <v>5767</v>
      </c>
      <c r="F154" s="849">
        <v>443</v>
      </c>
      <c r="G154" s="849">
        <v>37212</v>
      </c>
      <c r="H154" s="849">
        <v>1</v>
      </c>
      <c r="I154" s="849">
        <v>84</v>
      </c>
      <c r="J154" s="849">
        <v>464</v>
      </c>
      <c r="K154" s="849">
        <v>38976</v>
      </c>
      <c r="L154" s="849">
        <v>1.0474040632054176</v>
      </c>
      <c r="M154" s="849">
        <v>84</v>
      </c>
      <c r="N154" s="849">
        <v>620</v>
      </c>
      <c r="O154" s="849">
        <v>52080</v>
      </c>
      <c r="P154" s="837">
        <v>1.399548532731377</v>
      </c>
      <c r="Q154" s="850">
        <v>84</v>
      </c>
    </row>
    <row r="155" spans="1:17" ht="14.4" customHeight="1" x14ac:dyDescent="0.3">
      <c r="A155" s="831" t="s">
        <v>5636</v>
      </c>
      <c r="B155" s="832" t="s">
        <v>5637</v>
      </c>
      <c r="C155" s="832" t="s">
        <v>5036</v>
      </c>
      <c r="D155" s="832" t="s">
        <v>5768</v>
      </c>
      <c r="E155" s="832" t="s">
        <v>5769</v>
      </c>
      <c r="F155" s="849">
        <v>44</v>
      </c>
      <c r="G155" s="849">
        <v>7744</v>
      </c>
      <c r="H155" s="849">
        <v>1</v>
      </c>
      <c r="I155" s="849">
        <v>176</v>
      </c>
      <c r="J155" s="849">
        <v>41</v>
      </c>
      <c r="K155" s="849">
        <v>7216</v>
      </c>
      <c r="L155" s="849">
        <v>0.93181818181818177</v>
      </c>
      <c r="M155" s="849">
        <v>176</v>
      </c>
      <c r="N155" s="849">
        <v>35</v>
      </c>
      <c r="O155" s="849">
        <v>6195</v>
      </c>
      <c r="P155" s="837">
        <v>0.79997417355371903</v>
      </c>
      <c r="Q155" s="850">
        <v>177</v>
      </c>
    </row>
    <row r="156" spans="1:17" ht="14.4" customHeight="1" x14ac:dyDescent="0.3">
      <c r="A156" s="831" t="s">
        <v>5636</v>
      </c>
      <c r="B156" s="832" t="s">
        <v>5637</v>
      </c>
      <c r="C156" s="832" t="s">
        <v>5036</v>
      </c>
      <c r="D156" s="832" t="s">
        <v>5770</v>
      </c>
      <c r="E156" s="832" t="s">
        <v>5771</v>
      </c>
      <c r="F156" s="849">
        <v>41</v>
      </c>
      <c r="G156" s="849">
        <v>10373</v>
      </c>
      <c r="H156" s="849">
        <v>1</v>
      </c>
      <c r="I156" s="849">
        <v>253</v>
      </c>
      <c r="J156" s="849">
        <v>39</v>
      </c>
      <c r="K156" s="849">
        <v>9867</v>
      </c>
      <c r="L156" s="849">
        <v>0.95121951219512191</v>
      </c>
      <c r="M156" s="849">
        <v>253</v>
      </c>
      <c r="N156" s="849">
        <v>34</v>
      </c>
      <c r="O156" s="849">
        <v>8636</v>
      </c>
      <c r="P156" s="837">
        <v>0.83254603297021113</v>
      </c>
      <c r="Q156" s="850">
        <v>254</v>
      </c>
    </row>
    <row r="157" spans="1:17" ht="14.4" customHeight="1" x14ac:dyDescent="0.3">
      <c r="A157" s="831" t="s">
        <v>5636</v>
      </c>
      <c r="B157" s="832" t="s">
        <v>5637</v>
      </c>
      <c r="C157" s="832" t="s">
        <v>5036</v>
      </c>
      <c r="D157" s="832" t="s">
        <v>5772</v>
      </c>
      <c r="E157" s="832" t="s">
        <v>5773</v>
      </c>
      <c r="F157" s="849">
        <v>261</v>
      </c>
      <c r="G157" s="849">
        <v>3915</v>
      </c>
      <c r="H157" s="849">
        <v>1</v>
      </c>
      <c r="I157" s="849">
        <v>15</v>
      </c>
      <c r="J157" s="849">
        <v>274</v>
      </c>
      <c r="K157" s="849">
        <v>4110</v>
      </c>
      <c r="L157" s="849">
        <v>1.0498084291187739</v>
      </c>
      <c r="M157" s="849">
        <v>15</v>
      </c>
      <c r="N157" s="849">
        <v>297</v>
      </c>
      <c r="O157" s="849">
        <v>4752</v>
      </c>
      <c r="P157" s="837">
        <v>1.2137931034482758</v>
      </c>
      <c r="Q157" s="850">
        <v>16</v>
      </c>
    </row>
    <row r="158" spans="1:17" ht="14.4" customHeight="1" x14ac:dyDescent="0.3">
      <c r="A158" s="831" t="s">
        <v>5636</v>
      </c>
      <c r="B158" s="832" t="s">
        <v>5637</v>
      </c>
      <c r="C158" s="832" t="s">
        <v>5036</v>
      </c>
      <c r="D158" s="832" t="s">
        <v>5774</v>
      </c>
      <c r="E158" s="832" t="s">
        <v>5775</v>
      </c>
      <c r="F158" s="849">
        <v>687</v>
      </c>
      <c r="G158" s="849">
        <v>15801</v>
      </c>
      <c r="H158" s="849">
        <v>1</v>
      </c>
      <c r="I158" s="849">
        <v>23</v>
      </c>
      <c r="J158" s="849">
        <v>748</v>
      </c>
      <c r="K158" s="849">
        <v>17204</v>
      </c>
      <c r="L158" s="849">
        <v>1.0887918486171762</v>
      </c>
      <c r="M158" s="849">
        <v>23</v>
      </c>
      <c r="N158" s="849">
        <v>717</v>
      </c>
      <c r="O158" s="849">
        <v>16491</v>
      </c>
      <c r="P158" s="837">
        <v>1.0436681222707425</v>
      </c>
      <c r="Q158" s="850">
        <v>23</v>
      </c>
    </row>
    <row r="159" spans="1:17" ht="14.4" customHeight="1" x14ac:dyDescent="0.3">
      <c r="A159" s="831" t="s">
        <v>5636</v>
      </c>
      <c r="B159" s="832" t="s">
        <v>5637</v>
      </c>
      <c r="C159" s="832" t="s">
        <v>5036</v>
      </c>
      <c r="D159" s="832" t="s">
        <v>5776</v>
      </c>
      <c r="E159" s="832" t="s">
        <v>5777</v>
      </c>
      <c r="F159" s="849">
        <v>41</v>
      </c>
      <c r="G159" s="849">
        <v>10332</v>
      </c>
      <c r="H159" s="849">
        <v>1</v>
      </c>
      <c r="I159" s="849">
        <v>252</v>
      </c>
      <c r="J159" s="849">
        <v>33</v>
      </c>
      <c r="K159" s="849">
        <v>8316</v>
      </c>
      <c r="L159" s="849">
        <v>0.80487804878048785</v>
      </c>
      <c r="M159" s="849">
        <v>252</v>
      </c>
      <c r="N159" s="849">
        <v>32</v>
      </c>
      <c r="O159" s="849">
        <v>8096</v>
      </c>
      <c r="P159" s="837">
        <v>0.78358497870692989</v>
      </c>
      <c r="Q159" s="850">
        <v>253</v>
      </c>
    </row>
    <row r="160" spans="1:17" ht="14.4" customHeight="1" x14ac:dyDescent="0.3">
      <c r="A160" s="831" t="s">
        <v>5636</v>
      </c>
      <c r="B160" s="832" t="s">
        <v>5637</v>
      </c>
      <c r="C160" s="832" t="s">
        <v>5036</v>
      </c>
      <c r="D160" s="832" t="s">
        <v>5778</v>
      </c>
      <c r="E160" s="832" t="s">
        <v>5779</v>
      </c>
      <c r="F160" s="849">
        <v>224</v>
      </c>
      <c r="G160" s="849">
        <v>8288</v>
      </c>
      <c r="H160" s="849">
        <v>1</v>
      </c>
      <c r="I160" s="849">
        <v>37</v>
      </c>
      <c r="J160" s="849">
        <v>243</v>
      </c>
      <c r="K160" s="849">
        <v>8991</v>
      </c>
      <c r="L160" s="849">
        <v>1.0848214285714286</v>
      </c>
      <c r="M160" s="849">
        <v>37</v>
      </c>
      <c r="N160" s="849">
        <v>276</v>
      </c>
      <c r="O160" s="849">
        <v>10212</v>
      </c>
      <c r="P160" s="837">
        <v>1.2321428571428572</v>
      </c>
      <c r="Q160" s="850">
        <v>37</v>
      </c>
    </row>
    <row r="161" spans="1:17" ht="14.4" customHeight="1" x14ac:dyDescent="0.3">
      <c r="A161" s="831" t="s">
        <v>5636</v>
      </c>
      <c r="B161" s="832" t="s">
        <v>5637</v>
      </c>
      <c r="C161" s="832" t="s">
        <v>5036</v>
      </c>
      <c r="D161" s="832" t="s">
        <v>5780</v>
      </c>
      <c r="E161" s="832" t="s">
        <v>5781</v>
      </c>
      <c r="F161" s="849">
        <v>1282</v>
      </c>
      <c r="G161" s="849">
        <v>29486</v>
      </c>
      <c r="H161" s="849">
        <v>1</v>
      </c>
      <c r="I161" s="849">
        <v>23</v>
      </c>
      <c r="J161" s="849">
        <v>1225</v>
      </c>
      <c r="K161" s="849">
        <v>28175</v>
      </c>
      <c r="L161" s="849">
        <v>0.95553822152886114</v>
      </c>
      <c r="M161" s="849">
        <v>23</v>
      </c>
      <c r="N161" s="849">
        <v>1365</v>
      </c>
      <c r="O161" s="849">
        <v>31395</v>
      </c>
      <c r="P161" s="837">
        <v>1.064742589703588</v>
      </c>
      <c r="Q161" s="850">
        <v>23</v>
      </c>
    </row>
    <row r="162" spans="1:17" ht="14.4" customHeight="1" x14ac:dyDescent="0.3">
      <c r="A162" s="831" t="s">
        <v>5636</v>
      </c>
      <c r="B162" s="832" t="s">
        <v>5637</v>
      </c>
      <c r="C162" s="832" t="s">
        <v>5036</v>
      </c>
      <c r="D162" s="832" t="s">
        <v>5782</v>
      </c>
      <c r="E162" s="832" t="s">
        <v>5783</v>
      </c>
      <c r="F162" s="849">
        <v>2</v>
      </c>
      <c r="G162" s="849">
        <v>432</v>
      </c>
      <c r="H162" s="849">
        <v>1</v>
      </c>
      <c r="I162" s="849">
        <v>216</v>
      </c>
      <c r="J162" s="849"/>
      <c r="K162" s="849"/>
      <c r="L162" s="849"/>
      <c r="M162" s="849"/>
      <c r="N162" s="849">
        <v>2</v>
      </c>
      <c r="O162" s="849">
        <v>432</v>
      </c>
      <c r="P162" s="837">
        <v>1</v>
      </c>
      <c r="Q162" s="850">
        <v>216</v>
      </c>
    </row>
    <row r="163" spans="1:17" ht="14.4" customHeight="1" x14ac:dyDescent="0.3">
      <c r="A163" s="831" t="s">
        <v>5636</v>
      </c>
      <c r="B163" s="832" t="s">
        <v>5637</v>
      </c>
      <c r="C163" s="832" t="s">
        <v>5036</v>
      </c>
      <c r="D163" s="832" t="s">
        <v>5784</v>
      </c>
      <c r="E163" s="832" t="s">
        <v>5785</v>
      </c>
      <c r="F163" s="849">
        <v>42</v>
      </c>
      <c r="G163" s="849">
        <v>7182</v>
      </c>
      <c r="H163" s="849">
        <v>1</v>
      </c>
      <c r="I163" s="849">
        <v>171</v>
      </c>
      <c r="J163" s="849">
        <v>70</v>
      </c>
      <c r="K163" s="849">
        <v>11970</v>
      </c>
      <c r="L163" s="849">
        <v>1.6666666666666667</v>
      </c>
      <c r="M163" s="849">
        <v>171</v>
      </c>
      <c r="N163" s="849">
        <v>64</v>
      </c>
      <c r="O163" s="849">
        <v>10944</v>
      </c>
      <c r="P163" s="837">
        <v>1.5238095238095237</v>
      </c>
      <c r="Q163" s="850">
        <v>171</v>
      </c>
    </row>
    <row r="164" spans="1:17" ht="14.4" customHeight="1" x14ac:dyDescent="0.3">
      <c r="A164" s="831" t="s">
        <v>5636</v>
      </c>
      <c r="B164" s="832" t="s">
        <v>5637</v>
      </c>
      <c r="C164" s="832" t="s">
        <v>5036</v>
      </c>
      <c r="D164" s="832" t="s">
        <v>5786</v>
      </c>
      <c r="E164" s="832" t="s">
        <v>5787</v>
      </c>
      <c r="F164" s="849"/>
      <c r="G164" s="849"/>
      <c r="H164" s="849"/>
      <c r="I164" s="849"/>
      <c r="J164" s="849">
        <v>3</v>
      </c>
      <c r="K164" s="849">
        <v>1764</v>
      </c>
      <c r="L164" s="849"/>
      <c r="M164" s="849">
        <v>588</v>
      </c>
      <c r="N164" s="849">
        <v>1</v>
      </c>
      <c r="O164" s="849">
        <v>589</v>
      </c>
      <c r="P164" s="837"/>
      <c r="Q164" s="850">
        <v>589</v>
      </c>
    </row>
    <row r="165" spans="1:17" ht="14.4" customHeight="1" x14ac:dyDescent="0.3">
      <c r="A165" s="831" t="s">
        <v>5636</v>
      </c>
      <c r="B165" s="832" t="s">
        <v>5637</v>
      </c>
      <c r="C165" s="832" t="s">
        <v>5036</v>
      </c>
      <c r="D165" s="832" t="s">
        <v>5788</v>
      </c>
      <c r="E165" s="832" t="s">
        <v>5789</v>
      </c>
      <c r="F165" s="849"/>
      <c r="G165" s="849"/>
      <c r="H165" s="849"/>
      <c r="I165" s="849"/>
      <c r="J165" s="849">
        <v>1</v>
      </c>
      <c r="K165" s="849">
        <v>327</v>
      </c>
      <c r="L165" s="849"/>
      <c r="M165" s="849">
        <v>327</v>
      </c>
      <c r="N165" s="849">
        <v>1</v>
      </c>
      <c r="O165" s="849">
        <v>328</v>
      </c>
      <c r="P165" s="837"/>
      <c r="Q165" s="850">
        <v>328</v>
      </c>
    </row>
    <row r="166" spans="1:17" ht="14.4" customHeight="1" x14ac:dyDescent="0.3">
      <c r="A166" s="831" t="s">
        <v>5636</v>
      </c>
      <c r="B166" s="832" t="s">
        <v>5637</v>
      </c>
      <c r="C166" s="832" t="s">
        <v>5036</v>
      </c>
      <c r="D166" s="832" t="s">
        <v>5790</v>
      </c>
      <c r="E166" s="832" t="s">
        <v>5791</v>
      </c>
      <c r="F166" s="849">
        <v>5</v>
      </c>
      <c r="G166" s="849">
        <v>1655</v>
      </c>
      <c r="H166" s="849">
        <v>1</v>
      </c>
      <c r="I166" s="849">
        <v>331</v>
      </c>
      <c r="J166" s="849">
        <v>9</v>
      </c>
      <c r="K166" s="849">
        <v>2979</v>
      </c>
      <c r="L166" s="849">
        <v>1.8</v>
      </c>
      <c r="M166" s="849">
        <v>331</v>
      </c>
      <c r="N166" s="849">
        <v>8</v>
      </c>
      <c r="O166" s="849">
        <v>2648</v>
      </c>
      <c r="P166" s="837">
        <v>1.6</v>
      </c>
      <c r="Q166" s="850">
        <v>331</v>
      </c>
    </row>
    <row r="167" spans="1:17" ht="14.4" customHeight="1" x14ac:dyDescent="0.3">
      <c r="A167" s="831" t="s">
        <v>5636</v>
      </c>
      <c r="B167" s="832" t="s">
        <v>5637</v>
      </c>
      <c r="C167" s="832" t="s">
        <v>5036</v>
      </c>
      <c r="D167" s="832" t="s">
        <v>5792</v>
      </c>
      <c r="E167" s="832" t="s">
        <v>5793</v>
      </c>
      <c r="F167" s="849">
        <v>1</v>
      </c>
      <c r="G167" s="849">
        <v>277</v>
      </c>
      <c r="H167" s="849">
        <v>1</v>
      </c>
      <c r="I167" s="849">
        <v>277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5636</v>
      </c>
      <c r="B168" s="832" t="s">
        <v>5637</v>
      </c>
      <c r="C168" s="832" t="s">
        <v>5036</v>
      </c>
      <c r="D168" s="832" t="s">
        <v>5794</v>
      </c>
      <c r="E168" s="832" t="s">
        <v>5795</v>
      </c>
      <c r="F168" s="849">
        <v>1151</v>
      </c>
      <c r="G168" s="849">
        <v>33379</v>
      </c>
      <c r="H168" s="849">
        <v>1</v>
      </c>
      <c r="I168" s="849">
        <v>29</v>
      </c>
      <c r="J168" s="849">
        <v>1160</v>
      </c>
      <c r="K168" s="849">
        <v>33640</v>
      </c>
      <c r="L168" s="849">
        <v>1.0078192875760208</v>
      </c>
      <c r="M168" s="849">
        <v>29</v>
      </c>
      <c r="N168" s="849">
        <v>1135</v>
      </c>
      <c r="O168" s="849">
        <v>32915</v>
      </c>
      <c r="P168" s="837">
        <v>0.98609904430929629</v>
      </c>
      <c r="Q168" s="850">
        <v>29</v>
      </c>
    </row>
    <row r="169" spans="1:17" ht="14.4" customHeight="1" x14ac:dyDescent="0.3">
      <c r="A169" s="831" t="s">
        <v>5636</v>
      </c>
      <c r="B169" s="832" t="s">
        <v>5637</v>
      </c>
      <c r="C169" s="832" t="s">
        <v>5036</v>
      </c>
      <c r="D169" s="832" t="s">
        <v>5796</v>
      </c>
      <c r="E169" s="832" t="s">
        <v>5797</v>
      </c>
      <c r="F169" s="849">
        <v>1</v>
      </c>
      <c r="G169" s="849">
        <v>178</v>
      </c>
      <c r="H169" s="849">
        <v>1</v>
      </c>
      <c r="I169" s="849">
        <v>178</v>
      </c>
      <c r="J169" s="849">
        <v>2</v>
      </c>
      <c r="K169" s="849">
        <v>356</v>
      </c>
      <c r="L169" s="849">
        <v>2</v>
      </c>
      <c r="M169" s="849">
        <v>178</v>
      </c>
      <c r="N169" s="849">
        <v>2</v>
      </c>
      <c r="O169" s="849">
        <v>358</v>
      </c>
      <c r="P169" s="837">
        <v>2.0112359550561796</v>
      </c>
      <c r="Q169" s="850">
        <v>179</v>
      </c>
    </row>
    <row r="170" spans="1:17" ht="14.4" customHeight="1" x14ac:dyDescent="0.3">
      <c r="A170" s="831" t="s">
        <v>5636</v>
      </c>
      <c r="B170" s="832" t="s">
        <v>5637</v>
      </c>
      <c r="C170" s="832" t="s">
        <v>5036</v>
      </c>
      <c r="D170" s="832" t="s">
        <v>5798</v>
      </c>
      <c r="E170" s="832" t="s">
        <v>5799</v>
      </c>
      <c r="F170" s="849">
        <v>10</v>
      </c>
      <c r="G170" s="849">
        <v>150</v>
      </c>
      <c r="H170" s="849">
        <v>1</v>
      </c>
      <c r="I170" s="849">
        <v>15</v>
      </c>
      <c r="J170" s="849">
        <v>22</v>
      </c>
      <c r="K170" s="849">
        <v>330</v>
      </c>
      <c r="L170" s="849">
        <v>2.2000000000000002</v>
      </c>
      <c r="M170" s="849">
        <v>15</v>
      </c>
      <c r="N170" s="849">
        <v>9</v>
      </c>
      <c r="O170" s="849">
        <v>144</v>
      </c>
      <c r="P170" s="837">
        <v>0.96</v>
      </c>
      <c r="Q170" s="850">
        <v>16</v>
      </c>
    </row>
    <row r="171" spans="1:17" ht="14.4" customHeight="1" x14ac:dyDescent="0.3">
      <c r="A171" s="831" t="s">
        <v>5636</v>
      </c>
      <c r="B171" s="832" t="s">
        <v>5637</v>
      </c>
      <c r="C171" s="832" t="s">
        <v>5036</v>
      </c>
      <c r="D171" s="832" t="s">
        <v>5800</v>
      </c>
      <c r="E171" s="832" t="s">
        <v>5801</v>
      </c>
      <c r="F171" s="849">
        <v>270</v>
      </c>
      <c r="G171" s="849">
        <v>5130</v>
      </c>
      <c r="H171" s="849">
        <v>1</v>
      </c>
      <c r="I171" s="849">
        <v>19</v>
      </c>
      <c r="J171" s="849">
        <v>275</v>
      </c>
      <c r="K171" s="849">
        <v>5225</v>
      </c>
      <c r="L171" s="849">
        <v>1.0185185185185186</v>
      </c>
      <c r="M171" s="849">
        <v>19</v>
      </c>
      <c r="N171" s="849">
        <v>339</v>
      </c>
      <c r="O171" s="849">
        <v>6780</v>
      </c>
      <c r="P171" s="837">
        <v>1.3216374269005848</v>
      </c>
      <c r="Q171" s="850">
        <v>20</v>
      </c>
    </row>
    <row r="172" spans="1:17" ht="14.4" customHeight="1" x14ac:dyDescent="0.3">
      <c r="A172" s="831" t="s">
        <v>5636</v>
      </c>
      <c r="B172" s="832" t="s">
        <v>5637</v>
      </c>
      <c r="C172" s="832" t="s">
        <v>5036</v>
      </c>
      <c r="D172" s="832" t="s">
        <v>5802</v>
      </c>
      <c r="E172" s="832" t="s">
        <v>2836</v>
      </c>
      <c r="F172" s="849">
        <v>1926</v>
      </c>
      <c r="G172" s="849">
        <v>38520</v>
      </c>
      <c r="H172" s="849">
        <v>1</v>
      </c>
      <c r="I172" s="849">
        <v>20</v>
      </c>
      <c r="J172" s="849">
        <v>1821</v>
      </c>
      <c r="K172" s="849">
        <v>36420</v>
      </c>
      <c r="L172" s="849">
        <v>0.94548286604361376</v>
      </c>
      <c r="M172" s="849">
        <v>20</v>
      </c>
      <c r="N172" s="849">
        <v>1972</v>
      </c>
      <c r="O172" s="849">
        <v>39440</v>
      </c>
      <c r="P172" s="837">
        <v>1.0238836967808931</v>
      </c>
      <c r="Q172" s="850">
        <v>20</v>
      </c>
    </row>
    <row r="173" spans="1:17" ht="14.4" customHeight="1" x14ac:dyDescent="0.3">
      <c r="A173" s="831" t="s">
        <v>5636</v>
      </c>
      <c r="B173" s="832" t="s">
        <v>5637</v>
      </c>
      <c r="C173" s="832" t="s">
        <v>5036</v>
      </c>
      <c r="D173" s="832" t="s">
        <v>5803</v>
      </c>
      <c r="E173" s="832" t="s">
        <v>5804</v>
      </c>
      <c r="F173" s="849">
        <v>4</v>
      </c>
      <c r="G173" s="849">
        <v>744</v>
      </c>
      <c r="H173" s="849">
        <v>1</v>
      </c>
      <c r="I173" s="849">
        <v>186</v>
      </c>
      <c r="J173" s="849">
        <v>6</v>
      </c>
      <c r="K173" s="849">
        <v>1116</v>
      </c>
      <c r="L173" s="849">
        <v>1.5</v>
      </c>
      <c r="M173" s="849">
        <v>186</v>
      </c>
      <c r="N173" s="849">
        <v>4</v>
      </c>
      <c r="O173" s="849">
        <v>748</v>
      </c>
      <c r="P173" s="837">
        <v>1.0053763440860215</v>
      </c>
      <c r="Q173" s="850">
        <v>187</v>
      </c>
    </row>
    <row r="174" spans="1:17" ht="14.4" customHeight="1" x14ac:dyDescent="0.3">
      <c r="A174" s="831" t="s">
        <v>5636</v>
      </c>
      <c r="B174" s="832" t="s">
        <v>5637</v>
      </c>
      <c r="C174" s="832" t="s">
        <v>5036</v>
      </c>
      <c r="D174" s="832" t="s">
        <v>5805</v>
      </c>
      <c r="E174" s="832" t="s">
        <v>5806</v>
      </c>
      <c r="F174" s="849">
        <v>1</v>
      </c>
      <c r="G174" s="849">
        <v>188</v>
      </c>
      <c r="H174" s="849">
        <v>1</v>
      </c>
      <c r="I174" s="849">
        <v>188</v>
      </c>
      <c r="J174" s="849"/>
      <c r="K174" s="849"/>
      <c r="L174" s="849"/>
      <c r="M174" s="849"/>
      <c r="N174" s="849">
        <v>1</v>
      </c>
      <c r="O174" s="849">
        <v>190</v>
      </c>
      <c r="P174" s="837">
        <v>1.0106382978723405</v>
      </c>
      <c r="Q174" s="850">
        <v>190</v>
      </c>
    </row>
    <row r="175" spans="1:17" ht="14.4" customHeight="1" x14ac:dyDescent="0.3">
      <c r="A175" s="831" t="s">
        <v>5636</v>
      </c>
      <c r="B175" s="832" t="s">
        <v>5637</v>
      </c>
      <c r="C175" s="832" t="s">
        <v>5036</v>
      </c>
      <c r="D175" s="832" t="s">
        <v>5807</v>
      </c>
      <c r="E175" s="832" t="s">
        <v>5808</v>
      </c>
      <c r="F175" s="849">
        <v>19</v>
      </c>
      <c r="G175" s="849">
        <v>5092</v>
      </c>
      <c r="H175" s="849">
        <v>1</v>
      </c>
      <c r="I175" s="849">
        <v>268</v>
      </c>
      <c r="J175" s="849">
        <v>23</v>
      </c>
      <c r="K175" s="849">
        <v>6164</v>
      </c>
      <c r="L175" s="849">
        <v>1.2105263157894737</v>
      </c>
      <c r="M175" s="849">
        <v>268</v>
      </c>
      <c r="N175" s="849">
        <v>18</v>
      </c>
      <c r="O175" s="849">
        <v>4842</v>
      </c>
      <c r="P175" s="837">
        <v>0.95090337784760404</v>
      </c>
      <c r="Q175" s="850">
        <v>269</v>
      </c>
    </row>
    <row r="176" spans="1:17" ht="14.4" customHeight="1" x14ac:dyDescent="0.3">
      <c r="A176" s="831" t="s">
        <v>5636</v>
      </c>
      <c r="B176" s="832" t="s">
        <v>5637</v>
      </c>
      <c r="C176" s="832" t="s">
        <v>5036</v>
      </c>
      <c r="D176" s="832" t="s">
        <v>5809</v>
      </c>
      <c r="E176" s="832" t="s">
        <v>5810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163</v>
      </c>
      <c r="P176" s="837"/>
      <c r="Q176" s="850">
        <v>163</v>
      </c>
    </row>
    <row r="177" spans="1:17" ht="14.4" customHeight="1" x14ac:dyDescent="0.3">
      <c r="A177" s="831" t="s">
        <v>5636</v>
      </c>
      <c r="B177" s="832" t="s">
        <v>5637</v>
      </c>
      <c r="C177" s="832" t="s">
        <v>5036</v>
      </c>
      <c r="D177" s="832" t="s">
        <v>5811</v>
      </c>
      <c r="E177" s="832" t="s">
        <v>5812</v>
      </c>
      <c r="F177" s="849">
        <v>42</v>
      </c>
      <c r="G177" s="849">
        <v>7308</v>
      </c>
      <c r="H177" s="849">
        <v>1</v>
      </c>
      <c r="I177" s="849">
        <v>174</v>
      </c>
      <c r="J177" s="849">
        <v>70</v>
      </c>
      <c r="K177" s="849">
        <v>12180</v>
      </c>
      <c r="L177" s="849">
        <v>1.6666666666666667</v>
      </c>
      <c r="M177" s="849">
        <v>174</v>
      </c>
      <c r="N177" s="849">
        <v>62</v>
      </c>
      <c r="O177" s="849">
        <v>10788</v>
      </c>
      <c r="P177" s="837">
        <v>1.4761904761904763</v>
      </c>
      <c r="Q177" s="850">
        <v>174</v>
      </c>
    </row>
    <row r="178" spans="1:17" ht="14.4" customHeight="1" x14ac:dyDescent="0.3">
      <c r="A178" s="831" t="s">
        <v>5636</v>
      </c>
      <c r="B178" s="832" t="s">
        <v>5637</v>
      </c>
      <c r="C178" s="832" t="s">
        <v>5036</v>
      </c>
      <c r="D178" s="832" t="s">
        <v>5813</v>
      </c>
      <c r="E178" s="832" t="s">
        <v>5814</v>
      </c>
      <c r="F178" s="849">
        <v>227</v>
      </c>
      <c r="G178" s="849">
        <v>19068</v>
      </c>
      <c r="H178" s="849">
        <v>1</v>
      </c>
      <c r="I178" s="849">
        <v>84</v>
      </c>
      <c r="J178" s="849">
        <v>241</v>
      </c>
      <c r="K178" s="849">
        <v>20244</v>
      </c>
      <c r="L178" s="849">
        <v>1.0616740088105727</v>
      </c>
      <c r="M178" s="849">
        <v>84</v>
      </c>
      <c r="N178" s="849">
        <v>277</v>
      </c>
      <c r="O178" s="849">
        <v>23268</v>
      </c>
      <c r="P178" s="837">
        <v>1.2202643171806167</v>
      </c>
      <c r="Q178" s="850">
        <v>84</v>
      </c>
    </row>
    <row r="179" spans="1:17" ht="14.4" customHeight="1" x14ac:dyDescent="0.3">
      <c r="A179" s="831" t="s">
        <v>5636</v>
      </c>
      <c r="B179" s="832" t="s">
        <v>5637</v>
      </c>
      <c r="C179" s="832" t="s">
        <v>5036</v>
      </c>
      <c r="D179" s="832" t="s">
        <v>5815</v>
      </c>
      <c r="E179" s="832" t="s">
        <v>5816</v>
      </c>
      <c r="F179" s="849">
        <v>2</v>
      </c>
      <c r="G179" s="849">
        <v>530</v>
      </c>
      <c r="H179" s="849">
        <v>1</v>
      </c>
      <c r="I179" s="849">
        <v>265</v>
      </c>
      <c r="J179" s="849">
        <v>2</v>
      </c>
      <c r="K179" s="849">
        <v>530</v>
      </c>
      <c r="L179" s="849">
        <v>1</v>
      </c>
      <c r="M179" s="849">
        <v>265</v>
      </c>
      <c r="N179" s="849"/>
      <c r="O179" s="849"/>
      <c r="P179" s="837"/>
      <c r="Q179" s="850"/>
    </row>
    <row r="180" spans="1:17" ht="14.4" customHeight="1" x14ac:dyDescent="0.3">
      <c r="A180" s="831" t="s">
        <v>5636</v>
      </c>
      <c r="B180" s="832" t="s">
        <v>5637</v>
      </c>
      <c r="C180" s="832" t="s">
        <v>5036</v>
      </c>
      <c r="D180" s="832" t="s">
        <v>5817</v>
      </c>
      <c r="E180" s="832" t="s">
        <v>5818</v>
      </c>
      <c r="F180" s="849">
        <v>32</v>
      </c>
      <c r="G180" s="849">
        <v>2496</v>
      </c>
      <c r="H180" s="849">
        <v>1</v>
      </c>
      <c r="I180" s="849">
        <v>78</v>
      </c>
      <c r="J180" s="849">
        <v>22</v>
      </c>
      <c r="K180" s="849">
        <v>1716</v>
      </c>
      <c r="L180" s="849">
        <v>0.6875</v>
      </c>
      <c r="M180" s="849">
        <v>78</v>
      </c>
      <c r="N180" s="849">
        <v>10</v>
      </c>
      <c r="O180" s="849">
        <v>790</v>
      </c>
      <c r="P180" s="837">
        <v>0.31650641025641024</v>
      </c>
      <c r="Q180" s="850">
        <v>79</v>
      </c>
    </row>
    <row r="181" spans="1:17" ht="14.4" customHeight="1" x14ac:dyDescent="0.3">
      <c r="A181" s="831" t="s">
        <v>5636</v>
      </c>
      <c r="B181" s="832" t="s">
        <v>5637</v>
      </c>
      <c r="C181" s="832" t="s">
        <v>5036</v>
      </c>
      <c r="D181" s="832" t="s">
        <v>5819</v>
      </c>
      <c r="E181" s="832" t="s">
        <v>5820</v>
      </c>
      <c r="F181" s="849">
        <v>2</v>
      </c>
      <c r="G181" s="849">
        <v>602</v>
      </c>
      <c r="H181" s="849">
        <v>1</v>
      </c>
      <c r="I181" s="849">
        <v>301</v>
      </c>
      <c r="J181" s="849">
        <v>3</v>
      </c>
      <c r="K181" s="849">
        <v>903</v>
      </c>
      <c r="L181" s="849">
        <v>1.5</v>
      </c>
      <c r="M181" s="849">
        <v>301</v>
      </c>
      <c r="N181" s="849">
        <v>3</v>
      </c>
      <c r="O181" s="849">
        <v>906</v>
      </c>
      <c r="P181" s="837">
        <v>1.5049833887043189</v>
      </c>
      <c r="Q181" s="850">
        <v>302</v>
      </c>
    </row>
    <row r="182" spans="1:17" ht="14.4" customHeight="1" x14ac:dyDescent="0.3">
      <c r="A182" s="831" t="s">
        <v>5636</v>
      </c>
      <c r="B182" s="832" t="s">
        <v>5637</v>
      </c>
      <c r="C182" s="832" t="s">
        <v>5036</v>
      </c>
      <c r="D182" s="832" t="s">
        <v>5821</v>
      </c>
      <c r="E182" s="832" t="s">
        <v>5822</v>
      </c>
      <c r="F182" s="849">
        <v>12</v>
      </c>
      <c r="G182" s="849">
        <v>252</v>
      </c>
      <c r="H182" s="849">
        <v>1</v>
      </c>
      <c r="I182" s="849">
        <v>21</v>
      </c>
      <c r="J182" s="849">
        <v>11</v>
      </c>
      <c r="K182" s="849">
        <v>231</v>
      </c>
      <c r="L182" s="849">
        <v>0.91666666666666663</v>
      </c>
      <c r="M182" s="849">
        <v>21</v>
      </c>
      <c r="N182" s="849">
        <v>7</v>
      </c>
      <c r="O182" s="849">
        <v>154</v>
      </c>
      <c r="P182" s="837">
        <v>0.61111111111111116</v>
      </c>
      <c r="Q182" s="850">
        <v>22</v>
      </c>
    </row>
    <row r="183" spans="1:17" ht="14.4" customHeight="1" x14ac:dyDescent="0.3">
      <c r="A183" s="831" t="s">
        <v>5636</v>
      </c>
      <c r="B183" s="832" t="s">
        <v>5637</v>
      </c>
      <c r="C183" s="832" t="s">
        <v>5036</v>
      </c>
      <c r="D183" s="832" t="s">
        <v>5823</v>
      </c>
      <c r="E183" s="832" t="s">
        <v>5824</v>
      </c>
      <c r="F183" s="849">
        <v>399</v>
      </c>
      <c r="G183" s="849">
        <v>8778</v>
      </c>
      <c r="H183" s="849">
        <v>1</v>
      </c>
      <c r="I183" s="849">
        <v>22</v>
      </c>
      <c r="J183" s="849">
        <v>414</v>
      </c>
      <c r="K183" s="849">
        <v>9108</v>
      </c>
      <c r="L183" s="849">
        <v>1.0375939849624061</v>
      </c>
      <c r="M183" s="849">
        <v>22</v>
      </c>
      <c r="N183" s="849">
        <v>645</v>
      </c>
      <c r="O183" s="849">
        <v>14190</v>
      </c>
      <c r="P183" s="837">
        <v>1.6165413533834587</v>
      </c>
      <c r="Q183" s="850">
        <v>22</v>
      </c>
    </row>
    <row r="184" spans="1:17" ht="14.4" customHeight="1" x14ac:dyDescent="0.3">
      <c r="A184" s="831" t="s">
        <v>5636</v>
      </c>
      <c r="B184" s="832" t="s">
        <v>5637</v>
      </c>
      <c r="C184" s="832" t="s">
        <v>5036</v>
      </c>
      <c r="D184" s="832" t="s">
        <v>5825</v>
      </c>
      <c r="E184" s="832" t="s">
        <v>5826</v>
      </c>
      <c r="F184" s="849">
        <v>14</v>
      </c>
      <c r="G184" s="849">
        <v>6930</v>
      </c>
      <c r="H184" s="849">
        <v>1</v>
      </c>
      <c r="I184" s="849">
        <v>495</v>
      </c>
      <c r="J184" s="849">
        <v>26</v>
      </c>
      <c r="K184" s="849">
        <v>12870</v>
      </c>
      <c r="L184" s="849">
        <v>1.8571428571428572</v>
      </c>
      <c r="M184" s="849">
        <v>495</v>
      </c>
      <c r="N184" s="849">
        <v>27</v>
      </c>
      <c r="O184" s="849">
        <v>13365</v>
      </c>
      <c r="P184" s="837">
        <v>1.9285714285714286</v>
      </c>
      <c r="Q184" s="850">
        <v>495</v>
      </c>
    </row>
    <row r="185" spans="1:17" ht="14.4" customHeight="1" x14ac:dyDescent="0.3">
      <c r="A185" s="831" t="s">
        <v>5636</v>
      </c>
      <c r="B185" s="832" t="s">
        <v>5637</v>
      </c>
      <c r="C185" s="832" t="s">
        <v>5036</v>
      </c>
      <c r="D185" s="832" t="s">
        <v>5126</v>
      </c>
      <c r="E185" s="832" t="s">
        <v>5127</v>
      </c>
      <c r="F185" s="849">
        <v>395</v>
      </c>
      <c r="G185" s="849">
        <v>228705</v>
      </c>
      <c r="H185" s="849">
        <v>1</v>
      </c>
      <c r="I185" s="849">
        <v>579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5636</v>
      </c>
      <c r="B186" s="832" t="s">
        <v>5637</v>
      </c>
      <c r="C186" s="832" t="s">
        <v>5036</v>
      </c>
      <c r="D186" s="832" t="s">
        <v>5827</v>
      </c>
      <c r="E186" s="832" t="s">
        <v>5828</v>
      </c>
      <c r="F186" s="849">
        <v>24</v>
      </c>
      <c r="G186" s="849">
        <v>4032</v>
      </c>
      <c r="H186" s="849">
        <v>1</v>
      </c>
      <c r="I186" s="849">
        <v>168</v>
      </c>
      <c r="J186" s="849">
        <v>14</v>
      </c>
      <c r="K186" s="849">
        <v>2352</v>
      </c>
      <c r="L186" s="849">
        <v>0.58333333333333337</v>
      </c>
      <c r="M186" s="849">
        <v>168</v>
      </c>
      <c r="N186" s="849">
        <v>16</v>
      </c>
      <c r="O186" s="849">
        <v>2688</v>
      </c>
      <c r="P186" s="837">
        <v>0.66666666666666663</v>
      </c>
      <c r="Q186" s="850">
        <v>168</v>
      </c>
    </row>
    <row r="187" spans="1:17" ht="14.4" customHeight="1" x14ac:dyDescent="0.3">
      <c r="A187" s="831" t="s">
        <v>5636</v>
      </c>
      <c r="B187" s="832" t="s">
        <v>5637</v>
      </c>
      <c r="C187" s="832" t="s">
        <v>5036</v>
      </c>
      <c r="D187" s="832" t="s">
        <v>5829</v>
      </c>
      <c r="E187" s="832" t="s">
        <v>5830</v>
      </c>
      <c r="F187" s="849">
        <v>13</v>
      </c>
      <c r="G187" s="849">
        <v>3445</v>
      </c>
      <c r="H187" s="849">
        <v>1</v>
      </c>
      <c r="I187" s="849">
        <v>265</v>
      </c>
      <c r="J187" s="849">
        <v>18</v>
      </c>
      <c r="K187" s="849">
        <v>4788</v>
      </c>
      <c r="L187" s="849">
        <v>1.3898403483309143</v>
      </c>
      <c r="M187" s="849">
        <v>266</v>
      </c>
      <c r="N187" s="849">
        <v>18</v>
      </c>
      <c r="O187" s="849">
        <v>4806</v>
      </c>
      <c r="P187" s="837">
        <v>1.395065312046444</v>
      </c>
      <c r="Q187" s="850">
        <v>267</v>
      </c>
    </row>
    <row r="188" spans="1:17" ht="14.4" customHeight="1" x14ac:dyDescent="0.3">
      <c r="A188" s="831" t="s">
        <v>5636</v>
      </c>
      <c r="B188" s="832" t="s">
        <v>5637</v>
      </c>
      <c r="C188" s="832" t="s">
        <v>5036</v>
      </c>
      <c r="D188" s="832" t="s">
        <v>5831</v>
      </c>
      <c r="E188" s="832" t="s">
        <v>5832</v>
      </c>
      <c r="F188" s="849">
        <v>8</v>
      </c>
      <c r="G188" s="849">
        <v>1016</v>
      </c>
      <c r="H188" s="849">
        <v>1</v>
      </c>
      <c r="I188" s="849">
        <v>127</v>
      </c>
      <c r="J188" s="849">
        <v>6</v>
      </c>
      <c r="K188" s="849">
        <v>762</v>
      </c>
      <c r="L188" s="849">
        <v>0.75</v>
      </c>
      <c r="M188" s="849">
        <v>127</v>
      </c>
      <c r="N188" s="849">
        <v>3</v>
      </c>
      <c r="O188" s="849">
        <v>381</v>
      </c>
      <c r="P188" s="837">
        <v>0.375</v>
      </c>
      <c r="Q188" s="850">
        <v>127</v>
      </c>
    </row>
    <row r="189" spans="1:17" ht="14.4" customHeight="1" x14ac:dyDescent="0.3">
      <c r="A189" s="831" t="s">
        <v>5636</v>
      </c>
      <c r="B189" s="832" t="s">
        <v>5637</v>
      </c>
      <c r="C189" s="832" t="s">
        <v>5036</v>
      </c>
      <c r="D189" s="832" t="s">
        <v>5833</v>
      </c>
      <c r="E189" s="832" t="s">
        <v>5834</v>
      </c>
      <c r="F189" s="849">
        <v>222</v>
      </c>
      <c r="G189" s="849">
        <v>5106</v>
      </c>
      <c r="H189" s="849">
        <v>1</v>
      </c>
      <c r="I189" s="849">
        <v>23</v>
      </c>
      <c r="J189" s="849">
        <v>293</v>
      </c>
      <c r="K189" s="849">
        <v>6739</v>
      </c>
      <c r="L189" s="849">
        <v>1.3198198198198199</v>
      </c>
      <c r="M189" s="849">
        <v>23</v>
      </c>
      <c r="N189" s="849">
        <v>143</v>
      </c>
      <c r="O189" s="849">
        <v>3289</v>
      </c>
      <c r="P189" s="837">
        <v>0.64414414414414412</v>
      </c>
      <c r="Q189" s="850">
        <v>23</v>
      </c>
    </row>
    <row r="190" spans="1:17" ht="14.4" customHeight="1" x14ac:dyDescent="0.3">
      <c r="A190" s="831" t="s">
        <v>5636</v>
      </c>
      <c r="B190" s="832" t="s">
        <v>5637</v>
      </c>
      <c r="C190" s="832" t="s">
        <v>5036</v>
      </c>
      <c r="D190" s="832" t="s">
        <v>5835</v>
      </c>
      <c r="E190" s="832" t="s">
        <v>5836</v>
      </c>
      <c r="F190" s="849"/>
      <c r="G190" s="849"/>
      <c r="H190" s="849"/>
      <c r="I190" s="849"/>
      <c r="J190" s="849">
        <v>2</v>
      </c>
      <c r="K190" s="849">
        <v>336</v>
      </c>
      <c r="L190" s="849"/>
      <c r="M190" s="849">
        <v>168</v>
      </c>
      <c r="N190" s="849">
        <v>2</v>
      </c>
      <c r="O190" s="849">
        <v>336</v>
      </c>
      <c r="P190" s="837"/>
      <c r="Q190" s="850">
        <v>168</v>
      </c>
    </row>
    <row r="191" spans="1:17" ht="14.4" customHeight="1" x14ac:dyDescent="0.3">
      <c r="A191" s="831" t="s">
        <v>5636</v>
      </c>
      <c r="B191" s="832" t="s">
        <v>5637</v>
      </c>
      <c r="C191" s="832" t="s">
        <v>5036</v>
      </c>
      <c r="D191" s="832" t="s">
        <v>5837</v>
      </c>
      <c r="E191" s="832" t="s">
        <v>5838</v>
      </c>
      <c r="F191" s="849">
        <v>3</v>
      </c>
      <c r="G191" s="849">
        <v>1953</v>
      </c>
      <c r="H191" s="849">
        <v>1</v>
      </c>
      <c r="I191" s="849">
        <v>651</v>
      </c>
      <c r="J191" s="849">
        <v>3</v>
      </c>
      <c r="K191" s="849">
        <v>1953</v>
      </c>
      <c r="L191" s="849">
        <v>1</v>
      </c>
      <c r="M191" s="849">
        <v>651</v>
      </c>
      <c r="N191" s="849">
        <v>5</v>
      </c>
      <c r="O191" s="849">
        <v>3260</v>
      </c>
      <c r="P191" s="837">
        <v>1.6692268305171531</v>
      </c>
      <c r="Q191" s="850">
        <v>652</v>
      </c>
    </row>
    <row r="192" spans="1:17" ht="14.4" customHeight="1" x14ac:dyDescent="0.3">
      <c r="A192" s="831" t="s">
        <v>5636</v>
      </c>
      <c r="B192" s="832" t="s">
        <v>5637</v>
      </c>
      <c r="C192" s="832" t="s">
        <v>5036</v>
      </c>
      <c r="D192" s="832" t="s">
        <v>5839</v>
      </c>
      <c r="E192" s="832" t="s">
        <v>5840</v>
      </c>
      <c r="F192" s="849">
        <v>1</v>
      </c>
      <c r="G192" s="849">
        <v>444</v>
      </c>
      <c r="H192" s="849">
        <v>1</v>
      </c>
      <c r="I192" s="849">
        <v>444</v>
      </c>
      <c r="J192" s="849">
        <v>1</v>
      </c>
      <c r="K192" s="849">
        <v>444</v>
      </c>
      <c r="L192" s="849">
        <v>1</v>
      </c>
      <c r="M192" s="849">
        <v>444</v>
      </c>
      <c r="N192" s="849">
        <v>3</v>
      </c>
      <c r="O192" s="849">
        <v>1335</v>
      </c>
      <c r="P192" s="837">
        <v>3.0067567567567566</v>
      </c>
      <c r="Q192" s="850">
        <v>445</v>
      </c>
    </row>
    <row r="193" spans="1:17" ht="14.4" customHeight="1" x14ac:dyDescent="0.3">
      <c r="A193" s="831" t="s">
        <v>5636</v>
      </c>
      <c r="B193" s="832" t="s">
        <v>5637</v>
      </c>
      <c r="C193" s="832" t="s">
        <v>5036</v>
      </c>
      <c r="D193" s="832" t="s">
        <v>5841</v>
      </c>
      <c r="E193" s="832" t="s">
        <v>5842</v>
      </c>
      <c r="F193" s="849">
        <v>10</v>
      </c>
      <c r="G193" s="849">
        <v>2940</v>
      </c>
      <c r="H193" s="849">
        <v>1</v>
      </c>
      <c r="I193" s="849">
        <v>294</v>
      </c>
      <c r="J193" s="849">
        <v>1</v>
      </c>
      <c r="K193" s="849">
        <v>295</v>
      </c>
      <c r="L193" s="849">
        <v>0.10034013605442177</v>
      </c>
      <c r="M193" s="849">
        <v>295</v>
      </c>
      <c r="N193" s="849">
        <v>5</v>
      </c>
      <c r="O193" s="849">
        <v>1480</v>
      </c>
      <c r="P193" s="837">
        <v>0.50340136054421769</v>
      </c>
      <c r="Q193" s="850">
        <v>296</v>
      </c>
    </row>
    <row r="194" spans="1:17" ht="14.4" customHeight="1" x14ac:dyDescent="0.3">
      <c r="A194" s="831" t="s">
        <v>5636</v>
      </c>
      <c r="B194" s="832" t="s">
        <v>5637</v>
      </c>
      <c r="C194" s="832" t="s">
        <v>5036</v>
      </c>
      <c r="D194" s="832" t="s">
        <v>5843</v>
      </c>
      <c r="E194" s="832" t="s">
        <v>5844</v>
      </c>
      <c r="F194" s="849"/>
      <c r="G194" s="849"/>
      <c r="H194" s="849"/>
      <c r="I194" s="849"/>
      <c r="J194" s="849">
        <v>1</v>
      </c>
      <c r="K194" s="849">
        <v>28</v>
      </c>
      <c r="L194" s="849"/>
      <c r="M194" s="849">
        <v>28</v>
      </c>
      <c r="N194" s="849">
        <v>1</v>
      </c>
      <c r="O194" s="849">
        <v>29</v>
      </c>
      <c r="P194" s="837"/>
      <c r="Q194" s="850">
        <v>29</v>
      </c>
    </row>
    <row r="195" spans="1:17" ht="14.4" customHeight="1" x14ac:dyDescent="0.3">
      <c r="A195" s="831" t="s">
        <v>5636</v>
      </c>
      <c r="B195" s="832" t="s">
        <v>5637</v>
      </c>
      <c r="C195" s="832" t="s">
        <v>5036</v>
      </c>
      <c r="D195" s="832" t="s">
        <v>5130</v>
      </c>
      <c r="E195" s="832" t="s">
        <v>5131</v>
      </c>
      <c r="F195" s="849">
        <v>13</v>
      </c>
      <c r="G195" s="849">
        <v>4862</v>
      </c>
      <c r="H195" s="849">
        <v>1</v>
      </c>
      <c r="I195" s="849">
        <v>374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5636</v>
      </c>
      <c r="B196" s="832" t="s">
        <v>5637</v>
      </c>
      <c r="C196" s="832" t="s">
        <v>5036</v>
      </c>
      <c r="D196" s="832" t="s">
        <v>5845</v>
      </c>
      <c r="E196" s="832" t="s">
        <v>5846</v>
      </c>
      <c r="F196" s="849">
        <v>4</v>
      </c>
      <c r="G196" s="849">
        <v>180</v>
      </c>
      <c r="H196" s="849">
        <v>1</v>
      </c>
      <c r="I196" s="849">
        <v>45</v>
      </c>
      <c r="J196" s="849">
        <v>3</v>
      </c>
      <c r="K196" s="849">
        <v>135</v>
      </c>
      <c r="L196" s="849">
        <v>0.75</v>
      </c>
      <c r="M196" s="849">
        <v>45</v>
      </c>
      <c r="N196" s="849">
        <v>1</v>
      </c>
      <c r="O196" s="849">
        <v>45</v>
      </c>
      <c r="P196" s="837">
        <v>0.25</v>
      </c>
      <c r="Q196" s="850">
        <v>45</v>
      </c>
    </row>
    <row r="197" spans="1:17" ht="14.4" customHeight="1" x14ac:dyDescent="0.3">
      <c r="A197" s="831" t="s">
        <v>5636</v>
      </c>
      <c r="B197" s="832" t="s">
        <v>5637</v>
      </c>
      <c r="C197" s="832" t="s">
        <v>5036</v>
      </c>
      <c r="D197" s="832" t="s">
        <v>5847</v>
      </c>
      <c r="E197" s="832" t="s">
        <v>5848</v>
      </c>
      <c r="F197" s="849">
        <v>1</v>
      </c>
      <c r="G197" s="849">
        <v>591</v>
      </c>
      <c r="H197" s="849">
        <v>1</v>
      </c>
      <c r="I197" s="849">
        <v>591</v>
      </c>
      <c r="J197" s="849">
        <v>1</v>
      </c>
      <c r="K197" s="849">
        <v>591</v>
      </c>
      <c r="L197" s="849">
        <v>1</v>
      </c>
      <c r="M197" s="849">
        <v>591</v>
      </c>
      <c r="N197" s="849">
        <v>3</v>
      </c>
      <c r="O197" s="849">
        <v>1776</v>
      </c>
      <c r="P197" s="837">
        <v>3.0050761421319798</v>
      </c>
      <c r="Q197" s="850">
        <v>592</v>
      </c>
    </row>
    <row r="198" spans="1:17" ht="14.4" customHeight="1" x14ac:dyDescent="0.3">
      <c r="A198" s="831" t="s">
        <v>5636</v>
      </c>
      <c r="B198" s="832" t="s">
        <v>5637</v>
      </c>
      <c r="C198" s="832" t="s">
        <v>5036</v>
      </c>
      <c r="D198" s="832" t="s">
        <v>5849</v>
      </c>
      <c r="E198" s="832" t="s">
        <v>5850</v>
      </c>
      <c r="F198" s="849">
        <v>12</v>
      </c>
      <c r="G198" s="849">
        <v>552</v>
      </c>
      <c r="H198" s="849">
        <v>1</v>
      </c>
      <c r="I198" s="849">
        <v>46</v>
      </c>
      <c r="J198" s="849">
        <v>20</v>
      </c>
      <c r="K198" s="849">
        <v>920</v>
      </c>
      <c r="L198" s="849">
        <v>1.6666666666666667</v>
      </c>
      <c r="M198" s="849">
        <v>46</v>
      </c>
      <c r="N198" s="849">
        <v>21</v>
      </c>
      <c r="O198" s="849">
        <v>966</v>
      </c>
      <c r="P198" s="837">
        <v>1.75</v>
      </c>
      <c r="Q198" s="850">
        <v>46</v>
      </c>
    </row>
    <row r="199" spans="1:17" ht="14.4" customHeight="1" x14ac:dyDescent="0.3">
      <c r="A199" s="831" t="s">
        <v>5636</v>
      </c>
      <c r="B199" s="832" t="s">
        <v>5637</v>
      </c>
      <c r="C199" s="832" t="s">
        <v>5036</v>
      </c>
      <c r="D199" s="832" t="s">
        <v>5851</v>
      </c>
      <c r="E199" s="832" t="s">
        <v>5852</v>
      </c>
      <c r="F199" s="849">
        <v>75</v>
      </c>
      <c r="G199" s="849">
        <v>23250</v>
      </c>
      <c r="H199" s="849">
        <v>1</v>
      </c>
      <c r="I199" s="849">
        <v>310</v>
      </c>
      <c r="J199" s="849">
        <v>40</v>
      </c>
      <c r="K199" s="849">
        <v>12400</v>
      </c>
      <c r="L199" s="849">
        <v>0.53333333333333333</v>
      </c>
      <c r="M199" s="849">
        <v>310</v>
      </c>
      <c r="N199" s="849">
        <v>28</v>
      </c>
      <c r="O199" s="849">
        <v>8680</v>
      </c>
      <c r="P199" s="837">
        <v>0.37333333333333335</v>
      </c>
      <c r="Q199" s="850">
        <v>310</v>
      </c>
    </row>
    <row r="200" spans="1:17" ht="14.4" customHeight="1" x14ac:dyDescent="0.3">
      <c r="A200" s="831" t="s">
        <v>5636</v>
      </c>
      <c r="B200" s="832" t="s">
        <v>5637</v>
      </c>
      <c r="C200" s="832" t="s">
        <v>5036</v>
      </c>
      <c r="D200" s="832" t="s">
        <v>5853</v>
      </c>
      <c r="E200" s="832" t="s">
        <v>5854</v>
      </c>
      <c r="F200" s="849">
        <v>1</v>
      </c>
      <c r="G200" s="849">
        <v>530</v>
      </c>
      <c r="H200" s="849">
        <v>1</v>
      </c>
      <c r="I200" s="849">
        <v>530</v>
      </c>
      <c r="J200" s="849">
        <v>1</v>
      </c>
      <c r="K200" s="849">
        <v>530</v>
      </c>
      <c r="L200" s="849">
        <v>1</v>
      </c>
      <c r="M200" s="849">
        <v>530</v>
      </c>
      <c r="N200" s="849">
        <v>3</v>
      </c>
      <c r="O200" s="849">
        <v>1593</v>
      </c>
      <c r="P200" s="837">
        <v>3.0056603773584905</v>
      </c>
      <c r="Q200" s="850">
        <v>531</v>
      </c>
    </row>
    <row r="201" spans="1:17" ht="14.4" customHeight="1" x14ac:dyDescent="0.3">
      <c r="A201" s="831" t="s">
        <v>5636</v>
      </c>
      <c r="B201" s="832" t="s">
        <v>5637</v>
      </c>
      <c r="C201" s="832" t="s">
        <v>5036</v>
      </c>
      <c r="D201" s="832" t="s">
        <v>5855</v>
      </c>
      <c r="E201" s="832" t="s">
        <v>5856</v>
      </c>
      <c r="F201" s="849">
        <v>1</v>
      </c>
      <c r="G201" s="849">
        <v>31</v>
      </c>
      <c r="H201" s="849">
        <v>1</v>
      </c>
      <c r="I201" s="849">
        <v>31</v>
      </c>
      <c r="J201" s="849">
        <v>2</v>
      </c>
      <c r="K201" s="849">
        <v>62</v>
      </c>
      <c r="L201" s="849">
        <v>2</v>
      </c>
      <c r="M201" s="849">
        <v>31</v>
      </c>
      <c r="N201" s="849">
        <v>2</v>
      </c>
      <c r="O201" s="849">
        <v>62</v>
      </c>
      <c r="P201" s="837">
        <v>2</v>
      </c>
      <c r="Q201" s="850">
        <v>31</v>
      </c>
    </row>
    <row r="202" spans="1:17" ht="14.4" customHeight="1" x14ac:dyDescent="0.3">
      <c r="A202" s="831" t="s">
        <v>5636</v>
      </c>
      <c r="B202" s="832" t="s">
        <v>5637</v>
      </c>
      <c r="C202" s="832" t="s">
        <v>5036</v>
      </c>
      <c r="D202" s="832" t="s">
        <v>5857</v>
      </c>
      <c r="E202" s="832" t="s">
        <v>5858</v>
      </c>
      <c r="F202" s="849"/>
      <c r="G202" s="849"/>
      <c r="H202" s="849"/>
      <c r="I202" s="849"/>
      <c r="J202" s="849">
        <v>1</v>
      </c>
      <c r="K202" s="849">
        <v>26</v>
      </c>
      <c r="L202" s="849"/>
      <c r="M202" s="849">
        <v>26</v>
      </c>
      <c r="N202" s="849"/>
      <c r="O202" s="849"/>
      <c r="P202" s="837"/>
      <c r="Q202" s="850"/>
    </row>
    <row r="203" spans="1:17" ht="14.4" customHeight="1" x14ac:dyDescent="0.3">
      <c r="A203" s="831" t="s">
        <v>5636</v>
      </c>
      <c r="B203" s="832" t="s">
        <v>5637</v>
      </c>
      <c r="C203" s="832" t="s">
        <v>5036</v>
      </c>
      <c r="D203" s="832" t="s">
        <v>5859</v>
      </c>
      <c r="E203" s="832" t="s">
        <v>5860</v>
      </c>
      <c r="F203" s="849">
        <v>9</v>
      </c>
      <c r="G203" s="849">
        <v>3195</v>
      </c>
      <c r="H203" s="849">
        <v>1</v>
      </c>
      <c r="I203" s="849">
        <v>355</v>
      </c>
      <c r="J203" s="849">
        <v>9</v>
      </c>
      <c r="K203" s="849">
        <v>3195</v>
      </c>
      <c r="L203" s="849">
        <v>1</v>
      </c>
      <c r="M203" s="849">
        <v>355</v>
      </c>
      <c r="N203" s="849">
        <v>4</v>
      </c>
      <c r="O203" s="849">
        <v>1424</v>
      </c>
      <c r="P203" s="837">
        <v>0.4456964006259781</v>
      </c>
      <c r="Q203" s="850">
        <v>356</v>
      </c>
    </row>
    <row r="204" spans="1:17" ht="14.4" customHeight="1" x14ac:dyDescent="0.3">
      <c r="A204" s="831" t="s">
        <v>5636</v>
      </c>
      <c r="B204" s="832" t="s">
        <v>5637</v>
      </c>
      <c r="C204" s="832" t="s">
        <v>5036</v>
      </c>
      <c r="D204" s="832" t="s">
        <v>5861</v>
      </c>
      <c r="E204" s="832" t="s">
        <v>5862</v>
      </c>
      <c r="F204" s="849">
        <v>1</v>
      </c>
      <c r="G204" s="849">
        <v>444</v>
      </c>
      <c r="H204" s="849">
        <v>1</v>
      </c>
      <c r="I204" s="849">
        <v>444</v>
      </c>
      <c r="J204" s="849">
        <v>1</v>
      </c>
      <c r="K204" s="849">
        <v>444</v>
      </c>
      <c r="L204" s="849">
        <v>1</v>
      </c>
      <c r="M204" s="849">
        <v>444</v>
      </c>
      <c r="N204" s="849">
        <v>3</v>
      </c>
      <c r="O204" s="849">
        <v>1335</v>
      </c>
      <c r="P204" s="837">
        <v>3.0067567567567566</v>
      </c>
      <c r="Q204" s="850">
        <v>445</v>
      </c>
    </row>
    <row r="205" spans="1:17" ht="14.4" customHeight="1" x14ac:dyDescent="0.3">
      <c r="A205" s="831" t="s">
        <v>5636</v>
      </c>
      <c r="B205" s="832" t="s">
        <v>5637</v>
      </c>
      <c r="C205" s="832" t="s">
        <v>5036</v>
      </c>
      <c r="D205" s="832" t="s">
        <v>5863</v>
      </c>
      <c r="E205" s="832" t="s">
        <v>5864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529</v>
      </c>
      <c r="P205" s="837"/>
      <c r="Q205" s="850">
        <v>529</v>
      </c>
    </row>
    <row r="206" spans="1:17" ht="14.4" customHeight="1" x14ac:dyDescent="0.3">
      <c r="A206" s="831" t="s">
        <v>5636</v>
      </c>
      <c r="B206" s="832" t="s">
        <v>5637</v>
      </c>
      <c r="C206" s="832" t="s">
        <v>5036</v>
      </c>
      <c r="D206" s="832" t="s">
        <v>5865</v>
      </c>
      <c r="E206" s="832" t="s">
        <v>5866</v>
      </c>
      <c r="F206" s="849"/>
      <c r="G206" s="849"/>
      <c r="H206" s="849"/>
      <c r="I206" s="849"/>
      <c r="J206" s="849">
        <v>1</v>
      </c>
      <c r="K206" s="849">
        <v>1770</v>
      </c>
      <c r="L206" s="849"/>
      <c r="M206" s="849">
        <v>1770</v>
      </c>
      <c r="N206" s="849">
        <v>1</v>
      </c>
      <c r="O206" s="849">
        <v>1775</v>
      </c>
      <c r="P206" s="837"/>
      <c r="Q206" s="850">
        <v>1775</v>
      </c>
    </row>
    <row r="207" spans="1:17" ht="14.4" customHeight="1" x14ac:dyDescent="0.3">
      <c r="A207" s="831" t="s">
        <v>5636</v>
      </c>
      <c r="B207" s="832" t="s">
        <v>5637</v>
      </c>
      <c r="C207" s="832" t="s">
        <v>5036</v>
      </c>
      <c r="D207" s="832" t="s">
        <v>5867</v>
      </c>
      <c r="E207" s="832" t="s">
        <v>5868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408</v>
      </c>
      <c r="P207" s="837"/>
      <c r="Q207" s="850">
        <v>408</v>
      </c>
    </row>
    <row r="208" spans="1:17" ht="14.4" customHeight="1" x14ac:dyDescent="0.3">
      <c r="A208" s="831" t="s">
        <v>5636</v>
      </c>
      <c r="B208" s="832" t="s">
        <v>5637</v>
      </c>
      <c r="C208" s="832" t="s">
        <v>5036</v>
      </c>
      <c r="D208" s="832" t="s">
        <v>5869</v>
      </c>
      <c r="E208" s="832" t="s">
        <v>5870</v>
      </c>
      <c r="F208" s="849"/>
      <c r="G208" s="849"/>
      <c r="H208" s="849"/>
      <c r="I208" s="849"/>
      <c r="J208" s="849">
        <v>1</v>
      </c>
      <c r="K208" s="849">
        <v>805</v>
      </c>
      <c r="L208" s="849"/>
      <c r="M208" s="849">
        <v>805</v>
      </c>
      <c r="N208" s="849">
        <v>1</v>
      </c>
      <c r="O208" s="849">
        <v>812</v>
      </c>
      <c r="P208" s="837"/>
      <c r="Q208" s="850">
        <v>812</v>
      </c>
    </row>
    <row r="209" spans="1:17" ht="14.4" customHeight="1" x14ac:dyDescent="0.3">
      <c r="A209" s="831" t="s">
        <v>5636</v>
      </c>
      <c r="B209" s="832" t="s">
        <v>5637</v>
      </c>
      <c r="C209" s="832" t="s">
        <v>5036</v>
      </c>
      <c r="D209" s="832" t="s">
        <v>5871</v>
      </c>
      <c r="E209" s="832" t="s">
        <v>5872</v>
      </c>
      <c r="F209" s="849"/>
      <c r="G209" s="849"/>
      <c r="H209" s="849"/>
      <c r="I209" s="849"/>
      <c r="J209" s="849">
        <v>3</v>
      </c>
      <c r="K209" s="849">
        <v>570</v>
      </c>
      <c r="L209" s="849"/>
      <c r="M209" s="849">
        <v>190</v>
      </c>
      <c r="N209" s="849">
        <v>2</v>
      </c>
      <c r="O209" s="849">
        <v>380</v>
      </c>
      <c r="P209" s="837"/>
      <c r="Q209" s="850">
        <v>190</v>
      </c>
    </row>
    <row r="210" spans="1:17" ht="14.4" customHeight="1" x14ac:dyDescent="0.3">
      <c r="A210" s="831" t="s">
        <v>5636</v>
      </c>
      <c r="B210" s="832" t="s">
        <v>5637</v>
      </c>
      <c r="C210" s="832" t="s">
        <v>5036</v>
      </c>
      <c r="D210" s="832" t="s">
        <v>5873</v>
      </c>
      <c r="E210" s="832" t="s">
        <v>5874</v>
      </c>
      <c r="F210" s="849"/>
      <c r="G210" s="849"/>
      <c r="H210" s="849"/>
      <c r="I210" s="849"/>
      <c r="J210" s="849">
        <v>1</v>
      </c>
      <c r="K210" s="849">
        <v>274</v>
      </c>
      <c r="L210" s="849"/>
      <c r="M210" s="849">
        <v>274</v>
      </c>
      <c r="N210" s="849">
        <v>1</v>
      </c>
      <c r="O210" s="849">
        <v>274</v>
      </c>
      <c r="P210" s="837"/>
      <c r="Q210" s="850">
        <v>274</v>
      </c>
    </row>
    <row r="211" spans="1:17" ht="14.4" customHeight="1" x14ac:dyDescent="0.3">
      <c r="A211" s="831" t="s">
        <v>5636</v>
      </c>
      <c r="B211" s="832" t="s">
        <v>5637</v>
      </c>
      <c r="C211" s="832" t="s">
        <v>5036</v>
      </c>
      <c r="D211" s="832" t="s">
        <v>5875</v>
      </c>
      <c r="E211" s="832" t="s">
        <v>5876</v>
      </c>
      <c r="F211" s="849">
        <v>9</v>
      </c>
      <c r="G211" s="849">
        <v>1197</v>
      </c>
      <c r="H211" s="849">
        <v>1</v>
      </c>
      <c r="I211" s="849">
        <v>133</v>
      </c>
      <c r="J211" s="849">
        <v>3</v>
      </c>
      <c r="K211" s="849">
        <v>399</v>
      </c>
      <c r="L211" s="849">
        <v>0.33333333333333331</v>
      </c>
      <c r="M211" s="849">
        <v>133</v>
      </c>
      <c r="N211" s="849">
        <v>3</v>
      </c>
      <c r="O211" s="849">
        <v>399</v>
      </c>
      <c r="P211" s="837">
        <v>0.33333333333333331</v>
      </c>
      <c r="Q211" s="850">
        <v>133</v>
      </c>
    </row>
    <row r="212" spans="1:17" ht="14.4" customHeight="1" x14ac:dyDescent="0.3">
      <c r="A212" s="831" t="s">
        <v>5636</v>
      </c>
      <c r="B212" s="832" t="s">
        <v>5637</v>
      </c>
      <c r="C212" s="832" t="s">
        <v>5036</v>
      </c>
      <c r="D212" s="832" t="s">
        <v>5877</v>
      </c>
      <c r="E212" s="832" t="s">
        <v>5878</v>
      </c>
      <c r="F212" s="849">
        <v>230</v>
      </c>
      <c r="G212" s="849">
        <v>8510</v>
      </c>
      <c r="H212" s="849">
        <v>1</v>
      </c>
      <c r="I212" s="849">
        <v>37</v>
      </c>
      <c r="J212" s="849">
        <v>259</v>
      </c>
      <c r="K212" s="849">
        <v>9583</v>
      </c>
      <c r="L212" s="849">
        <v>1.1260869565217391</v>
      </c>
      <c r="M212" s="849">
        <v>37</v>
      </c>
      <c r="N212" s="849">
        <v>250</v>
      </c>
      <c r="O212" s="849">
        <v>9250</v>
      </c>
      <c r="P212" s="837">
        <v>1.0869565217391304</v>
      </c>
      <c r="Q212" s="850">
        <v>37</v>
      </c>
    </row>
    <row r="213" spans="1:17" ht="14.4" customHeight="1" x14ac:dyDescent="0.3">
      <c r="A213" s="831" t="s">
        <v>5636</v>
      </c>
      <c r="B213" s="832" t="s">
        <v>5637</v>
      </c>
      <c r="C213" s="832" t="s">
        <v>5036</v>
      </c>
      <c r="D213" s="832" t="s">
        <v>5879</v>
      </c>
      <c r="E213" s="832" t="s">
        <v>5880</v>
      </c>
      <c r="F213" s="849">
        <v>5</v>
      </c>
      <c r="G213" s="849">
        <v>465</v>
      </c>
      <c r="H213" s="849">
        <v>1</v>
      </c>
      <c r="I213" s="849">
        <v>93</v>
      </c>
      <c r="J213" s="849">
        <v>9</v>
      </c>
      <c r="K213" s="849">
        <v>837</v>
      </c>
      <c r="L213" s="849">
        <v>1.8</v>
      </c>
      <c r="M213" s="849">
        <v>93</v>
      </c>
      <c r="N213" s="849">
        <v>5</v>
      </c>
      <c r="O213" s="849">
        <v>470</v>
      </c>
      <c r="P213" s="837">
        <v>1.010752688172043</v>
      </c>
      <c r="Q213" s="850">
        <v>94</v>
      </c>
    </row>
    <row r="214" spans="1:17" ht="14.4" customHeight="1" x14ac:dyDescent="0.3">
      <c r="A214" s="831" t="s">
        <v>5636</v>
      </c>
      <c r="B214" s="832" t="s">
        <v>5637</v>
      </c>
      <c r="C214" s="832" t="s">
        <v>5036</v>
      </c>
      <c r="D214" s="832" t="s">
        <v>5881</v>
      </c>
      <c r="E214" s="832" t="s">
        <v>5882</v>
      </c>
      <c r="F214" s="849"/>
      <c r="G214" s="849"/>
      <c r="H214" s="849"/>
      <c r="I214" s="849"/>
      <c r="J214" s="849">
        <v>1</v>
      </c>
      <c r="K214" s="849">
        <v>93</v>
      </c>
      <c r="L214" s="849"/>
      <c r="M214" s="849">
        <v>93</v>
      </c>
      <c r="N214" s="849"/>
      <c r="O214" s="849"/>
      <c r="P214" s="837"/>
      <c r="Q214" s="850"/>
    </row>
    <row r="215" spans="1:17" ht="14.4" customHeight="1" x14ac:dyDescent="0.3">
      <c r="A215" s="831" t="s">
        <v>5636</v>
      </c>
      <c r="B215" s="832" t="s">
        <v>5637</v>
      </c>
      <c r="C215" s="832" t="s">
        <v>5036</v>
      </c>
      <c r="D215" s="832" t="s">
        <v>5883</v>
      </c>
      <c r="E215" s="832" t="s">
        <v>5884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396</v>
      </c>
      <c r="P215" s="837"/>
      <c r="Q215" s="850">
        <v>396</v>
      </c>
    </row>
    <row r="216" spans="1:17" ht="14.4" customHeight="1" x14ac:dyDescent="0.3">
      <c r="A216" s="831" t="s">
        <v>5636</v>
      </c>
      <c r="B216" s="832" t="s">
        <v>5885</v>
      </c>
      <c r="C216" s="832" t="s">
        <v>5036</v>
      </c>
      <c r="D216" s="832" t="s">
        <v>5886</v>
      </c>
      <c r="E216" s="832" t="s">
        <v>5887</v>
      </c>
      <c r="F216" s="849">
        <v>6</v>
      </c>
      <c r="G216" s="849">
        <v>6228</v>
      </c>
      <c r="H216" s="849">
        <v>1</v>
      </c>
      <c r="I216" s="849">
        <v>1038</v>
      </c>
      <c r="J216" s="849">
        <v>21</v>
      </c>
      <c r="K216" s="849">
        <v>21798</v>
      </c>
      <c r="L216" s="849">
        <v>3.5</v>
      </c>
      <c r="M216" s="849">
        <v>1038</v>
      </c>
      <c r="N216" s="849">
        <v>11</v>
      </c>
      <c r="O216" s="849">
        <v>11429</v>
      </c>
      <c r="P216" s="837">
        <v>1.8350995504174694</v>
      </c>
      <c r="Q216" s="850">
        <v>1039</v>
      </c>
    </row>
    <row r="217" spans="1:17" ht="14.4" customHeight="1" x14ac:dyDescent="0.3">
      <c r="A217" s="831" t="s">
        <v>5888</v>
      </c>
      <c r="B217" s="832" t="s">
        <v>5889</v>
      </c>
      <c r="C217" s="832" t="s">
        <v>4828</v>
      </c>
      <c r="D217" s="832" t="s">
        <v>5890</v>
      </c>
      <c r="E217" s="832" t="s">
        <v>5891</v>
      </c>
      <c r="F217" s="849">
        <v>0.34</v>
      </c>
      <c r="G217" s="849">
        <v>920.73</v>
      </c>
      <c r="H217" s="849">
        <v>1</v>
      </c>
      <c r="I217" s="849">
        <v>2708.0294117647059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5888</v>
      </c>
      <c r="B218" s="832" t="s">
        <v>5889</v>
      </c>
      <c r="C218" s="832" t="s">
        <v>4828</v>
      </c>
      <c r="D218" s="832" t="s">
        <v>5892</v>
      </c>
      <c r="E218" s="832" t="s">
        <v>5891</v>
      </c>
      <c r="F218" s="849">
        <v>0.2</v>
      </c>
      <c r="G218" s="849">
        <v>1354.02</v>
      </c>
      <c r="H218" s="849">
        <v>1</v>
      </c>
      <c r="I218" s="849">
        <v>6770.0999999999995</v>
      </c>
      <c r="J218" s="849">
        <v>0.2</v>
      </c>
      <c r="K218" s="849">
        <v>1295.26</v>
      </c>
      <c r="L218" s="849">
        <v>0.95660329980354797</v>
      </c>
      <c r="M218" s="849">
        <v>6476.2999999999993</v>
      </c>
      <c r="N218" s="849"/>
      <c r="O218" s="849"/>
      <c r="P218" s="837"/>
      <c r="Q218" s="850"/>
    </row>
    <row r="219" spans="1:17" ht="14.4" customHeight="1" x14ac:dyDescent="0.3">
      <c r="A219" s="831" t="s">
        <v>5888</v>
      </c>
      <c r="B219" s="832" t="s">
        <v>5889</v>
      </c>
      <c r="C219" s="832" t="s">
        <v>4828</v>
      </c>
      <c r="D219" s="832" t="s">
        <v>5893</v>
      </c>
      <c r="E219" s="832" t="s">
        <v>5894</v>
      </c>
      <c r="F219" s="849">
        <v>0.14000000000000001</v>
      </c>
      <c r="G219" s="849">
        <v>1384.2599999999998</v>
      </c>
      <c r="H219" s="849">
        <v>1</v>
      </c>
      <c r="I219" s="849">
        <v>9887.5714285714257</v>
      </c>
      <c r="J219" s="849">
        <v>6.0000000000000005E-2</v>
      </c>
      <c r="K219" s="849">
        <v>593.26</v>
      </c>
      <c r="L219" s="849">
        <v>0.42857555661508684</v>
      </c>
      <c r="M219" s="849">
        <v>9887.6666666666661</v>
      </c>
      <c r="N219" s="849"/>
      <c r="O219" s="849"/>
      <c r="P219" s="837"/>
      <c r="Q219" s="850"/>
    </row>
    <row r="220" spans="1:17" ht="14.4" customHeight="1" x14ac:dyDescent="0.3">
      <c r="A220" s="831" t="s">
        <v>5888</v>
      </c>
      <c r="B220" s="832" t="s">
        <v>5889</v>
      </c>
      <c r="C220" s="832" t="s">
        <v>4828</v>
      </c>
      <c r="D220" s="832" t="s">
        <v>5895</v>
      </c>
      <c r="E220" s="832" t="s">
        <v>5896</v>
      </c>
      <c r="F220" s="849">
        <v>1</v>
      </c>
      <c r="G220" s="849">
        <v>843.46</v>
      </c>
      <c r="H220" s="849">
        <v>1</v>
      </c>
      <c r="I220" s="849">
        <v>843.46</v>
      </c>
      <c r="J220" s="849">
        <v>3</v>
      </c>
      <c r="K220" s="849">
        <v>2530.38</v>
      </c>
      <c r="L220" s="849">
        <v>3</v>
      </c>
      <c r="M220" s="849">
        <v>843.46</v>
      </c>
      <c r="N220" s="849">
        <v>4.8</v>
      </c>
      <c r="O220" s="849">
        <v>2481.6</v>
      </c>
      <c r="P220" s="837">
        <v>2.94216678917791</v>
      </c>
      <c r="Q220" s="850">
        <v>517</v>
      </c>
    </row>
    <row r="221" spans="1:17" ht="14.4" customHeight="1" x14ac:dyDescent="0.3">
      <c r="A221" s="831" t="s">
        <v>5888</v>
      </c>
      <c r="B221" s="832" t="s">
        <v>5889</v>
      </c>
      <c r="C221" s="832" t="s">
        <v>4828</v>
      </c>
      <c r="D221" s="832" t="s">
        <v>5897</v>
      </c>
      <c r="E221" s="832" t="s">
        <v>5896</v>
      </c>
      <c r="F221" s="849">
        <v>1</v>
      </c>
      <c r="G221" s="849">
        <v>1686.92</v>
      </c>
      <c r="H221" s="849">
        <v>1</v>
      </c>
      <c r="I221" s="849">
        <v>1686.92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5888</v>
      </c>
      <c r="B222" s="832" t="s">
        <v>5889</v>
      </c>
      <c r="C222" s="832" t="s">
        <v>4828</v>
      </c>
      <c r="D222" s="832" t="s">
        <v>5617</v>
      </c>
      <c r="E222" s="832" t="s">
        <v>5618</v>
      </c>
      <c r="F222" s="849">
        <v>1.1499999999999999</v>
      </c>
      <c r="G222" s="849">
        <v>2091.9</v>
      </c>
      <c r="H222" s="849">
        <v>1</v>
      </c>
      <c r="I222" s="849">
        <v>1819.0434782608697</v>
      </c>
      <c r="J222" s="849">
        <v>0.6</v>
      </c>
      <c r="K222" s="849">
        <v>1091.42</v>
      </c>
      <c r="L222" s="849">
        <v>0.5217362206606434</v>
      </c>
      <c r="M222" s="849">
        <v>1819.0333333333335</v>
      </c>
      <c r="N222" s="849"/>
      <c r="O222" s="849"/>
      <c r="P222" s="837"/>
      <c r="Q222" s="850"/>
    </row>
    <row r="223" spans="1:17" ht="14.4" customHeight="1" x14ac:dyDescent="0.3">
      <c r="A223" s="831" t="s">
        <v>5888</v>
      </c>
      <c r="B223" s="832" t="s">
        <v>5889</v>
      </c>
      <c r="C223" s="832" t="s">
        <v>4828</v>
      </c>
      <c r="D223" s="832" t="s">
        <v>5619</v>
      </c>
      <c r="E223" s="832" t="s">
        <v>5620</v>
      </c>
      <c r="F223" s="849">
        <v>0.05</v>
      </c>
      <c r="G223" s="849">
        <v>45.19</v>
      </c>
      <c r="H223" s="849">
        <v>1</v>
      </c>
      <c r="I223" s="849">
        <v>903.8</v>
      </c>
      <c r="J223" s="849">
        <v>0.05</v>
      </c>
      <c r="K223" s="849">
        <v>45.19</v>
      </c>
      <c r="L223" s="849">
        <v>1</v>
      </c>
      <c r="M223" s="849">
        <v>903.8</v>
      </c>
      <c r="N223" s="849"/>
      <c r="O223" s="849"/>
      <c r="P223" s="837"/>
      <c r="Q223" s="850"/>
    </row>
    <row r="224" spans="1:17" ht="14.4" customHeight="1" x14ac:dyDescent="0.3">
      <c r="A224" s="831" t="s">
        <v>5888</v>
      </c>
      <c r="B224" s="832" t="s">
        <v>5889</v>
      </c>
      <c r="C224" s="832" t="s">
        <v>4828</v>
      </c>
      <c r="D224" s="832" t="s">
        <v>5898</v>
      </c>
      <c r="E224" s="832" t="s">
        <v>5618</v>
      </c>
      <c r="F224" s="849">
        <v>0.04</v>
      </c>
      <c r="G224" s="849">
        <v>1309.7</v>
      </c>
      <c r="H224" s="849">
        <v>1</v>
      </c>
      <c r="I224" s="849">
        <v>32742.5</v>
      </c>
      <c r="J224" s="849">
        <v>7.0000000000000007E-2</v>
      </c>
      <c r="K224" s="849">
        <v>2328.36</v>
      </c>
      <c r="L224" s="849">
        <v>1.777781171260594</v>
      </c>
      <c r="M224" s="849">
        <v>33262.28571428571</v>
      </c>
      <c r="N224" s="849"/>
      <c r="O224" s="849"/>
      <c r="P224" s="837"/>
      <c r="Q224" s="850"/>
    </row>
    <row r="225" spans="1:17" ht="14.4" customHeight="1" x14ac:dyDescent="0.3">
      <c r="A225" s="831" t="s">
        <v>5888</v>
      </c>
      <c r="B225" s="832" t="s">
        <v>5889</v>
      </c>
      <c r="C225" s="832" t="s">
        <v>4828</v>
      </c>
      <c r="D225" s="832" t="s">
        <v>5621</v>
      </c>
      <c r="E225" s="832" t="s">
        <v>5618</v>
      </c>
      <c r="F225" s="849"/>
      <c r="G225" s="849"/>
      <c r="H225" s="849"/>
      <c r="I225" s="849"/>
      <c r="J225" s="849"/>
      <c r="K225" s="849"/>
      <c r="L225" s="849"/>
      <c r="M225" s="849"/>
      <c r="N225" s="849">
        <v>1.1499999999999999</v>
      </c>
      <c r="O225" s="849">
        <v>753.85</v>
      </c>
      <c r="P225" s="837"/>
      <c r="Q225" s="850">
        <v>655.52173913043487</v>
      </c>
    </row>
    <row r="226" spans="1:17" ht="14.4" customHeight="1" x14ac:dyDescent="0.3">
      <c r="A226" s="831" t="s">
        <v>5888</v>
      </c>
      <c r="B226" s="832" t="s">
        <v>5889</v>
      </c>
      <c r="C226" s="832" t="s">
        <v>4828</v>
      </c>
      <c r="D226" s="832" t="s">
        <v>5899</v>
      </c>
      <c r="E226" s="832" t="s">
        <v>5618</v>
      </c>
      <c r="F226" s="849"/>
      <c r="G226" s="849"/>
      <c r="H226" s="849"/>
      <c r="I226" s="849"/>
      <c r="J226" s="849"/>
      <c r="K226" s="849"/>
      <c r="L226" s="849"/>
      <c r="M226" s="849"/>
      <c r="N226" s="849">
        <v>0.01</v>
      </c>
      <c r="O226" s="849">
        <v>162.68</v>
      </c>
      <c r="P226" s="837"/>
      <c r="Q226" s="850">
        <v>16268</v>
      </c>
    </row>
    <row r="227" spans="1:17" ht="14.4" customHeight="1" x14ac:dyDescent="0.3">
      <c r="A227" s="831" t="s">
        <v>5888</v>
      </c>
      <c r="B227" s="832" t="s">
        <v>5889</v>
      </c>
      <c r="C227" s="832" t="s">
        <v>4828</v>
      </c>
      <c r="D227" s="832" t="s">
        <v>5900</v>
      </c>
      <c r="E227" s="832" t="s">
        <v>5891</v>
      </c>
      <c r="F227" s="849"/>
      <c r="G227" s="849"/>
      <c r="H227" s="849"/>
      <c r="I227" s="849"/>
      <c r="J227" s="849"/>
      <c r="K227" s="849"/>
      <c r="L227" s="849"/>
      <c r="M227" s="849"/>
      <c r="N227" s="849">
        <v>0.33</v>
      </c>
      <c r="O227" s="849">
        <v>480.67</v>
      </c>
      <c r="P227" s="837"/>
      <c r="Q227" s="850">
        <v>1456.5757575757575</v>
      </c>
    </row>
    <row r="228" spans="1:17" ht="14.4" customHeight="1" x14ac:dyDescent="0.3">
      <c r="A228" s="831" t="s">
        <v>5888</v>
      </c>
      <c r="B228" s="832" t="s">
        <v>5889</v>
      </c>
      <c r="C228" s="832" t="s">
        <v>4828</v>
      </c>
      <c r="D228" s="832" t="s">
        <v>5901</v>
      </c>
      <c r="E228" s="832" t="s">
        <v>5902</v>
      </c>
      <c r="F228" s="849"/>
      <c r="G228" s="849"/>
      <c r="H228" s="849"/>
      <c r="I228" s="849"/>
      <c r="J228" s="849"/>
      <c r="K228" s="849"/>
      <c r="L228" s="849"/>
      <c r="M228" s="849"/>
      <c r="N228" s="849">
        <v>0.1</v>
      </c>
      <c r="O228" s="849">
        <v>53.23</v>
      </c>
      <c r="P228" s="837"/>
      <c r="Q228" s="850">
        <v>532.29999999999995</v>
      </c>
    </row>
    <row r="229" spans="1:17" ht="14.4" customHeight="1" x14ac:dyDescent="0.3">
      <c r="A229" s="831" t="s">
        <v>5888</v>
      </c>
      <c r="B229" s="832" t="s">
        <v>5889</v>
      </c>
      <c r="C229" s="832" t="s">
        <v>5031</v>
      </c>
      <c r="D229" s="832" t="s">
        <v>5903</v>
      </c>
      <c r="E229" s="832" t="s">
        <v>5904</v>
      </c>
      <c r="F229" s="849"/>
      <c r="G229" s="849"/>
      <c r="H229" s="849"/>
      <c r="I229" s="849"/>
      <c r="J229" s="849">
        <v>1</v>
      </c>
      <c r="K229" s="849">
        <v>893.9</v>
      </c>
      <c r="L229" s="849"/>
      <c r="M229" s="849">
        <v>893.9</v>
      </c>
      <c r="N229" s="849">
        <v>3</v>
      </c>
      <c r="O229" s="849">
        <v>2681.7</v>
      </c>
      <c r="P229" s="837"/>
      <c r="Q229" s="850">
        <v>893.9</v>
      </c>
    </row>
    <row r="230" spans="1:17" ht="14.4" customHeight="1" x14ac:dyDescent="0.3">
      <c r="A230" s="831" t="s">
        <v>5888</v>
      </c>
      <c r="B230" s="832" t="s">
        <v>5889</v>
      </c>
      <c r="C230" s="832" t="s">
        <v>5031</v>
      </c>
      <c r="D230" s="832" t="s">
        <v>5905</v>
      </c>
      <c r="E230" s="832" t="s">
        <v>5906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838.48</v>
      </c>
      <c r="P230" s="837"/>
      <c r="Q230" s="850">
        <v>838.48</v>
      </c>
    </row>
    <row r="231" spans="1:17" ht="14.4" customHeight="1" x14ac:dyDescent="0.3">
      <c r="A231" s="831" t="s">
        <v>5888</v>
      </c>
      <c r="B231" s="832" t="s">
        <v>5889</v>
      </c>
      <c r="C231" s="832" t="s">
        <v>5031</v>
      </c>
      <c r="D231" s="832" t="s">
        <v>5907</v>
      </c>
      <c r="E231" s="832" t="s">
        <v>5908</v>
      </c>
      <c r="F231" s="849"/>
      <c r="G231" s="849"/>
      <c r="H231" s="849"/>
      <c r="I231" s="849"/>
      <c r="J231" s="849">
        <v>1</v>
      </c>
      <c r="K231" s="849">
        <v>893.9</v>
      </c>
      <c r="L231" s="849"/>
      <c r="M231" s="849">
        <v>893.9</v>
      </c>
      <c r="N231" s="849"/>
      <c r="O231" s="849"/>
      <c r="P231" s="837"/>
      <c r="Q231" s="850"/>
    </row>
    <row r="232" spans="1:17" ht="14.4" customHeight="1" x14ac:dyDescent="0.3">
      <c r="A232" s="831" t="s">
        <v>5888</v>
      </c>
      <c r="B232" s="832" t="s">
        <v>5889</v>
      </c>
      <c r="C232" s="832" t="s">
        <v>5031</v>
      </c>
      <c r="D232" s="832" t="s">
        <v>5909</v>
      </c>
      <c r="E232" s="832" t="s">
        <v>5910</v>
      </c>
      <c r="F232" s="849">
        <v>1</v>
      </c>
      <c r="G232" s="849">
        <v>511</v>
      </c>
      <c r="H232" s="849">
        <v>1</v>
      </c>
      <c r="I232" s="849">
        <v>511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5888</v>
      </c>
      <c r="B233" s="832" t="s">
        <v>5889</v>
      </c>
      <c r="C233" s="832" t="s">
        <v>5031</v>
      </c>
      <c r="D233" s="832" t="s">
        <v>5911</v>
      </c>
      <c r="E233" s="832" t="s">
        <v>5912</v>
      </c>
      <c r="F233" s="849"/>
      <c r="G233" s="849"/>
      <c r="H233" s="849"/>
      <c r="I233" s="849"/>
      <c r="J233" s="849">
        <v>1</v>
      </c>
      <c r="K233" s="849">
        <v>1085.2</v>
      </c>
      <c r="L233" s="849"/>
      <c r="M233" s="849">
        <v>1085.2</v>
      </c>
      <c r="N233" s="849">
        <v>1</v>
      </c>
      <c r="O233" s="849">
        <v>1085.2</v>
      </c>
      <c r="P233" s="837"/>
      <c r="Q233" s="850">
        <v>1085.2</v>
      </c>
    </row>
    <row r="234" spans="1:17" ht="14.4" customHeight="1" x14ac:dyDescent="0.3">
      <c r="A234" s="831" t="s">
        <v>5888</v>
      </c>
      <c r="B234" s="832" t="s">
        <v>5889</v>
      </c>
      <c r="C234" s="832" t="s">
        <v>5036</v>
      </c>
      <c r="D234" s="832" t="s">
        <v>5913</v>
      </c>
      <c r="E234" s="832" t="s">
        <v>5914</v>
      </c>
      <c r="F234" s="849">
        <v>6</v>
      </c>
      <c r="G234" s="849">
        <v>1278</v>
      </c>
      <c r="H234" s="849">
        <v>1</v>
      </c>
      <c r="I234" s="849">
        <v>213</v>
      </c>
      <c r="J234" s="849">
        <v>9</v>
      </c>
      <c r="K234" s="849">
        <v>1926</v>
      </c>
      <c r="L234" s="849">
        <v>1.5070422535211268</v>
      </c>
      <c r="M234" s="849">
        <v>214</v>
      </c>
      <c r="N234" s="849">
        <v>8</v>
      </c>
      <c r="O234" s="849">
        <v>1720</v>
      </c>
      <c r="P234" s="837">
        <v>1.3458528951486699</v>
      </c>
      <c r="Q234" s="850">
        <v>215</v>
      </c>
    </row>
    <row r="235" spans="1:17" ht="14.4" customHeight="1" x14ac:dyDescent="0.3">
      <c r="A235" s="831" t="s">
        <v>5888</v>
      </c>
      <c r="B235" s="832" t="s">
        <v>5889</v>
      </c>
      <c r="C235" s="832" t="s">
        <v>5036</v>
      </c>
      <c r="D235" s="832" t="s">
        <v>5915</v>
      </c>
      <c r="E235" s="832" t="s">
        <v>5916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156</v>
      </c>
      <c r="P235" s="837"/>
      <c r="Q235" s="850">
        <v>156</v>
      </c>
    </row>
    <row r="236" spans="1:17" ht="14.4" customHeight="1" x14ac:dyDescent="0.3">
      <c r="A236" s="831" t="s">
        <v>5888</v>
      </c>
      <c r="B236" s="832" t="s">
        <v>5889</v>
      </c>
      <c r="C236" s="832" t="s">
        <v>5036</v>
      </c>
      <c r="D236" s="832" t="s">
        <v>5917</v>
      </c>
      <c r="E236" s="832" t="s">
        <v>5918</v>
      </c>
      <c r="F236" s="849">
        <v>2</v>
      </c>
      <c r="G236" s="849">
        <v>374</v>
      </c>
      <c r="H236" s="849">
        <v>1</v>
      </c>
      <c r="I236" s="849">
        <v>187</v>
      </c>
      <c r="J236" s="849">
        <v>4</v>
      </c>
      <c r="K236" s="849">
        <v>748</v>
      </c>
      <c r="L236" s="849">
        <v>2</v>
      </c>
      <c r="M236" s="849">
        <v>187</v>
      </c>
      <c r="N236" s="849">
        <v>5</v>
      </c>
      <c r="O236" s="849">
        <v>940</v>
      </c>
      <c r="P236" s="837">
        <v>2.5133689839572191</v>
      </c>
      <c r="Q236" s="850">
        <v>188</v>
      </c>
    </row>
    <row r="237" spans="1:17" ht="14.4" customHeight="1" x14ac:dyDescent="0.3">
      <c r="A237" s="831" t="s">
        <v>5888</v>
      </c>
      <c r="B237" s="832" t="s">
        <v>5889</v>
      </c>
      <c r="C237" s="832" t="s">
        <v>5036</v>
      </c>
      <c r="D237" s="832" t="s">
        <v>5919</v>
      </c>
      <c r="E237" s="832" t="s">
        <v>5920</v>
      </c>
      <c r="F237" s="849">
        <v>3</v>
      </c>
      <c r="G237" s="849">
        <v>384</v>
      </c>
      <c r="H237" s="849">
        <v>1</v>
      </c>
      <c r="I237" s="849">
        <v>128</v>
      </c>
      <c r="J237" s="849"/>
      <c r="K237" s="849"/>
      <c r="L237" s="849"/>
      <c r="M237" s="849"/>
      <c r="N237" s="849">
        <v>1</v>
      </c>
      <c r="O237" s="849">
        <v>129</v>
      </c>
      <c r="P237" s="837">
        <v>0.3359375</v>
      </c>
      <c r="Q237" s="850">
        <v>129</v>
      </c>
    </row>
    <row r="238" spans="1:17" ht="14.4" customHeight="1" x14ac:dyDescent="0.3">
      <c r="A238" s="831" t="s">
        <v>5888</v>
      </c>
      <c r="B238" s="832" t="s">
        <v>5889</v>
      </c>
      <c r="C238" s="832" t="s">
        <v>5036</v>
      </c>
      <c r="D238" s="832" t="s">
        <v>5921</v>
      </c>
      <c r="E238" s="832" t="s">
        <v>5922</v>
      </c>
      <c r="F238" s="849">
        <v>2</v>
      </c>
      <c r="G238" s="849">
        <v>446</v>
      </c>
      <c r="H238" s="849">
        <v>1</v>
      </c>
      <c r="I238" s="849">
        <v>223</v>
      </c>
      <c r="J238" s="849">
        <v>2</v>
      </c>
      <c r="K238" s="849">
        <v>448</v>
      </c>
      <c r="L238" s="849">
        <v>1.0044843049327354</v>
      </c>
      <c r="M238" s="849">
        <v>224</v>
      </c>
      <c r="N238" s="849">
        <v>2</v>
      </c>
      <c r="O238" s="849">
        <v>450</v>
      </c>
      <c r="P238" s="837">
        <v>1.0089686098654709</v>
      </c>
      <c r="Q238" s="850">
        <v>225</v>
      </c>
    </row>
    <row r="239" spans="1:17" ht="14.4" customHeight="1" x14ac:dyDescent="0.3">
      <c r="A239" s="831" t="s">
        <v>5888</v>
      </c>
      <c r="B239" s="832" t="s">
        <v>5889</v>
      </c>
      <c r="C239" s="832" t="s">
        <v>5036</v>
      </c>
      <c r="D239" s="832" t="s">
        <v>5923</v>
      </c>
      <c r="E239" s="832" t="s">
        <v>5924</v>
      </c>
      <c r="F239" s="849">
        <v>6</v>
      </c>
      <c r="G239" s="849">
        <v>1350</v>
      </c>
      <c r="H239" s="849">
        <v>1</v>
      </c>
      <c r="I239" s="849">
        <v>225</v>
      </c>
      <c r="J239" s="849">
        <v>8</v>
      </c>
      <c r="K239" s="849">
        <v>1808</v>
      </c>
      <c r="L239" s="849">
        <v>1.3392592592592591</v>
      </c>
      <c r="M239" s="849">
        <v>226</v>
      </c>
      <c r="N239" s="849">
        <v>1</v>
      </c>
      <c r="O239" s="849">
        <v>227</v>
      </c>
      <c r="P239" s="837">
        <v>0.16814814814814816</v>
      </c>
      <c r="Q239" s="850">
        <v>227</v>
      </c>
    </row>
    <row r="240" spans="1:17" ht="14.4" customHeight="1" x14ac:dyDescent="0.3">
      <c r="A240" s="831" t="s">
        <v>5888</v>
      </c>
      <c r="B240" s="832" t="s">
        <v>5889</v>
      </c>
      <c r="C240" s="832" t="s">
        <v>5036</v>
      </c>
      <c r="D240" s="832" t="s">
        <v>5925</v>
      </c>
      <c r="E240" s="832" t="s">
        <v>5926</v>
      </c>
      <c r="F240" s="849">
        <v>3</v>
      </c>
      <c r="G240" s="849">
        <v>1050</v>
      </c>
      <c r="H240" s="849">
        <v>1</v>
      </c>
      <c r="I240" s="849">
        <v>350</v>
      </c>
      <c r="J240" s="849">
        <v>2</v>
      </c>
      <c r="K240" s="849">
        <v>700</v>
      </c>
      <c r="L240" s="849">
        <v>0.66666666666666663</v>
      </c>
      <c r="M240" s="849">
        <v>350</v>
      </c>
      <c r="N240" s="849">
        <v>3</v>
      </c>
      <c r="O240" s="849">
        <v>1062</v>
      </c>
      <c r="P240" s="837">
        <v>1.0114285714285713</v>
      </c>
      <c r="Q240" s="850">
        <v>354</v>
      </c>
    </row>
    <row r="241" spans="1:17" ht="14.4" customHeight="1" x14ac:dyDescent="0.3">
      <c r="A241" s="831" t="s">
        <v>5888</v>
      </c>
      <c r="B241" s="832" t="s">
        <v>5889</v>
      </c>
      <c r="C241" s="832" t="s">
        <v>5036</v>
      </c>
      <c r="D241" s="832" t="s">
        <v>5927</v>
      </c>
      <c r="E241" s="832" t="s">
        <v>5928</v>
      </c>
      <c r="F241" s="849">
        <v>1</v>
      </c>
      <c r="G241" s="849">
        <v>5210</v>
      </c>
      <c r="H241" s="849">
        <v>1</v>
      </c>
      <c r="I241" s="849">
        <v>5210</v>
      </c>
      <c r="J241" s="849">
        <v>1</v>
      </c>
      <c r="K241" s="849">
        <v>5212</v>
      </c>
      <c r="L241" s="849">
        <v>1.000383877159309</v>
      </c>
      <c r="M241" s="849">
        <v>5212</v>
      </c>
      <c r="N241" s="849"/>
      <c r="O241" s="849"/>
      <c r="P241" s="837"/>
      <c r="Q241" s="850"/>
    </row>
    <row r="242" spans="1:17" ht="14.4" customHeight="1" x14ac:dyDescent="0.3">
      <c r="A242" s="831" t="s">
        <v>5888</v>
      </c>
      <c r="B242" s="832" t="s">
        <v>5889</v>
      </c>
      <c r="C242" s="832" t="s">
        <v>5036</v>
      </c>
      <c r="D242" s="832" t="s">
        <v>5929</v>
      </c>
      <c r="E242" s="832" t="s">
        <v>5930</v>
      </c>
      <c r="F242" s="849">
        <v>3</v>
      </c>
      <c r="G242" s="849">
        <v>3882</v>
      </c>
      <c r="H242" s="849">
        <v>1</v>
      </c>
      <c r="I242" s="849">
        <v>1294</v>
      </c>
      <c r="J242" s="849">
        <v>3</v>
      </c>
      <c r="K242" s="849">
        <v>3882</v>
      </c>
      <c r="L242" s="849">
        <v>1</v>
      </c>
      <c r="M242" s="849">
        <v>1294</v>
      </c>
      <c r="N242" s="849">
        <v>1</v>
      </c>
      <c r="O242" s="849">
        <v>1297</v>
      </c>
      <c r="P242" s="837">
        <v>0.33410613086038127</v>
      </c>
      <c r="Q242" s="850">
        <v>1297</v>
      </c>
    </row>
    <row r="243" spans="1:17" ht="14.4" customHeight="1" x14ac:dyDescent="0.3">
      <c r="A243" s="831" t="s">
        <v>5888</v>
      </c>
      <c r="B243" s="832" t="s">
        <v>5889</v>
      </c>
      <c r="C243" s="832" t="s">
        <v>5036</v>
      </c>
      <c r="D243" s="832" t="s">
        <v>5931</v>
      </c>
      <c r="E243" s="832" t="s">
        <v>5932</v>
      </c>
      <c r="F243" s="849">
        <v>2</v>
      </c>
      <c r="G243" s="849">
        <v>2356</v>
      </c>
      <c r="H243" s="849">
        <v>1</v>
      </c>
      <c r="I243" s="849">
        <v>1178</v>
      </c>
      <c r="J243" s="849">
        <v>1</v>
      </c>
      <c r="K243" s="849">
        <v>1178</v>
      </c>
      <c r="L243" s="849">
        <v>0.5</v>
      </c>
      <c r="M243" s="849">
        <v>1178</v>
      </c>
      <c r="N243" s="849">
        <v>1</v>
      </c>
      <c r="O243" s="849">
        <v>1180</v>
      </c>
      <c r="P243" s="837">
        <v>0.50084889643463493</v>
      </c>
      <c r="Q243" s="850">
        <v>1180</v>
      </c>
    </row>
    <row r="244" spans="1:17" ht="14.4" customHeight="1" x14ac:dyDescent="0.3">
      <c r="A244" s="831" t="s">
        <v>5888</v>
      </c>
      <c r="B244" s="832" t="s">
        <v>5889</v>
      </c>
      <c r="C244" s="832" t="s">
        <v>5036</v>
      </c>
      <c r="D244" s="832" t="s">
        <v>5933</v>
      </c>
      <c r="E244" s="832" t="s">
        <v>5934</v>
      </c>
      <c r="F244" s="849">
        <v>10</v>
      </c>
      <c r="G244" s="849">
        <v>51570</v>
      </c>
      <c r="H244" s="849">
        <v>1</v>
      </c>
      <c r="I244" s="849">
        <v>5157</v>
      </c>
      <c r="J244" s="849">
        <v>18</v>
      </c>
      <c r="K244" s="849">
        <v>92844</v>
      </c>
      <c r="L244" s="849">
        <v>1.8003490401396161</v>
      </c>
      <c r="M244" s="849">
        <v>5158</v>
      </c>
      <c r="N244" s="849">
        <v>10</v>
      </c>
      <c r="O244" s="849">
        <v>51620</v>
      </c>
      <c r="P244" s="837">
        <v>1.000969555943378</v>
      </c>
      <c r="Q244" s="850">
        <v>5162</v>
      </c>
    </row>
    <row r="245" spans="1:17" ht="14.4" customHeight="1" x14ac:dyDescent="0.3">
      <c r="A245" s="831" t="s">
        <v>5888</v>
      </c>
      <c r="B245" s="832" t="s">
        <v>5889</v>
      </c>
      <c r="C245" s="832" t="s">
        <v>5036</v>
      </c>
      <c r="D245" s="832" t="s">
        <v>5935</v>
      </c>
      <c r="E245" s="832" t="s">
        <v>5936</v>
      </c>
      <c r="F245" s="849">
        <v>1</v>
      </c>
      <c r="G245" s="849">
        <v>7807</v>
      </c>
      <c r="H245" s="849">
        <v>1</v>
      </c>
      <c r="I245" s="849">
        <v>7807</v>
      </c>
      <c r="J245" s="849"/>
      <c r="K245" s="849"/>
      <c r="L245" s="849"/>
      <c r="M245" s="849"/>
      <c r="N245" s="849">
        <v>1</v>
      </c>
      <c r="O245" s="849">
        <v>7816</v>
      </c>
      <c r="P245" s="837">
        <v>1.0011528115793518</v>
      </c>
      <c r="Q245" s="850">
        <v>7816</v>
      </c>
    </row>
    <row r="246" spans="1:17" ht="14.4" customHeight="1" x14ac:dyDescent="0.3">
      <c r="A246" s="831" t="s">
        <v>5888</v>
      </c>
      <c r="B246" s="832" t="s">
        <v>5889</v>
      </c>
      <c r="C246" s="832" t="s">
        <v>5036</v>
      </c>
      <c r="D246" s="832" t="s">
        <v>5937</v>
      </c>
      <c r="E246" s="832" t="s">
        <v>5938</v>
      </c>
      <c r="F246" s="849">
        <v>148</v>
      </c>
      <c r="G246" s="849">
        <v>26196</v>
      </c>
      <c r="H246" s="849">
        <v>1</v>
      </c>
      <c r="I246" s="849">
        <v>177</v>
      </c>
      <c r="J246" s="849">
        <v>131</v>
      </c>
      <c r="K246" s="849">
        <v>23318</v>
      </c>
      <c r="L246" s="849">
        <v>0.89013589861047493</v>
      </c>
      <c r="M246" s="849">
        <v>178</v>
      </c>
      <c r="N246" s="849">
        <v>107</v>
      </c>
      <c r="O246" s="849">
        <v>19153</v>
      </c>
      <c r="P246" s="837">
        <v>0.73114215910826086</v>
      </c>
      <c r="Q246" s="850">
        <v>179</v>
      </c>
    </row>
    <row r="247" spans="1:17" ht="14.4" customHeight="1" x14ac:dyDescent="0.3">
      <c r="A247" s="831" t="s">
        <v>5888</v>
      </c>
      <c r="B247" s="832" t="s">
        <v>5889</v>
      </c>
      <c r="C247" s="832" t="s">
        <v>5036</v>
      </c>
      <c r="D247" s="832" t="s">
        <v>5939</v>
      </c>
      <c r="E247" s="832" t="s">
        <v>5940</v>
      </c>
      <c r="F247" s="849">
        <v>32</v>
      </c>
      <c r="G247" s="849">
        <v>65568</v>
      </c>
      <c r="H247" s="849">
        <v>1</v>
      </c>
      <c r="I247" s="849">
        <v>2049</v>
      </c>
      <c r="J247" s="849">
        <v>18</v>
      </c>
      <c r="K247" s="849">
        <v>36900</v>
      </c>
      <c r="L247" s="849">
        <v>0.5627745241581259</v>
      </c>
      <c r="M247" s="849">
        <v>2050</v>
      </c>
      <c r="N247" s="849">
        <v>34</v>
      </c>
      <c r="O247" s="849">
        <v>69802</v>
      </c>
      <c r="P247" s="837">
        <v>1.0645741825280626</v>
      </c>
      <c r="Q247" s="850">
        <v>2053</v>
      </c>
    </row>
    <row r="248" spans="1:17" ht="14.4" customHeight="1" x14ac:dyDescent="0.3">
      <c r="A248" s="831" t="s">
        <v>5888</v>
      </c>
      <c r="B248" s="832" t="s">
        <v>5889</v>
      </c>
      <c r="C248" s="832" t="s">
        <v>5036</v>
      </c>
      <c r="D248" s="832" t="s">
        <v>5941</v>
      </c>
      <c r="E248" s="832" t="s">
        <v>5942</v>
      </c>
      <c r="F248" s="849">
        <v>6</v>
      </c>
      <c r="G248" s="849">
        <v>16422</v>
      </c>
      <c r="H248" s="849">
        <v>1</v>
      </c>
      <c r="I248" s="849">
        <v>2737</v>
      </c>
      <c r="J248" s="849">
        <v>6</v>
      </c>
      <c r="K248" s="849">
        <v>16422</v>
      </c>
      <c r="L248" s="849">
        <v>1</v>
      </c>
      <c r="M248" s="849">
        <v>2737</v>
      </c>
      <c r="N248" s="849">
        <v>5</v>
      </c>
      <c r="O248" s="849">
        <v>13700</v>
      </c>
      <c r="P248" s="837">
        <v>0.83424674217513095</v>
      </c>
      <c r="Q248" s="850">
        <v>2740</v>
      </c>
    </row>
    <row r="249" spans="1:17" ht="14.4" customHeight="1" x14ac:dyDescent="0.3">
      <c r="A249" s="831" t="s">
        <v>5888</v>
      </c>
      <c r="B249" s="832" t="s">
        <v>5889</v>
      </c>
      <c r="C249" s="832" t="s">
        <v>5036</v>
      </c>
      <c r="D249" s="832" t="s">
        <v>5943</v>
      </c>
      <c r="E249" s="832" t="s">
        <v>5944</v>
      </c>
      <c r="F249" s="849">
        <v>2</v>
      </c>
      <c r="G249" s="849">
        <v>10538</v>
      </c>
      <c r="H249" s="849">
        <v>1</v>
      </c>
      <c r="I249" s="849">
        <v>5269</v>
      </c>
      <c r="J249" s="849">
        <v>2</v>
      </c>
      <c r="K249" s="849">
        <v>10540</v>
      </c>
      <c r="L249" s="849">
        <v>1.0001897893338394</v>
      </c>
      <c r="M249" s="849">
        <v>5270</v>
      </c>
      <c r="N249" s="849"/>
      <c r="O249" s="849"/>
      <c r="P249" s="837"/>
      <c r="Q249" s="850"/>
    </row>
    <row r="250" spans="1:17" ht="14.4" customHeight="1" x14ac:dyDescent="0.3">
      <c r="A250" s="831" t="s">
        <v>5888</v>
      </c>
      <c r="B250" s="832" t="s">
        <v>5889</v>
      </c>
      <c r="C250" s="832" t="s">
        <v>5036</v>
      </c>
      <c r="D250" s="832" t="s">
        <v>5945</v>
      </c>
      <c r="E250" s="832" t="s">
        <v>5946</v>
      </c>
      <c r="F250" s="849">
        <v>1</v>
      </c>
      <c r="G250" s="849">
        <v>155</v>
      </c>
      <c r="H250" s="849">
        <v>1</v>
      </c>
      <c r="I250" s="849">
        <v>155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5888</v>
      </c>
      <c r="B251" s="832" t="s">
        <v>5889</v>
      </c>
      <c r="C251" s="832" t="s">
        <v>5036</v>
      </c>
      <c r="D251" s="832" t="s">
        <v>5947</v>
      </c>
      <c r="E251" s="832" t="s">
        <v>5948</v>
      </c>
      <c r="F251" s="849">
        <v>8</v>
      </c>
      <c r="G251" s="849">
        <v>1632</v>
      </c>
      <c r="H251" s="849">
        <v>1</v>
      </c>
      <c r="I251" s="849">
        <v>204</v>
      </c>
      <c r="J251" s="849">
        <v>2</v>
      </c>
      <c r="K251" s="849">
        <v>410</v>
      </c>
      <c r="L251" s="849">
        <v>0.25122549019607843</v>
      </c>
      <c r="M251" s="849">
        <v>205</v>
      </c>
      <c r="N251" s="849"/>
      <c r="O251" s="849"/>
      <c r="P251" s="837"/>
      <c r="Q251" s="850"/>
    </row>
    <row r="252" spans="1:17" ht="14.4" customHeight="1" x14ac:dyDescent="0.3">
      <c r="A252" s="831" t="s">
        <v>5888</v>
      </c>
      <c r="B252" s="832" t="s">
        <v>5889</v>
      </c>
      <c r="C252" s="832" t="s">
        <v>5036</v>
      </c>
      <c r="D252" s="832" t="s">
        <v>5949</v>
      </c>
      <c r="E252" s="832" t="s">
        <v>5950</v>
      </c>
      <c r="F252" s="849"/>
      <c r="G252" s="849"/>
      <c r="H252" s="849"/>
      <c r="I252" s="849"/>
      <c r="J252" s="849">
        <v>1</v>
      </c>
      <c r="K252" s="849">
        <v>163</v>
      </c>
      <c r="L252" s="849"/>
      <c r="M252" s="849">
        <v>163</v>
      </c>
      <c r="N252" s="849"/>
      <c r="O252" s="849"/>
      <c r="P252" s="837"/>
      <c r="Q252" s="850"/>
    </row>
    <row r="253" spans="1:17" ht="14.4" customHeight="1" x14ac:dyDescent="0.3">
      <c r="A253" s="831" t="s">
        <v>5888</v>
      </c>
      <c r="B253" s="832" t="s">
        <v>5889</v>
      </c>
      <c r="C253" s="832" t="s">
        <v>5036</v>
      </c>
      <c r="D253" s="832" t="s">
        <v>5951</v>
      </c>
      <c r="E253" s="832" t="s">
        <v>5952</v>
      </c>
      <c r="F253" s="849">
        <v>5</v>
      </c>
      <c r="G253" s="849">
        <v>10775</v>
      </c>
      <c r="H253" s="849">
        <v>1</v>
      </c>
      <c r="I253" s="849">
        <v>2155</v>
      </c>
      <c r="J253" s="849">
        <v>7</v>
      </c>
      <c r="K253" s="849">
        <v>15092</v>
      </c>
      <c r="L253" s="849">
        <v>1.4006496519721578</v>
      </c>
      <c r="M253" s="849">
        <v>2156</v>
      </c>
      <c r="N253" s="849">
        <v>6</v>
      </c>
      <c r="O253" s="849">
        <v>12954</v>
      </c>
      <c r="P253" s="837">
        <v>1.2022273781902553</v>
      </c>
      <c r="Q253" s="850">
        <v>2159</v>
      </c>
    </row>
    <row r="254" spans="1:17" ht="14.4" customHeight="1" x14ac:dyDescent="0.3">
      <c r="A254" s="831" t="s">
        <v>5888</v>
      </c>
      <c r="B254" s="832" t="s">
        <v>5889</v>
      </c>
      <c r="C254" s="832" t="s">
        <v>5036</v>
      </c>
      <c r="D254" s="832" t="s">
        <v>5953</v>
      </c>
      <c r="E254" s="832" t="s">
        <v>5954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164</v>
      </c>
      <c r="P254" s="837"/>
      <c r="Q254" s="850">
        <v>164</v>
      </c>
    </row>
    <row r="255" spans="1:17" ht="14.4" customHeight="1" x14ac:dyDescent="0.3">
      <c r="A255" s="831" t="s">
        <v>5888</v>
      </c>
      <c r="B255" s="832" t="s">
        <v>5889</v>
      </c>
      <c r="C255" s="832" t="s">
        <v>5036</v>
      </c>
      <c r="D255" s="832" t="s">
        <v>5955</v>
      </c>
      <c r="E255" s="832" t="s">
        <v>5956</v>
      </c>
      <c r="F255" s="849">
        <v>4</v>
      </c>
      <c r="G255" s="849">
        <v>33840</v>
      </c>
      <c r="H255" s="849">
        <v>1</v>
      </c>
      <c r="I255" s="849">
        <v>8460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5888</v>
      </c>
      <c r="B256" s="832" t="s">
        <v>5889</v>
      </c>
      <c r="C256" s="832" t="s">
        <v>5036</v>
      </c>
      <c r="D256" s="832" t="s">
        <v>5957</v>
      </c>
      <c r="E256" s="832" t="s">
        <v>5958</v>
      </c>
      <c r="F256" s="849">
        <v>2</v>
      </c>
      <c r="G256" s="849">
        <v>704</v>
      </c>
      <c r="H256" s="849">
        <v>1</v>
      </c>
      <c r="I256" s="849">
        <v>352</v>
      </c>
      <c r="J256" s="849">
        <v>4</v>
      </c>
      <c r="K256" s="849">
        <v>1412</v>
      </c>
      <c r="L256" s="849">
        <v>2.0056818181818183</v>
      </c>
      <c r="M256" s="849">
        <v>353</v>
      </c>
      <c r="N256" s="849"/>
      <c r="O256" s="849"/>
      <c r="P256" s="837"/>
      <c r="Q256" s="850"/>
    </row>
    <row r="257" spans="1:17" ht="14.4" customHeight="1" x14ac:dyDescent="0.3">
      <c r="A257" s="831" t="s">
        <v>5959</v>
      </c>
      <c r="B257" s="832" t="s">
        <v>5960</v>
      </c>
      <c r="C257" s="832" t="s">
        <v>5036</v>
      </c>
      <c r="D257" s="832" t="s">
        <v>5961</v>
      </c>
      <c r="E257" s="832" t="s">
        <v>5962</v>
      </c>
      <c r="F257" s="849">
        <v>28</v>
      </c>
      <c r="G257" s="849">
        <v>5908</v>
      </c>
      <c r="H257" s="849">
        <v>1</v>
      </c>
      <c r="I257" s="849">
        <v>211</v>
      </c>
      <c r="J257" s="849">
        <v>28</v>
      </c>
      <c r="K257" s="849">
        <v>5936</v>
      </c>
      <c r="L257" s="849">
        <v>1.0047393364928909</v>
      </c>
      <c r="M257" s="849">
        <v>212</v>
      </c>
      <c r="N257" s="849">
        <v>34</v>
      </c>
      <c r="O257" s="849">
        <v>7242</v>
      </c>
      <c r="P257" s="837">
        <v>1.2257955314827353</v>
      </c>
      <c r="Q257" s="850">
        <v>213</v>
      </c>
    </row>
    <row r="258" spans="1:17" ht="14.4" customHeight="1" x14ac:dyDescent="0.3">
      <c r="A258" s="831" t="s">
        <v>5959</v>
      </c>
      <c r="B258" s="832" t="s">
        <v>5960</v>
      </c>
      <c r="C258" s="832" t="s">
        <v>5036</v>
      </c>
      <c r="D258" s="832" t="s">
        <v>5963</v>
      </c>
      <c r="E258" s="832" t="s">
        <v>5962</v>
      </c>
      <c r="F258" s="849">
        <v>22</v>
      </c>
      <c r="G258" s="849">
        <v>1914</v>
      </c>
      <c r="H258" s="849">
        <v>1</v>
      </c>
      <c r="I258" s="849">
        <v>87</v>
      </c>
      <c r="J258" s="849">
        <v>26</v>
      </c>
      <c r="K258" s="849">
        <v>2262</v>
      </c>
      <c r="L258" s="849">
        <v>1.1818181818181819</v>
      </c>
      <c r="M258" s="849">
        <v>87</v>
      </c>
      <c r="N258" s="849">
        <v>13</v>
      </c>
      <c r="O258" s="849">
        <v>1144</v>
      </c>
      <c r="P258" s="837">
        <v>0.5977011494252874</v>
      </c>
      <c r="Q258" s="850">
        <v>88</v>
      </c>
    </row>
    <row r="259" spans="1:17" ht="14.4" customHeight="1" x14ac:dyDescent="0.3">
      <c r="A259" s="831" t="s">
        <v>5959</v>
      </c>
      <c r="B259" s="832" t="s">
        <v>5960</v>
      </c>
      <c r="C259" s="832" t="s">
        <v>5036</v>
      </c>
      <c r="D259" s="832" t="s">
        <v>5964</v>
      </c>
      <c r="E259" s="832" t="s">
        <v>5965</v>
      </c>
      <c r="F259" s="849">
        <v>531</v>
      </c>
      <c r="G259" s="849">
        <v>159831</v>
      </c>
      <c r="H259" s="849">
        <v>1</v>
      </c>
      <c r="I259" s="849">
        <v>301</v>
      </c>
      <c r="J259" s="849">
        <v>690</v>
      </c>
      <c r="K259" s="849">
        <v>208380</v>
      </c>
      <c r="L259" s="849">
        <v>1.3037520881431011</v>
      </c>
      <c r="M259" s="849">
        <v>302</v>
      </c>
      <c r="N259" s="849">
        <v>522</v>
      </c>
      <c r="O259" s="849">
        <v>158166</v>
      </c>
      <c r="P259" s="837">
        <v>0.98958274677628244</v>
      </c>
      <c r="Q259" s="850">
        <v>303</v>
      </c>
    </row>
    <row r="260" spans="1:17" ht="14.4" customHeight="1" x14ac:dyDescent="0.3">
      <c r="A260" s="831" t="s">
        <v>5959</v>
      </c>
      <c r="B260" s="832" t="s">
        <v>5960</v>
      </c>
      <c r="C260" s="832" t="s">
        <v>5036</v>
      </c>
      <c r="D260" s="832" t="s">
        <v>5966</v>
      </c>
      <c r="E260" s="832" t="s">
        <v>5967</v>
      </c>
      <c r="F260" s="849">
        <v>27</v>
      </c>
      <c r="G260" s="849">
        <v>2673</v>
      </c>
      <c r="H260" s="849">
        <v>1</v>
      </c>
      <c r="I260" s="849">
        <v>99</v>
      </c>
      <c r="J260" s="849">
        <v>18</v>
      </c>
      <c r="K260" s="849">
        <v>1800</v>
      </c>
      <c r="L260" s="849">
        <v>0.67340067340067344</v>
      </c>
      <c r="M260" s="849">
        <v>100</v>
      </c>
      <c r="N260" s="849">
        <v>24</v>
      </c>
      <c r="O260" s="849">
        <v>2400</v>
      </c>
      <c r="P260" s="837">
        <v>0.89786756453423122</v>
      </c>
      <c r="Q260" s="850">
        <v>100</v>
      </c>
    </row>
    <row r="261" spans="1:17" ht="14.4" customHeight="1" x14ac:dyDescent="0.3">
      <c r="A261" s="831" t="s">
        <v>5959</v>
      </c>
      <c r="B261" s="832" t="s">
        <v>5960</v>
      </c>
      <c r="C261" s="832" t="s">
        <v>5036</v>
      </c>
      <c r="D261" s="832" t="s">
        <v>5968</v>
      </c>
      <c r="E261" s="832" t="s">
        <v>5969</v>
      </c>
      <c r="F261" s="849">
        <v>2</v>
      </c>
      <c r="G261" s="849">
        <v>464</v>
      </c>
      <c r="H261" s="849">
        <v>1</v>
      </c>
      <c r="I261" s="849">
        <v>232</v>
      </c>
      <c r="J261" s="849">
        <v>3</v>
      </c>
      <c r="K261" s="849">
        <v>696</v>
      </c>
      <c r="L261" s="849">
        <v>1.5</v>
      </c>
      <c r="M261" s="849">
        <v>232</v>
      </c>
      <c r="N261" s="849">
        <v>2</v>
      </c>
      <c r="O261" s="849">
        <v>470</v>
      </c>
      <c r="P261" s="837">
        <v>1.0129310344827587</v>
      </c>
      <c r="Q261" s="850">
        <v>235</v>
      </c>
    </row>
    <row r="262" spans="1:17" ht="14.4" customHeight="1" x14ac:dyDescent="0.3">
      <c r="A262" s="831" t="s">
        <v>5959</v>
      </c>
      <c r="B262" s="832" t="s">
        <v>5960</v>
      </c>
      <c r="C262" s="832" t="s">
        <v>5036</v>
      </c>
      <c r="D262" s="832" t="s">
        <v>5970</v>
      </c>
      <c r="E262" s="832" t="s">
        <v>5971</v>
      </c>
      <c r="F262" s="849">
        <v>166</v>
      </c>
      <c r="G262" s="849">
        <v>22742</v>
      </c>
      <c r="H262" s="849">
        <v>1</v>
      </c>
      <c r="I262" s="849">
        <v>137</v>
      </c>
      <c r="J262" s="849">
        <v>159</v>
      </c>
      <c r="K262" s="849">
        <v>21783</v>
      </c>
      <c r="L262" s="849">
        <v>0.95783132530120485</v>
      </c>
      <c r="M262" s="849">
        <v>137</v>
      </c>
      <c r="N262" s="849">
        <v>168</v>
      </c>
      <c r="O262" s="849">
        <v>23184</v>
      </c>
      <c r="P262" s="837">
        <v>1.0194354058570048</v>
      </c>
      <c r="Q262" s="850">
        <v>138</v>
      </c>
    </row>
    <row r="263" spans="1:17" ht="14.4" customHeight="1" x14ac:dyDescent="0.3">
      <c r="A263" s="831" t="s">
        <v>5959</v>
      </c>
      <c r="B263" s="832" t="s">
        <v>5960</v>
      </c>
      <c r="C263" s="832" t="s">
        <v>5036</v>
      </c>
      <c r="D263" s="832" t="s">
        <v>5972</v>
      </c>
      <c r="E263" s="832" t="s">
        <v>5971</v>
      </c>
      <c r="F263" s="849">
        <v>23</v>
      </c>
      <c r="G263" s="849">
        <v>4209</v>
      </c>
      <c r="H263" s="849">
        <v>1</v>
      </c>
      <c r="I263" s="849">
        <v>183</v>
      </c>
      <c r="J263" s="849">
        <v>25</v>
      </c>
      <c r="K263" s="849">
        <v>4600</v>
      </c>
      <c r="L263" s="849">
        <v>1.0928961748633881</v>
      </c>
      <c r="M263" s="849">
        <v>184</v>
      </c>
      <c r="N263" s="849">
        <v>13</v>
      </c>
      <c r="O263" s="849">
        <v>2405</v>
      </c>
      <c r="P263" s="837">
        <v>0.57139463055357564</v>
      </c>
      <c r="Q263" s="850">
        <v>185</v>
      </c>
    </row>
    <row r="264" spans="1:17" ht="14.4" customHeight="1" x14ac:dyDescent="0.3">
      <c r="A264" s="831" t="s">
        <v>5959</v>
      </c>
      <c r="B264" s="832" t="s">
        <v>5960</v>
      </c>
      <c r="C264" s="832" t="s">
        <v>5036</v>
      </c>
      <c r="D264" s="832" t="s">
        <v>5973</v>
      </c>
      <c r="E264" s="832" t="s">
        <v>5974</v>
      </c>
      <c r="F264" s="849">
        <v>1</v>
      </c>
      <c r="G264" s="849">
        <v>639</v>
      </c>
      <c r="H264" s="849">
        <v>1</v>
      </c>
      <c r="I264" s="849">
        <v>639</v>
      </c>
      <c r="J264" s="849">
        <v>1</v>
      </c>
      <c r="K264" s="849">
        <v>640</v>
      </c>
      <c r="L264" s="849">
        <v>1.0015649452269171</v>
      </c>
      <c r="M264" s="849">
        <v>640</v>
      </c>
      <c r="N264" s="849">
        <v>1</v>
      </c>
      <c r="O264" s="849">
        <v>645</v>
      </c>
      <c r="P264" s="837">
        <v>1.0093896713615023</v>
      </c>
      <c r="Q264" s="850">
        <v>645</v>
      </c>
    </row>
    <row r="265" spans="1:17" ht="14.4" customHeight="1" x14ac:dyDescent="0.3">
      <c r="A265" s="831" t="s">
        <v>5959</v>
      </c>
      <c r="B265" s="832" t="s">
        <v>5960</v>
      </c>
      <c r="C265" s="832" t="s">
        <v>5036</v>
      </c>
      <c r="D265" s="832" t="s">
        <v>5975</v>
      </c>
      <c r="E265" s="832" t="s">
        <v>5976</v>
      </c>
      <c r="F265" s="849">
        <v>4</v>
      </c>
      <c r="G265" s="849">
        <v>2432</v>
      </c>
      <c r="H265" s="849">
        <v>1</v>
      </c>
      <c r="I265" s="849">
        <v>608</v>
      </c>
      <c r="J265" s="849">
        <v>2</v>
      </c>
      <c r="K265" s="849">
        <v>1218</v>
      </c>
      <c r="L265" s="849">
        <v>0.50082236842105265</v>
      </c>
      <c r="M265" s="849">
        <v>609</v>
      </c>
      <c r="N265" s="849">
        <v>3</v>
      </c>
      <c r="O265" s="849">
        <v>1842</v>
      </c>
      <c r="P265" s="837">
        <v>0.75740131578947367</v>
      </c>
      <c r="Q265" s="850">
        <v>614</v>
      </c>
    </row>
    <row r="266" spans="1:17" ht="14.4" customHeight="1" x14ac:dyDescent="0.3">
      <c r="A266" s="831" t="s">
        <v>5959</v>
      </c>
      <c r="B266" s="832" t="s">
        <v>5960</v>
      </c>
      <c r="C266" s="832" t="s">
        <v>5036</v>
      </c>
      <c r="D266" s="832" t="s">
        <v>5977</v>
      </c>
      <c r="E266" s="832" t="s">
        <v>5978</v>
      </c>
      <c r="F266" s="849">
        <v>41</v>
      </c>
      <c r="G266" s="849">
        <v>7093</v>
      </c>
      <c r="H266" s="849">
        <v>1</v>
      </c>
      <c r="I266" s="849">
        <v>173</v>
      </c>
      <c r="J266" s="849">
        <v>47</v>
      </c>
      <c r="K266" s="849">
        <v>8178</v>
      </c>
      <c r="L266" s="849">
        <v>1.1529677146482447</v>
      </c>
      <c r="M266" s="849">
        <v>174</v>
      </c>
      <c r="N266" s="849">
        <v>32</v>
      </c>
      <c r="O266" s="849">
        <v>5600</v>
      </c>
      <c r="P266" s="837">
        <v>0.78951078528126317</v>
      </c>
      <c r="Q266" s="850">
        <v>175</v>
      </c>
    </row>
    <row r="267" spans="1:17" ht="14.4" customHeight="1" x14ac:dyDescent="0.3">
      <c r="A267" s="831" t="s">
        <v>5959</v>
      </c>
      <c r="B267" s="832" t="s">
        <v>5960</v>
      </c>
      <c r="C267" s="832" t="s">
        <v>5036</v>
      </c>
      <c r="D267" s="832" t="s">
        <v>5979</v>
      </c>
      <c r="E267" s="832" t="s">
        <v>5980</v>
      </c>
      <c r="F267" s="849">
        <v>24</v>
      </c>
      <c r="G267" s="849">
        <v>8328</v>
      </c>
      <c r="H267" s="849">
        <v>1</v>
      </c>
      <c r="I267" s="849">
        <v>347</v>
      </c>
      <c r="J267" s="849">
        <v>11</v>
      </c>
      <c r="K267" s="849">
        <v>3817</v>
      </c>
      <c r="L267" s="849">
        <v>0.45833333333333331</v>
      </c>
      <c r="M267" s="849">
        <v>347</v>
      </c>
      <c r="N267" s="849">
        <v>15</v>
      </c>
      <c r="O267" s="849">
        <v>5220</v>
      </c>
      <c r="P267" s="837">
        <v>0.62680115273775217</v>
      </c>
      <c r="Q267" s="850">
        <v>348</v>
      </c>
    </row>
    <row r="268" spans="1:17" ht="14.4" customHeight="1" x14ac:dyDescent="0.3">
      <c r="A268" s="831" t="s">
        <v>5959</v>
      </c>
      <c r="B268" s="832" t="s">
        <v>5960</v>
      </c>
      <c r="C268" s="832" t="s">
        <v>5036</v>
      </c>
      <c r="D268" s="832" t="s">
        <v>5981</v>
      </c>
      <c r="E268" s="832" t="s">
        <v>5982</v>
      </c>
      <c r="F268" s="849"/>
      <c r="G268" s="849"/>
      <c r="H268" s="849"/>
      <c r="I268" s="849"/>
      <c r="J268" s="849">
        <v>14</v>
      </c>
      <c r="K268" s="849">
        <v>3836</v>
      </c>
      <c r="L268" s="849"/>
      <c r="M268" s="849">
        <v>274</v>
      </c>
      <c r="N268" s="849">
        <v>10</v>
      </c>
      <c r="O268" s="849">
        <v>2770</v>
      </c>
      <c r="P268" s="837"/>
      <c r="Q268" s="850">
        <v>277</v>
      </c>
    </row>
    <row r="269" spans="1:17" ht="14.4" customHeight="1" x14ac:dyDescent="0.3">
      <c r="A269" s="831" t="s">
        <v>5959</v>
      </c>
      <c r="B269" s="832" t="s">
        <v>5960</v>
      </c>
      <c r="C269" s="832" t="s">
        <v>5036</v>
      </c>
      <c r="D269" s="832" t="s">
        <v>5983</v>
      </c>
      <c r="E269" s="832" t="s">
        <v>5984</v>
      </c>
      <c r="F269" s="849">
        <v>18</v>
      </c>
      <c r="G269" s="849">
        <v>2556</v>
      </c>
      <c r="H269" s="849">
        <v>1</v>
      </c>
      <c r="I269" s="849">
        <v>142</v>
      </c>
      <c r="J269" s="849">
        <v>22</v>
      </c>
      <c r="K269" s="849">
        <v>3124</v>
      </c>
      <c r="L269" s="849">
        <v>1.2222222222222223</v>
      </c>
      <c r="M269" s="849">
        <v>142</v>
      </c>
      <c r="N269" s="849">
        <v>27</v>
      </c>
      <c r="O269" s="849">
        <v>3807</v>
      </c>
      <c r="P269" s="837">
        <v>1.4894366197183098</v>
      </c>
      <c r="Q269" s="850">
        <v>141</v>
      </c>
    </row>
    <row r="270" spans="1:17" ht="14.4" customHeight="1" x14ac:dyDescent="0.3">
      <c r="A270" s="831" t="s">
        <v>5959</v>
      </c>
      <c r="B270" s="832" t="s">
        <v>5960</v>
      </c>
      <c r="C270" s="832" t="s">
        <v>5036</v>
      </c>
      <c r="D270" s="832" t="s">
        <v>5985</v>
      </c>
      <c r="E270" s="832" t="s">
        <v>5984</v>
      </c>
      <c r="F270" s="849">
        <v>166</v>
      </c>
      <c r="G270" s="849">
        <v>12948</v>
      </c>
      <c r="H270" s="849">
        <v>1</v>
      </c>
      <c r="I270" s="849">
        <v>78</v>
      </c>
      <c r="J270" s="849">
        <v>159</v>
      </c>
      <c r="K270" s="849">
        <v>12402</v>
      </c>
      <c r="L270" s="849">
        <v>0.95783132530120485</v>
      </c>
      <c r="M270" s="849">
        <v>78</v>
      </c>
      <c r="N270" s="849">
        <v>168</v>
      </c>
      <c r="O270" s="849">
        <v>13272</v>
      </c>
      <c r="P270" s="837">
        <v>1.0250231696014829</v>
      </c>
      <c r="Q270" s="850">
        <v>79</v>
      </c>
    </row>
    <row r="271" spans="1:17" ht="14.4" customHeight="1" x14ac:dyDescent="0.3">
      <c r="A271" s="831" t="s">
        <v>5959</v>
      </c>
      <c r="B271" s="832" t="s">
        <v>5960</v>
      </c>
      <c r="C271" s="832" t="s">
        <v>5036</v>
      </c>
      <c r="D271" s="832" t="s">
        <v>5986</v>
      </c>
      <c r="E271" s="832" t="s">
        <v>5987</v>
      </c>
      <c r="F271" s="849">
        <v>18</v>
      </c>
      <c r="G271" s="849">
        <v>5652</v>
      </c>
      <c r="H271" s="849">
        <v>1</v>
      </c>
      <c r="I271" s="849">
        <v>314</v>
      </c>
      <c r="J271" s="849">
        <v>22</v>
      </c>
      <c r="K271" s="849">
        <v>6908</v>
      </c>
      <c r="L271" s="849">
        <v>1.2222222222222223</v>
      </c>
      <c r="M271" s="849">
        <v>314</v>
      </c>
      <c r="N271" s="849">
        <v>27</v>
      </c>
      <c r="O271" s="849">
        <v>8532</v>
      </c>
      <c r="P271" s="837">
        <v>1.5095541401273886</v>
      </c>
      <c r="Q271" s="850">
        <v>316</v>
      </c>
    </row>
    <row r="272" spans="1:17" ht="14.4" customHeight="1" x14ac:dyDescent="0.3">
      <c r="A272" s="831" t="s">
        <v>5959</v>
      </c>
      <c r="B272" s="832" t="s">
        <v>5960</v>
      </c>
      <c r="C272" s="832" t="s">
        <v>5036</v>
      </c>
      <c r="D272" s="832" t="s">
        <v>5988</v>
      </c>
      <c r="E272" s="832" t="s">
        <v>5989</v>
      </c>
      <c r="F272" s="849">
        <v>24</v>
      </c>
      <c r="G272" s="849">
        <v>7872</v>
      </c>
      <c r="H272" s="849">
        <v>1</v>
      </c>
      <c r="I272" s="849">
        <v>328</v>
      </c>
      <c r="J272" s="849">
        <v>11</v>
      </c>
      <c r="K272" s="849">
        <v>3608</v>
      </c>
      <c r="L272" s="849">
        <v>0.45833333333333331</v>
      </c>
      <c r="M272" s="849">
        <v>328</v>
      </c>
      <c r="N272" s="849">
        <v>15</v>
      </c>
      <c r="O272" s="849">
        <v>4935</v>
      </c>
      <c r="P272" s="837">
        <v>0.62690548780487809</v>
      </c>
      <c r="Q272" s="850">
        <v>329</v>
      </c>
    </row>
    <row r="273" spans="1:17" ht="14.4" customHeight="1" x14ac:dyDescent="0.3">
      <c r="A273" s="831" t="s">
        <v>5959</v>
      </c>
      <c r="B273" s="832" t="s">
        <v>5960</v>
      </c>
      <c r="C273" s="832" t="s">
        <v>5036</v>
      </c>
      <c r="D273" s="832" t="s">
        <v>5990</v>
      </c>
      <c r="E273" s="832" t="s">
        <v>5991</v>
      </c>
      <c r="F273" s="849">
        <v>156</v>
      </c>
      <c r="G273" s="849">
        <v>25428</v>
      </c>
      <c r="H273" s="849">
        <v>1</v>
      </c>
      <c r="I273" s="849">
        <v>163</v>
      </c>
      <c r="J273" s="849">
        <v>121</v>
      </c>
      <c r="K273" s="849">
        <v>19723</v>
      </c>
      <c r="L273" s="849">
        <v>0.77564102564102566</v>
      </c>
      <c r="M273" s="849">
        <v>163</v>
      </c>
      <c r="N273" s="849">
        <v>71</v>
      </c>
      <c r="O273" s="849">
        <v>11715</v>
      </c>
      <c r="P273" s="837">
        <v>0.46071260028315242</v>
      </c>
      <c r="Q273" s="850">
        <v>165</v>
      </c>
    </row>
    <row r="274" spans="1:17" ht="14.4" customHeight="1" x14ac:dyDescent="0.3">
      <c r="A274" s="831" t="s">
        <v>5959</v>
      </c>
      <c r="B274" s="832" t="s">
        <v>5960</v>
      </c>
      <c r="C274" s="832" t="s">
        <v>5036</v>
      </c>
      <c r="D274" s="832" t="s">
        <v>5992</v>
      </c>
      <c r="E274" s="832" t="s">
        <v>5962</v>
      </c>
      <c r="F274" s="849">
        <v>251</v>
      </c>
      <c r="G274" s="849">
        <v>18072</v>
      </c>
      <c r="H274" s="849">
        <v>1</v>
      </c>
      <c r="I274" s="849">
        <v>72</v>
      </c>
      <c r="J274" s="849">
        <v>260</v>
      </c>
      <c r="K274" s="849">
        <v>18720</v>
      </c>
      <c r="L274" s="849">
        <v>1.0358565737051793</v>
      </c>
      <c r="M274" s="849">
        <v>72</v>
      </c>
      <c r="N274" s="849">
        <v>248</v>
      </c>
      <c r="O274" s="849">
        <v>18352</v>
      </c>
      <c r="P274" s="837">
        <v>1.0154935812306329</v>
      </c>
      <c r="Q274" s="850">
        <v>74</v>
      </c>
    </row>
    <row r="275" spans="1:17" ht="14.4" customHeight="1" x14ac:dyDescent="0.3">
      <c r="A275" s="831" t="s">
        <v>5959</v>
      </c>
      <c r="B275" s="832" t="s">
        <v>5960</v>
      </c>
      <c r="C275" s="832" t="s">
        <v>5036</v>
      </c>
      <c r="D275" s="832" t="s">
        <v>5993</v>
      </c>
      <c r="E275" s="832" t="s">
        <v>5994</v>
      </c>
      <c r="F275" s="849">
        <v>1</v>
      </c>
      <c r="G275" s="849">
        <v>230</v>
      </c>
      <c r="H275" s="849">
        <v>1</v>
      </c>
      <c r="I275" s="849">
        <v>230</v>
      </c>
      <c r="J275" s="849">
        <v>1</v>
      </c>
      <c r="K275" s="849">
        <v>230</v>
      </c>
      <c r="L275" s="849">
        <v>1</v>
      </c>
      <c r="M275" s="849">
        <v>230</v>
      </c>
      <c r="N275" s="849">
        <v>3</v>
      </c>
      <c r="O275" s="849">
        <v>699</v>
      </c>
      <c r="P275" s="837">
        <v>3.0391304347826087</v>
      </c>
      <c r="Q275" s="850">
        <v>233</v>
      </c>
    </row>
    <row r="276" spans="1:17" ht="14.4" customHeight="1" x14ac:dyDescent="0.3">
      <c r="A276" s="831" t="s">
        <v>5959</v>
      </c>
      <c r="B276" s="832" t="s">
        <v>5960</v>
      </c>
      <c r="C276" s="832" t="s">
        <v>5036</v>
      </c>
      <c r="D276" s="832" t="s">
        <v>5995</v>
      </c>
      <c r="E276" s="832" t="s">
        <v>5996</v>
      </c>
      <c r="F276" s="849">
        <v>12</v>
      </c>
      <c r="G276" s="849">
        <v>14532</v>
      </c>
      <c r="H276" s="849">
        <v>1</v>
      </c>
      <c r="I276" s="849">
        <v>1211</v>
      </c>
      <c r="J276" s="849">
        <v>14</v>
      </c>
      <c r="K276" s="849">
        <v>16968</v>
      </c>
      <c r="L276" s="849">
        <v>1.1676300578034682</v>
      </c>
      <c r="M276" s="849">
        <v>1212</v>
      </c>
      <c r="N276" s="849">
        <v>19</v>
      </c>
      <c r="O276" s="849">
        <v>23104</v>
      </c>
      <c r="P276" s="837">
        <v>1.5898706303330581</v>
      </c>
      <c r="Q276" s="850">
        <v>1216</v>
      </c>
    </row>
    <row r="277" spans="1:17" ht="14.4" customHeight="1" x14ac:dyDescent="0.3">
      <c r="A277" s="831" t="s">
        <v>5959</v>
      </c>
      <c r="B277" s="832" t="s">
        <v>5960</v>
      </c>
      <c r="C277" s="832" t="s">
        <v>5036</v>
      </c>
      <c r="D277" s="832" t="s">
        <v>5997</v>
      </c>
      <c r="E277" s="832" t="s">
        <v>5998</v>
      </c>
      <c r="F277" s="849">
        <v>27</v>
      </c>
      <c r="G277" s="849">
        <v>3078</v>
      </c>
      <c r="H277" s="849">
        <v>1</v>
      </c>
      <c r="I277" s="849">
        <v>114</v>
      </c>
      <c r="J277" s="849">
        <v>31</v>
      </c>
      <c r="K277" s="849">
        <v>3565</v>
      </c>
      <c r="L277" s="849">
        <v>1.1582196231319037</v>
      </c>
      <c r="M277" s="849">
        <v>115</v>
      </c>
      <c r="N277" s="849">
        <v>21</v>
      </c>
      <c r="O277" s="849">
        <v>2436</v>
      </c>
      <c r="P277" s="837">
        <v>0.79142300194931769</v>
      </c>
      <c r="Q277" s="850">
        <v>116</v>
      </c>
    </row>
    <row r="278" spans="1:17" ht="14.4" customHeight="1" x14ac:dyDescent="0.3">
      <c r="A278" s="831" t="s">
        <v>5959</v>
      </c>
      <c r="B278" s="832" t="s">
        <v>5960</v>
      </c>
      <c r="C278" s="832" t="s">
        <v>5036</v>
      </c>
      <c r="D278" s="832" t="s">
        <v>5999</v>
      </c>
      <c r="E278" s="832" t="s">
        <v>6000</v>
      </c>
      <c r="F278" s="849"/>
      <c r="G278" s="849"/>
      <c r="H278" s="849"/>
      <c r="I278" s="849"/>
      <c r="J278" s="849">
        <v>1</v>
      </c>
      <c r="K278" s="849">
        <v>347</v>
      </c>
      <c r="L278" s="849"/>
      <c r="M278" s="849">
        <v>347</v>
      </c>
      <c r="N278" s="849"/>
      <c r="O278" s="849"/>
      <c r="P278" s="837"/>
      <c r="Q278" s="850"/>
    </row>
    <row r="279" spans="1:17" ht="14.4" customHeight="1" x14ac:dyDescent="0.3">
      <c r="A279" s="831" t="s">
        <v>5959</v>
      </c>
      <c r="B279" s="832" t="s">
        <v>5960</v>
      </c>
      <c r="C279" s="832" t="s">
        <v>5036</v>
      </c>
      <c r="D279" s="832" t="s">
        <v>6001</v>
      </c>
      <c r="E279" s="832" t="s">
        <v>6002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152</v>
      </c>
      <c r="P279" s="837"/>
      <c r="Q279" s="850">
        <v>152</v>
      </c>
    </row>
    <row r="280" spans="1:17" ht="14.4" customHeight="1" x14ac:dyDescent="0.3">
      <c r="A280" s="831" t="s">
        <v>5959</v>
      </c>
      <c r="B280" s="832" t="s">
        <v>5960</v>
      </c>
      <c r="C280" s="832" t="s">
        <v>5036</v>
      </c>
      <c r="D280" s="832" t="s">
        <v>6003</v>
      </c>
      <c r="E280" s="832" t="s">
        <v>6004</v>
      </c>
      <c r="F280" s="849">
        <v>2</v>
      </c>
      <c r="G280" s="849">
        <v>2130</v>
      </c>
      <c r="H280" s="849">
        <v>1</v>
      </c>
      <c r="I280" s="849">
        <v>1065</v>
      </c>
      <c r="J280" s="849">
        <v>1</v>
      </c>
      <c r="K280" s="849">
        <v>1067</v>
      </c>
      <c r="L280" s="849">
        <v>0.50093896713615027</v>
      </c>
      <c r="M280" s="849">
        <v>1067</v>
      </c>
      <c r="N280" s="849">
        <v>3</v>
      </c>
      <c r="O280" s="849">
        <v>3225</v>
      </c>
      <c r="P280" s="837">
        <v>1.5140845070422535</v>
      </c>
      <c r="Q280" s="850">
        <v>1075</v>
      </c>
    </row>
    <row r="281" spans="1:17" ht="14.4" customHeight="1" x14ac:dyDescent="0.3">
      <c r="A281" s="831" t="s">
        <v>5959</v>
      </c>
      <c r="B281" s="832" t="s">
        <v>5960</v>
      </c>
      <c r="C281" s="832" t="s">
        <v>5036</v>
      </c>
      <c r="D281" s="832" t="s">
        <v>6005</v>
      </c>
      <c r="E281" s="832" t="s">
        <v>6006</v>
      </c>
      <c r="F281" s="849">
        <v>3</v>
      </c>
      <c r="G281" s="849">
        <v>906</v>
      </c>
      <c r="H281" s="849">
        <v>1</v>
      </c>
      <c r="I281" s="849">
        <v>302</v>
      </c>
      <c r="J281" s="849">
        <v>1</v>
      </c>
      <c r="K281" s="849">
        <v>302</v>
      </c>
      <c r="L281" s="849">
        <v>0.33333333333333331</v>
      </c>
      <c r="M281" s="849">
        <v>302</v>
      </c>
      <c r="N281" s="849">
        <v>2</v>
      </c>
      <c r="O281" s="849">
        <v>608</v>
      </c>
      <c r="P281" s="837">
        <v>0.67108167770419425</v>
      </c>
      <c r="Q281" s="850">
        <v>304</v>
      </c>
    </row>
    <row r="282" spans="1:17" ht="14.4" customHeight="1" x14ac:dyDescent="0.3">
      <c r="A282" s="831" t="s">
        <v>5959</v>
      </c>
      <c r="B282" s="832" t="s">
        <v>5960</v>
      </c>
      <c r="C282" s="832" t="s">
        <v>5036</v>
      </c>
      <c r="D282" s="832" t="s">
        <v>6007</v>
      </c>
      <c r="E282" s="832" t="s">
        <v>6008</v>
      </c>
      <c r="F282" s="849"/>
      <c r="G282" s="849"/>
      <c r="H282" s="849"/>
      <c r="I282" s="849"/>
      <c r="J282" s="849">
        <v>1</v>
      </c>
      <c r="K282" s="849">
        <v>815</v>
      </c>
      <c r="L282" s="849"/>
      <c r="M282" s="849">
        <v>815</v>
      </c>
      <c r="N282" s="849"/>
      <c r="O282" s="849"/>
      <c r="P282" s="837"/>
      <c r="Q282" s="850"/>
    </row>
    <row r="283" spans="1:17" ht="14.4" customHeight="1" x14ac:dyDescent="0.3">
      <c r="A283" s="831" t="s">
        <v>5959</v>
      </c>
      <c r="B283" s="832" t="s">
        <v>5960</v>
      </c>
      <c r="C283" s="832" t="s">
        <v>5036</v>
      </c>
      <c r="D283" s="832" t="s">
        <v>6009</v>
      </c>
      <c r="E283" s="832" t="s">
        <v>6010</v>
      </c>
      <c r="F283" s="849">
        <v>1</v>
      </c>
      <c r="G283" s="849">
        <v>751</v>
      </c>
      <c r="H283" s="849">
        <v>1</v>
      </c>
      <c r="I283" s="849">
        <v>751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6011</v>
      </c>
      <c r="B284" s="832" t="s">
        <v>6012</v>
      </c>
      <c r="C284" s="832" t="s">
        <v>5036</v>
      </c>
      <c r="D284" s="832" t="s">
        <v>6013</v>
      </c>
      <c r="E284" s="832" t="s">
        <v>6014</v>
      </c>
      <c r="F284" s="849">
        <v>17</v>
      </c>
      <c r="G284" s="849">
        <v>986</v>
      </c>
      <c r="H284" s="849">
        <v>1</v>
      </c>
      <c r="I284" s="849">
        <v>58</v>
      </c>
      <c r="J284" s="849">
        <v>19</v>
      </c>
      <c r="K284" s="849">
        <v>1102</v>
      </c>
      <c r="L284" s="849">
        <v>1.1176470588235294</v>
      </c>
      <c r="M284" s="849">
        <v>58</v>
      </c>
      <c r="N284" s="849">
        <v>12</v>
      </c>
      <c r="O284" s="849">
        <v>708</v>
      </c>
      <c r="P284" s="837">
        <v>0.71805273833671401</v>
      </c>
      <c r="Q284" s="850">
        <v>59</v>
      </c>
    </row>
    <row r="285" spans="1:17" ht="14.4" customHeight="1" x14ac:dyDescent="0.3">
      <c r="A285" s="831" t="s">
        <v>6011</v>
      </c>
      <c r="B285" s="832" t="s">
        <v>6012</v>
      </c>
      <c r="C285" s="832" t="s">
        <v>5036</v>
      </c>
      <c r="D285" s="832" t="s">
        <v>6015</v>
      </c>
      <c r="E285" s="832" t="s">
        <v>6016</v>
      </c>
      <c r="F285" s="849">
        <v>10</v>
      </c>
      <c r="G285" s="849">
        <v>1800</v>
      </c>
      <c r="H285" s="849">
        <v>1</v>
      </c>
      <c r="I285" s="849">
        <v>180</v>
      </c>
      <c r="J285" s="849">
        <v>22</v>
      </c>
      <c r="K285" s="849">
        <v>3960</v>
      </c>
      <c r="L285" s="849">
        <v>2.2000000000000002</v>
      </c>
      <c r="M285" s="849">
        <v>180</v>
      </c>
      <c r="N285" s="849">
        <v>13</v>
      </c>
      <c r="O285" s="849">
        <v>2379</v>
      </c>
      <c r="P285" s="837">
        <v>1.3216666666666668</v>
      </c>
      <c r="Q285" s="850">
        <v>183</v>
      </c>
    </row>
    <row r="286" spans="1:17" ht="14.4" customHeight="1" x14ac:dyDescent="0.3">
      <c r="A286" s="831" t="s">
        <v>6011</v>
      </c>
      <c r="B286" s="832" t="s">
        <v>6012</v>
      </c>
      <c r="C286" s="832" t="s">
        <v>5036</v>
      </c>
      <c r="D286" s="832" t="s">
        <v>6017</v>
      </c>
      <c r="E286" s="832" t="s">
        <v>6018</v>
      </c>
      <c r="F286" s="849">
        <v>23</v>
      </c>
      <c r="G286" s="849">
        <v>7728</v>
      </c>
      <c r="H286" s="849">
        <v>1</v>
      </c>
      <c r="I286" s="849">
        <v>336</v>
      </c>
      <c r="J286" s="849">
        <v>32</v>
      </c>
      <c r="K286" s="849">
        <v>10784</v>
      </c>
      <c r="L286" s="849">
        <v>1.3954451345755694</v>
      </c>
      <c r="M286" s="849">
        <v>337</v>
      </c>
      <c r="N286" s="849">
        <v>23</v>
      </c>
      <c r="O286" s="849">
        <v>7843</v>
      </c>
      <c r="P286" s="837">
        <v>1.0148809523809523</v>
      </c>
      <c r="Q286" s="850">
        <v>341</v>
      </c>
    </row>
    <row r="287" spans="1:17" ht="14.4" customHeight="1" x14ac:dyDescent="0.3">
      <c r="A287" s="831" t="s">
        <v>6011</v>
      </c>
      <c r="B287" s="832" t="s">
        <v>6012</v>
      </c>
      <c r="C287" s="832" t="s">
        <v>5036</v>
      </c>
      <c r="D287" s="832" t="s">
        <v>6019</v>
      </c>
      <c r="E287" s="832" t="s">
        <v>6020</v>
      </c>
      <c r="F287" s="849">
        <v>11</v>
      </c>
      <c r="G287" s="849">
        <v>5049</v>
      </c>
      <c r="H287" s="849">
        <v>1</v>
      </c>
      <c r="I287" s="849">
        <v>459</v>
      </c>
      <c r="J287" s="849">
        <v>16</v>
      </c>
      <c r="K287" s="849">
        <v>7344</v>
      </c>
      <c r="L287" s="849">
        <v>1.4545454545454546</v>
      </c>
      <c r="M287" s="849">
        <v>459</v>
      </c>
      <c r="N287" s="849">
        <v>10</v>
      </c>
      <c r="O287" s="849">
        <v>4620</v>
      </c>
      <c r="P287" s="837">
        <v>0.91503267973856206</v>
      </c>
      <c r="Q287" s="850">
        <v>462</v>
      </c>
    </row>
    <row r="288" spans="1:17" ht="14.4" customHeight="1" x14ac:dyDescent="0.3">
      <c r="A288" s="831" t="s">
        <v>6011</v>
      </c>
      <c r="B288" s="832" t="s">
        <v>6012</v>
      </c>
      <c r="C288" s="832" t="s">
        <v>5036</v>
      </c>
      <c r="D288" s="832" t="s">
        <v>6021</v>
      </c>
      <c r="E288" s="832" t="s">
        <v>6022</v>
      </c>
      <c r="F288" s="849">
        <v>111</v>
      </c>
      <c r="G288" s="849">
        <v>38739</v>
      </c>
      <c r="H288" s="849">
        <v>1</v>
      </c>
      <c r="I288" s="849">
        <v>349</v>
      </c>
      <c r="J288" s="849">
        <v>202</v>
      </c>
      <c r="K288" s="849">
        <v>70700</v>
      </c>
      <c r="L288" s="849">
        <v>1.8250342032576989</v>
      </c>
      <c r="M288" s="849">
        <v>350</v>
      </c>
      <c r="N288" s="849">
        <v>129</v>
      </c>
      <c r="O288" s="849">
        <v>45279</v>
      </c>
      <c r="P288" s="837">
        <v>1.1688221172461861</v>
      </c>
      <c r="Q288" s="850">
        <v>351</v>
      </c>
    </row>
    <row r="289" spans="1:17" ht="14.4" customHeight="1" x14ac:dyDescent="0.3">
      <c r="A289" s="831" t="s">
        <v>6011</v>
      </c>
      <c r="B289" s="832" t="s">
        <v>6012</v>
      </c>
      <c r="C289" s="832" t="s">
        <v>5036</v>
      </c>
      <c r="D289" s="832" t="s">
        <v>5049</v>
      </c>
      <c r="E289" s="832" t="s">
        <v>5050</v>
      </c>
      <c r="F289" s="849"/>
      <c r="G289" s="849"/>
      <c r="H289" s="849"/>
      <c r="I289" s="849"/>
      <c r="J289" s="849">
        <v>1</v>
      </c>
      <c r="K289" s="849">
        <v>49</v>
      </c>
      <c r="L289" s="849"/>
      <c r="M289" s="849">
        <v>49</v>
      </c>
      <c r="N289" s="849">
        <v>1</v>
      </c>
      <c r="O289" s="849">
        <v>50</v>
      </c>
      <c r="P289" s="837"/>
      <c r="Q289" s="850">
        <v>50</v>
      </c>
    </row>
    <row r="290" spans="1:17" ht="14.4" customHeight="1" x14ac:dyDescent="0.3">
      <c r="A290" s="831" t="s">
        <v>6011</v>
      </c>
      <c r="B290" s="832" t="s">
        <v>6012</v>
      </c>
      <c r="C290" s="832" t="s">
        <v>5036</v>
      </c>
      <c r="D290" s="832" t="s">
        <v>6023</v>
      </c>
      <c r="E290" s="832" t="s">
        <v>6024</v>
      </c>
      <c r="F290" s="849">
        <v>2</v>
      </c>
      <c r="G290" s="849">
        <v>782</v>
      </c>
      <c r="H290" s="849">
        <v>1</v>
      </c>
      <c r="I290" s="849">
        <v>391</v>
      </c>
      <c r="J290" s="849">
        <v>3</v>
      </c>
      <c r="K290" s="849">
        <v>1176</v>
      </c>
      <c r="L290" s="849">
        <v>1.5038363171355498</v>
      </c>
      <c r="M290" s="849">
        <v>392</v>
      </c>
      <c r="N290" s="849">
        <v>1</v>
      </c>
      <c r="O290" s="849">
        <v>399</v>
      </c>
      <c r="P290" s="837">
        <v>0.51023017902813295</v>
      </c>
      <c r="Q290" s="850">
        <v>399</v>
      </c>
    </row>
    <row r="291" spans="1:17" ht="14.4" customHeight="1" x14ac:dyDescent="0.3">
      <c r="A291" s="831" t="s">
        <v>6011</v>
      </c>
      <c r="B291" s="832" t="s">
        <v>6012</v>
      </c>
      <c r="C291" s="832" t="s">
        <v>5036</v>
      </c>
      <c r="D291" s="832" t="s">
        <v>5604</v>
      </c>
      <c r="E291" s="832" t="s">
        <v>5605</v>
      </c>
      <c r="F291" s="849">
        <v>4</v>
      </c>
      <c r="G291" s="849">
        <v>2820</v>
      </c>
      <c r="H291" s="849">
        <v>1</v>
      </c>
      <c r="I291" s="849">
        <v>705</v>
      </c>
      <c r="J291" s="849">
        <v>10</v>
      </c>
      <c r="K291" s="849">
        <v>7070</v>
      </c>
      <c r="L291" s="849">
        <v>2.5070921985815602</v>
      </c>
      <c r="M291" s="849">
        <v>707</v>
      </c>
      <c r="N291" s="849">
        <v>4</v>
      </c>
      <c r="O291" s="849">
        <v>2852</v>
      </c>
      <c r="P291" s="837">
        <v>1.0113475177304965</v>
      </c>
      <c r="Q291" s="850">
        <v>713</v>
      </c>
    </row>
    <row r="292" spans="1:17" ht="14.4" customHeight="1" x14ac:dyDescent="0.3">
      <c r="A292" s="831" t="s">
        <v>6011</v>
      </c>
      <c r="B292" s="832" t="s">
        <v>6012</v>
      </c>
      <c r="C292" s="832" t="s">
        <v>5036</v>
      </c>
      <c r="D292" s="832" t="s">
        <v>6025</v>
      </c>
      <c r="E292" s="832" t="s">
        <v>6026</v>
      </c>
      <c r="F292" s="849"/>
      <c r="G292" s="849"/>
      <c r="H292" s="849"/>
      <c r="I292" s="849"/>
      <c r="J292" s="849">
        <v>4</v>
      </c>
      <c r="K292" s="849">
        <v>592</v>
      </c>
      <c r="L292" s="849"/>
      <c r="M292" s="849">
        <v>148</v>
      </c>
      <c r="N292" s="849">
        <v>1</v>
      </c>
      <c r="O292" s="849">
        <v>150</v>
      </c>
      <c r="P292" s="837"/>
      <c r="Q292" s="850">
        <v>150</v>
      </c>
    </row>
    <row r="293" spans="1:17" ht="14.4" customHeight="1" x14ac:dyDescent="0.3">
      <c r="A293" s="831" t="s">
        <v>6011</v>
      </c>
      <c r="B293" s="832" t="s">
        <v>6012</v>
      </c>
      <c r="C293" s="832" t="s">
        <v>5036</v>
      </c>
      <c r="D293" s="832" t="s">
        <v>6027</v>
      </c>
      <c r="E293" s="832" t="s">
        <v>6028</v>
      </c>
      <c r="F293" s="849">
        <v>4</v>
      </c>
      <c r="G293" s="849">
        <v>1220</v>
      </c>
      <c r="H293" s="849">
        <v>1</v>
      </c>
      <c r="I293" s="849">
        <v>305</v>
      </c>
      <c r="J293" s="849"/>
      <c r="K293" s="849"/>
      <c r="L293" s="849"/>
      <c r="M293" s="849"/>
      <c r="N293" s="849">
        <v>3</v>
      </c>
      <c r="O293" s="849">
        <v>924</v>
      </c>
      <c r="P293" s="837">
        <v>0.75737704918032789</v>
      </c>
      <c r="Q293" s="850">
        <v>308</v>
      </c>
    </row>
    <row r="294" spans="1:17" ht="14.4" customHeight="1" x14ac:dyDescent="0.3">
      <c r="A294" s="831" t="s">
        <v>6011</v>
      </c>
      <c r="B294" s="832" t="s">
        <v>6012</v>
      </c>
      <c r="C294" s="832" t="s">
        <v>5036</v>
      </c>
      <c r="D294" s="832" t="s">
        <v>6029</v>
      </c>
      <c r="E294" s="832" t="s">
        <v>6030</v>
      </c>
      <c r="F294" s="849">
        <v>13</v>
      </c>
      <c r="G294" s="849">
        <v>6422</v>
      </c>
      <c r="H294" s="849">
        <v>1</v>
      </c>
      <c r="I294" s="849">
        <v>494</v>
      </c>
      <c r="J294" s="849">
        <v>21</v>
      </c>
      <c r="K294" s="849">
        <v>10395</v>
      </c>
      <c r="L294" s="849">
        <v>1.6186546247274993</v>
      </c>
      <c r="M294" s="849">
        <v>495</v>
      </c>
      <c r="N294" s="849">
        <v>19</v>
      </c>
      <c r="O294" s="849">
        <v>9481</v>
      </c>
      <c r="P294" s="837">
        <v>1.4763313609467457</v>
      </c>
      <c r="Q294" s="850">
        <v>499</v>
      </c>
    </row>
    <row r="295" spans="1:17" ht="14.4" customHeight="1" x14ac:dyDescent="0.3">
      <c r="A295" s="831" t="s">
        <v>6011</v>
      </c>
      <c r="B295" s="832" t="s">
        <v>6012</v>
      </c>
      <c r="C295" s="832" t="s">
        <v>5036</v>
      </c>
      <c r="D295" s="832" t="s">
        <v>6031</v>
      </c>
      <c r="E295" s="832" t="s">
        <v>6032</v>
      </c>
      <c r="F295" s="849">
        <v>22</v>
      </c>
      <c r="G295" s="849">
        <v>8140</v>
      </c>
      <c r="H295" s="849">
        <v>1</v>
      </c>
      <c r="I295" s="849">
        <v>370</v>
      </c>
      <c r="J295" s="849">
        <v>21</v>
      </c>
      <c r="K295" s="849">
        <v>7791</v>
      </c>
      <c r="L295" s="849">
        <v>0.95712530712530708</v>
      </c>
      <c r="M295" s="849">
        <v>371</v>
      </c>
      <c r="N295" s="849">
        <v>19</v>
      </c>
      <c r="O295" s="849">
        <v>7144</v>
      </c>
      <c r="P295" s="837">
        <v>0.87764127764127764</v>
      </c>
      <c r="Q295" s="850">
        <v>376</v>
      </c>
    </row>
    <row r="296" spans="1:17" ht="14.4" customHeight="1" x14ac:dyDescent="0.3">
      <c r="A296" s="831" t="s">
        <v>6011</v>
      </c>
      <c r="B296" s="832" t="s">
        <v>6012</v>
      </c>
      <c r="C296" s="832" t="s">
        <v>5036</v>
      </c>
      <c r="D296" s="832" t="s">
        <v>6033</v>
      </c>
      <c r="E296" s="832" t="s">
        <v>6034</v>
      </c>
      <c r="F296" s="849"/>
      <c r="G296" s="849"/>
      <c r="H296" s="849"/>
      <c r="I296" s="849"/>
      <c r="J296" s="849">
        <v>2</v>
      </c>
      <c r="K296" s="849">
        <v>6226</v>
      </c>
      <c r="L296" s="849"/>
      <c r="M296" s="849">
        <v>3113</v>
      </c>
      <c r="N296" s="849">
        <v>1</v>
      </c>
      <c r="O296" s="849">
        <v>3132</v>
      </c>
      <c r="P296" s="837"/>
      <c r="Q296" s="850">
        <v>3132</v>
      </c>
    </row>
    <row r="297" spans="1:17" ht="14.4" customHeight="1" x14ac:dyDescent="0.3">
      <c r="A297" s="831" t="s">
        <v>6011</v>
      </c>
      <c r="B297" s="832" t="s">
        <v>6012</v>
      </c>
      <c r="C297" s="832" t="s">
        <v>5036</v>
      </c>
      <c r="D297" s="832" t="s">
        <v>5115</v>
      </c>
      <c r="E297" s="832" t="s">
        <v>5116</v>
      </c>
      <c r="F297" s="849"/>
      <c r="G297" s="849"/>
      <c r="H297" s="849"/>
      <c r="I297" s="849"/>
      <c r="J297" s="849">
        <v>1</v>
      </c>
      <c r="K297" s="849">
        <v>12</v>
      </c>
      <c r="L297" s="849"/>
      <c r="M297" s="849">
        <v>12</v>
      </c>
      <c r="N297" s="849"/>
      <c r="O297" s="849"/>
      <c r="P297" s="837"/>
      <c r="Q297" s="850"/>
    </row>
    <row r="298" spans="1:17" ht="14.4" customHeight="1" x14ac:dyDescent="0.3">
      <c r="A298" s="831" t="s">
        <v>6011</v>
      </c>
      <c r="B298" s="832" t="s">
        <v>6012</v>
      </c>
      <c r="C298" s="832" t="s">
        <v>5036</v>
      </c>
      <c r="D298" s="832" t="s">
        <v>6035</v>
      </c>
      <c r="E298" s="832" t="s">
        <v>6036</v>
      </c>
      <c r="F298" s="849"/>
      <c r="G298" s="849"/>
      <c r="H298" s="849"/>
      <c r="I298" s="849"/>
      <c r="J298" s="849">
        <v>1</v>
      </c>
      <c r="K298" s="849">
        <v>112</v>
      </c>
      <c r="L298" s="849"/>
      <c r="M298" s="849">
        <v>112</v>
      </c>
      <c r="N298" s="849">
        <v>3</v>
      </c>
      <c r="O298" s="849">
        <v>339</v>
      </c>
      <c r="P298" s="837"/>
      <c r="Q298" s="850">
        <v>113</v>
      </c>
    </row>
    <row r="299" spans="1:17" ht="14.4" customHeight="1" x14ac:dyDescent="0.3">
      <c r="A299" s="831" t="s">
        <v>6011</v>
      </c>
      <c r="B299" s="832" t="s">
        <v>6012</v>
      </c>
      <c r="C299" s="832" t="s">
        <v>5036</v>
      </c>
      <c r="D299" s="832" t="s">
        <v>6037</v>
      </c>
      <c r="E299" s="832" t="s">
        <v>6038</v>
      </c>
      <c r="F299" s="849">
        <v>1</v>
      </c>
      <c r="G299" s="849">
        <v>125</v>
      </c>
      <c r="H299" s="849">
        <v>1</v>
      </c>
      <c r="I299" s="849">
        <v>125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6011</v>
      </c>
      <c r="B300" s="832" t="s">
        <v>6012</v>
      </c>
      <c r="C300" s="832" t="s">
        <v>5036</v>
      </c>
      <c r="D300" s="832" t="s">
        <v>5606</v>
      </c>
      <c r="E300" s="832" t="s">
        <v>5607</v>
      </c>
      <c r="F300" s="849"/>
      <c r="G300" s="849"/>
      <c r="H300" s="849"/>
      <c r="I300" s="849"/>
      <c r="J300" s="849">
        <v>2</v>
      </c>
      <c r="K300" s="849">
        <v>992</v>
      </c>
      <c r="L300" s="849"/>
      <c r="M300" s="849">
        <v>496</v>
      </c>
      <c r="N300" s="849">
        <v>4</v>
      </c>
      <c r="O300" s="849">
        <v>2000</v>
      </c>
      <c r="P300" s="837"/>
      <c r="Q300" s="850">
        <v>500</v>
      </c>
    </row>
    <row r="301" spans="1:17" ht="14.4" customHeight="1" x14ac:dyDescent="0.3">
      <c r="A301" s="831" t="s">
        <v>6011</v>
      </c>
      <c r="B301" s="832" t="s">
        <v>6012</v>
      </c>
      <c r="C301" s="832" t="s">
        <v>5036</v>
      </c>
      <c r="D301" s="832" t="s">
        <v>6039</v>
      </c>
      <c r="E301" s="832" t="s">
        <v>6040</v>
      </c>
      <c r="F301" s="849">
        <v>23</v>
      </c>
      <c r="G301" s="849">
        <v>10488</v>
      </c>
      <c r="H301" s="849">
        <v>1</v>
      </c>
      <c r="I301" s="849">
        <v>456</v>
      </c>
      <c r="J301" s="849">
        <v>41</v>
      </c>
      <c r="K301" s="849">
        <v>18778</v>
      </c>
      <c r="L301" s="849">
        <v>1.7904271548436308</v>
      </c>
      <c r="M301" s="849">
        <v>458</v>
      </c>
      <c r="N301" s="849">
        <v>23</v>
      </c>
      <c r="O301" s="849">
        <v>10649</v>
      </c>
      <c r="P301" s="837">
        <v>1.0153508771929824</v>
      </c>
      <c r="Q301" s="850">
        <v>463</v>
      </c>
    </row>
    <row r="302" spans="1:17" ht="14.4" customHeight="1" x14ac:dyDescent="0.3">
      <c r="A302" s="831" t="s">
        <v>6011</v>
      </c>
      <c r="B302" s="832" t="s">
        <v>6012</v>
      </c>
      <c r="C302" s="832" t="s">
        <v>5036</v>
      </c>
      <c r="D302" s="832" t="s">
        <v>6041</v>
      </c>
      <c r="E302" s="832" t="s">
        <v>6042</v>
      </c>
      <c r="F302" s="849">
        <v>7</v>
      </c>
      <c r="G302" s="849">
        <v>406</v>
      </c>
      <c r="H302" s="849">
        <v>1</v>
      </c>
      <c r="I302" s="849">
        <v>58</v>
      </c>
      <c r="J302" s="849">
        <v>2</v>
      </c>
      <c r="K302" s="849">
        <v>116</v>
      </c>
      <c r="L302" s="849">
        <v>0.2857142857142857</v>
      </c>
      <c r="M302" s="849">
        <v>58</v>
      </c>
      <c r="N302" s="849">
        <v>13</v>
      </c>
      <c r="O302" s="849">
        <v>767</v>
      </c>
      <c r="P302" s="837">
        <v>1.8891625615763548</v>
      </c>
      <c r="Q302" s="850">
        <v>59</v>
      </c>
    </row>
    <row r="303" spans="1:17" ht="14.4" customHeight="1" x14ac:dyDescent="0.3">
      <c r="A303" s="831" t="s">
        <v>6011</v>
      </c>
      <c r="B303" s="832" t="s">
        <v>6012</v>
      </c>
      <c r="C303" s="832" t="s">
        <v>5036</v>
      </c>
      <c r="D303" s="832" t="s">
        <v>6043</v>
      </c>
      <c r="E303" s="832" t="s">
        <v>6044</v>
      </c>
      <c r="F303" s="849">
        <v>1</v>
      </c>
      <c r="G303" s="849">
        <v>2173</v>
      </c>
      <c r="H303" s="849">
        <v>1</v>
      </c>
      <c r="I303" s="849">
        <v>2173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6011</v>
      </c>
      <c r="B304" s="832" t="s">
        <v>6012</v>
      </c>
      <c r="C304" s="832" t="s">
        <v>5036</v>
      </c>
      <c r="D304" s="832" t="s">
        <v>6045</v>
      </c>
      <c r="E304" s="832" t="s">
        <v>6046</v>
      </c>
      <c r="F304" s="849">
        <v>8</v>
      </c>
      <c r="G304" s="849">
        <v>1408</v>
      </c>
      <c r="H304" s="849">
        <v>1</v>
      </c>
      <c r="I304" s="849">
        <v>176</v>
      </c>
      <c r="J304" s="849">
        <v>3</v>
      </c>
      <c r="K304" s="849">
        <v>528</v>
      </c>
      <c r="L304" s="849">
        <v>0.375</v>
      </c>
      <c r="M304" s="849">
        <v>176</v>
      </c>
      <c r="N304" s="849">
        <v>6</v>
      </c>
      <c r="O304" s="849">
        <v>1074</v>
      </c>
      <c r="P304" s="837">
        <v>0.76278409090909094</v>
      </c>
      <c r="Q304" s="850">
        <v>179</v>
      </c>
    </row>
    <row r="305" spans="1:17" ht="14.4" customHeight="1" x14ac:dyDescent="0.3">
      <c r="A305" s="831" t="s">
        <v>6011</v>
      </c>
      <c r="B305" s="832" t="s">
        <v>6012</v>
      </c>
      <c r="C305" s="832" t="s">
        <v>5036</v>
      </c>
      <c r="D305" s="832" t="s">
        <v>5610</v>
      </c>
      <c r="E305" s="832" t="s">
        <v>5611</v>
      </c>
      <c r="F305" s="849">
        <v>10</v>
      </c>
      <c r="G305" s="849">
        <v>850</v>
      </c>
      <c r="H305" s="849">
        <v>1</v>
      </c>
      <c r="I305" s="849">
        <v>85</v>
      </c>
      <c r="J305" s="849">
        <v>30</v>
      </c>
      <c r="K305" s="849">
        <v>2580</v>
      </c>
      <c r="L305" s="849">
        <v>3.0352941176470587</v>
      </c>
      <c r="M305" s="849">
        <v>86</v>
      </c>
      <c r="N305" s="849">
        <v>19</v>
      </c>
      <c r="O305" s="849">
        <v>1653</v>
      </c>
      <c r="P305" s="837">
        <v>1.9447058823529413</v>
      </c>
      <c r="Q305" s="850">
        <v>87</v>
      </c>
    </row>
    <row r="306" spans="1:17" ht="14.4" customHeight="1" x14ac:dyDescent="0.3">
      <c r="A306" s="831" t="s">
        <v>6011</v>
      </c>
      <c r="B306" s="832" t="s">
        <v>6012</v>
      </c>
      <c r="C306" s="832" t="s">
        <v>5036</v>
      </c>
      <c r="D306" s="832" t="s">
        <v>6047</v>
      </c>
      <c r="E306" s="832" t="s">
        <v>6048</v>
      </c>
      <c r="F306" s="849">
        <v>8</v>
      </c>
      <c r="G306" s="849">
        <v>1360</v>
      </c>
      <c r="H306" s="849">
        <v>1</v>
      </c>
      <c r="I306" s="849">
        <v>170</v>
      </c>
      <c r="J306" s="849">
        <v>16</v>
      </c>
      <c r="K306" s="849">
        <v>2720</v>
      </c>
      <c r="L306" s="849">
        <v>2</v>
      </c>
      <c r="M306" s="849">
        <v>170</v>
      </c>
      <c r="N306" s="849">
        <v>10</v>
      </c>
      <c r="O306" s="849">
        <v>1720</v>
      </c>
      <c r="P306" s="837">
        <v>1.2647058823529411</v>
      </c>
      <c r="Q306" s="850">
        <v>172</v>
      </c>
    </row>
    <row r="307" spans="1:17" ht="14.4" customHeight="1" x14ac:dyDescent="0.3">
      <c r="A307" s="831" t="s">
        <v>6011</v>
      </c>
      <c r="B307" s="832" t="s">
        <v>6012</v>
      </c>
      <c r="C307" s="832" t="s">
        <v>5036</v>
      </c>
      <c r="D307" s="832" t="s">
        <v>5614</v>
      </c>
      <c r="E307" s="832" t="s">
        <v>5615</v>
      </c>
      <c r="F307" s="849"/>
      <c r="G307" s="849"/>
      <c r="H307" s="849"/>
      <c r="I307" s="849"/>
      <c r="J307" s="849">
        <v>1</v>
      </c>
      <c r="K307" s="849">
        <v>177</v>
      </c>
      <c r="L307" s="849"/>
      <c r="M307" s="849">
        <v>177</v>
      </c>
      <c r="N307" s="849">
        <v>2</v>
      </c>
      <c r="O307" s="849">
        <v>356</v>
      </c>
      <c r="P307" s="837"/>
      <c r="Q307" s="850">
        <v>178</v>
      </c>
    </row>
    <row r="308" spans="1:17" ht="14.4" customHeight="1" x14ac:dyDescent="0.3">
      <c r="A308" s="831" t="s">
        <v>6011</v>
      </c>
      <c r="B308" s="832" t="s">
        <v>6012</v>
      </c>
      <c r="C308" s="832" t="s">
        <v>5036</v>
      </c>
      <c r="D308" s="832" t="s">
        <v>6049</v>
      </c>
      <c r="E308" s="832" t="s">
        <v>6050</v>
      </c>
      <c r="F308" s="849">
        <v>4</v>
      </c>
      <c r="G308" s="849">
        <v>1056</v>
      </c>
      <c r="H308" s="849">
        <v>1</v>
      </c>
      <c r="I308" s="849">
        <v>264</v>
      </c>
      <c r="J308" s="849">
        <v>4</v>
      </c>
      <c r="K308" s="849">
        <v>1056</v>
      </c>
      <c r="L308" s="849">
        <v>1</v>
      </c>
      <c r="M308" s="849">
        <v>264</v>
      </c>
      <c r="N308" s="849">
        <v>1</v>
      </c>
      <c r="O308" s="849">
        <v>267</v>
      </c>
      <c r="P308" s="837">
        <v>0.25284090909090912</v>
      </c>
      <c r="Q308" s="850">
        <v>267</v>
      </c>
    </row>
    <row r="309" spans="1:17" ht="14.4" customHeight="1" x14ac:dyDescent="0.3">
      <c r="A309" s="831" t="s">
        <v>6011</v>
      </c>
      <c r="B309" s="832" t="s">
        <v>6012</v>
      </c>
      <c r="C309" s="832" t="s">
        <v>5036</v>
      </c>
      <c r="D309" s="832" t="s">
        <v>6051</v>
      </c>
      <c r="E309" s="832" t="s">
        <v>6052</v>
      </c>
      <c r="F309" s="849">
        <v>5</v>
      </c>
      <c r="G309" s="849">
        <v>10655</v>
      </c>
      <c r="H309" s="849">
        <v>1</v>
      </c>
      <c r="I309" s="849">
        <v>2131</v>
      </c>
      <c r="J309" s="849">
        <v>22</v>
      </c>
      <c r="K309" s="849">
        <v>46948</v>
      </c>
      <c r="L309" s="849">
        <v>4.4061942749882688</v>
      </c>
      <c r="M309" s="849">
        <v>2134</v>
      </c>
      <c r="N309" s="849">
        <v>7</v>
      </c>
      <c r="O309" s="849">
        <v>15022</v>
      </c>
      <c r="P309" s="837">
        <v>1.4098545283904271</v>
      </c>
      <c r="Q309" s="850">
        <v>2146</v>
      </c>
    </row>
    <row r="310" spans="1:17" ht="14.4" customHeight="1" x14ac:dyDescent="0.3">
      <c r="A310" s="831" t="s">
        <v>6011</v>
      </c>
      <c r="B310" s="832" t="s">
        <v>6012</v>
      </c>
      <c r="C310" s="832" t="s">
        <v>5036</v>
      </c>
      <c r="D310" s="832" t="s">
        <v>6053</v>
      </c>
      <c r="E310" s="832" t="s">
        <v>6054</v>
      </c>
      <c r="F310" s="849">
        <v>1</v>
      </c>
      <c r="G310" s="849">
        <v>289</v>
      </c>
      <c r="H310" s="849">
        <v>1</v>
      </c>
      <c r="I310" s="849">
        <v>289</v>
      </c>
      <c r="J310" s="849">
        <v>2</v>
      </c>
      <c r="K310" s="849">
        <v>578</v>
      </c>
      <c r="L310" s="849">
        <v>2</v>
      </c>
      <c r="M310" s="849">
        <v>289</v>
      </c>
      <c r="N310" s="849">
        <v>1</v>
      </c>
      <c r="O310" s="849">
        <v>291</v>
      </c>
      <c r="P310" s="837">
        <v>1.0069204152249136</v>
      </c>
      <c r="Q310" s="850">
        <v>291</v>
      </c>
    </row>
    <row r="311" spans="1:17" ht="14.4" customHeight="1" x14ac:dyDescent="0.3">
      <c r="A311" s="831" t="s">
        <v>6011</v>
      </c>
      <c r="B311" s="832" t="s">
        <v>6012</v>
      </c>
      <c r="C311" s="832" t="s">
        <v>5036</v>
      </c>
      <c r="D311" s="832" t="s">
        <v>6055</v>
      </c>
      <c r="E311" s="832" t="s">
        <v>6056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109</v>
      </c>
      <c r="P311" s="837"/>
      <c r="Q311" s="850">
        <v>109</v>
      </c>
    </row>
    <row r="312" spans="1:17" ht="14.4" customHeight="1" x14ac:dyDescent="0.3">
      <c r="A312" s="831" t="s">
        <v>6011</v>
      </c>
      <c r="B312" s="832" t="s">
        <v>6012</v>
      </c>
      <c r="C312" s="832" t="s">
        <v>5036</v>
      </c>
      <c r="D312" s="832" t="s">
        <v>6057</v>
      </c>
      <c r="E312" s="832" t="s">
        <v>6058</v>
      </c>
      <c r="F312" s="849">
        <v>2</v>
      </c>
      <c r="G312" s="849">
        <v>628</v>
      </c>
      <c r="H312" s="849">
        <v>1</v>
      </c>
      <c r="I312" s="849">
        <v>314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6011</v>
      </c>
      <c r="B313" s="832" t="s">
        <v>6012</v>
      </c>
      <c r="C313" s="832" t="s">
        <v>5036</v>
      </c>
      <c r="D313" s="832" t="s">
        <v>6059</v>
      </c>
      <c r="E313" s="832" t="s">
        <v>6060</v>
      </c>
      <c r="F313" s="849">
        <v>1</v>
      </c>
      <c r="G313" s="849">
        <v>0</v>
      </c>
      <c r="H313" s="849"/>
      <c r="I313" s="849">
        <v>0</v>
      </c>
      <c r="J313" s="849">
        <v>1</v>
      </c>
      <c r="K313" s="849">
        <v>0</v>
      </c>
      <c r="L313" s="849"/>
      <c r="M313" s="849">
        <v>0</v>
      </c>
      <c r="N313" s="849"/>
      <c r="O313" s="849"/>
      <c r="P313" s="837"/>
      <c r="Q313" s="850"/>
    </row>
    <row r="314" spans="1:17" ht="14.4" customHeight="1" x14ac:dyDescent="0.3">
      <c r="A314" s="831" t="s">
        <v>6011</v>
      </c>
      <c r="B314" s="832" t="s">
        <v>6012</v>
      </c>
      <c r="C314" s="832" t="s">
        <v>5036</v>
      </c>
      <c r="D314" s="832" t="s">
        <v>6061</v>
      </c>
      <c r="E314" s="832" t="s">
        <v>6062</v>
      </c>
      <c r="F314" s="849"/>
      <c r="G314" s="849"/>
      <c r="H314" s="849"/>
      <c r="I314" s="849"/>
      <c r="J314" s="849">
        <v>4</v>
      </c>
      <c r="K314" s="849">
        <v>19116</v>
      </c>
      <c r="L314" s="849"/>
      <c r="M314" s="849">
        <v>4779</v>
      </c>
      <c r="N314" s="849">
        <v>3</v>
      </c>
      <c r="O314" s="849">
        <v>14409</v>
      </c>
      <c r="P314" s="837"/>
      <c r="Q314" s="850">
        <v>4803</v>
      </c>
    </row>
    <row r="315" spans="1:17" ht="14.4" customHeight="1" x14ac:dyDescent="0.3">
      <c r="A315" s="831" t="s">
        <v>6011</v>
      </c>
      <c r="B315" s="832" t="s">
        <v>6012</v>
      </c>
      <c r="C315" s="832" t="s">
        <v>5036</v>
      </c>
      <c r="D315" s="832" t="s">
        <v>6063</v>
      </c>
      <c r="E315" s="832" t="s">
        <v>6064</v>
      </c>
      <c r="F315" s="849"/>
      <c r="G315" s="849"/>
      <c r="H315" s="849"/>
      <c r="I315" s="849"/>
      <c r="J315" s="849">
        <v>1</v>
      </c>
      <c r="K315" s="849">
        <v>2840</v>
      </c>
      <c r="L315" s="849"/>
      <c r="M315" s="849">
        <v>2840</v>
      </c>
      <c r="N315" s="849"/>
      <c r="O315" s="849"/>
      <c r="P315" s="837"/>
      <c r="Q315" s="850"/>
    </row>
    <row r="316" spans="1:17" ht="14.4" customHeight="1" x14ac:dyDescent="0.3">
      <c r="A316" s="831" t="s">
        <v>6065</v>
      </c>
      <c r="B316" s="832" t="s">
        <v>6066</v>
      </c>
      <c r="C316" s="832" t="s">
        <v>5036</v>
      </c>
      <c r="D316" s="832" t="s">
        <v>6067</v>
      </c>
      <c r="E316" s="832" t="s">
        <v>6068</v>
      </c>
      <c r="F316" s="849">
        <v>148</v>
      </c>
      <c r="G316" s="849">
        <v>25604</v>
      </c>
      <c r="H316" s="849">
        <v>1</v>
      </c>
      <c r="I316" s="849">
        <v>173</v>
      </c>
      <c r="J316" s="849">
        <v>184</v>
      </c>
      <c r="K316" s="849">
        <v>32016</v>
      </c>
      <c r="L316" s="849">
        <v>1.2504296203718168</v>
      </c>
      <c r="M316" s="849">
        <v>174</v>
      </c>
      <c r="N316" s="849">
        <v>158</v>
      </c>
      <c r="O316" s="849">
        <v>27650</v>
      </c>
      <c r="P316" s="837">
        <v>1.0799093891579441</v>
      </c>
      <c r="Q316" s="850">
        <v>175</v>
      </c>
    </row>
    <row r="317" spans="1:17" ht="14.4" customHeight="1" x14ac:dyDescent="0.3">
      <c r="A317" s="831" t="s">
        <v>6065</v>
      </c>
      <c r="B317" s="832" t="s">
        <v>6066</v>
      </c>
      <c r="C317" s="832" t="s">
        <v>5036</v>
      </c>
      <c r="D317" s="832" t="s">
        <v>6069</v>
      </c>
      <c r="E317" s="832" t="s">
        <v>6070</v>
      </c>
      <c r="F317" s="849">
        <v>47</v>
      </c>
      <c r="G317" s="849">
        <v>50290</v>
      </c>
      <c r="H317" s="849">
        <v>1</v>
      </c>
      <c r="I317" s="849">
        <v>1070</v>
      </c>
      <c r="J317" s="849">
        <v>407</v>
      </c>
      <c r="K317" s="849">
        <v>435490</v>
      </c>
      <c r="L317" s="849">
        <v>8.6595744680851059</v>
      </c>
      <c r="M317" s="849">
        <v>1070</v>
      </c>
      <c r="N317" s="849">
        <v>317</v>
      </c>
      <c r="O317" s="849">
        <v>340141</v>
      </c>
      <c r="P317" s="837">
        <v>6.7635911712069996</v>
      </c>
      <c r="Q317" s="850">
        <v>1073</v>
      </c>
    </row>
    <row r="318" spans="1:17" ht="14.4" customHeight="1" x14ac:dyDescent="0.3">
      <c r="A318" s="831" t="s">
        <v>6065</v>
      </c>
      <c r="B318" s="832" t="s">
        <v>6066</v>
      </c>
      <c r="C318" s="832" t="s">
        <v>5036</v>
      </c>
      <c r="D318" s="832" t="s">
        <v>6071</v>
      </c>
      <c r="E318" s="832" t="s">
        <v>6072</v>
      </c>
      <c r="F318" s="849">
        <v>913</v>
      </c>
      <c r="G318" s="849">
        <v>41998</v>
      </c>
      <c r="H318" s="849">
        <v>1</v>
      </c>
      <c r="I318" s="849">
        <v>46</v>
      </c>
      <c r="J318" s="849">
        <v>766</v>
      </c>
      <c r="K318" s="849">
        <v>35236</v>
      </c>
      <c r="L318" s="849">
        <v>0.83899233296823661</v>
      </c>
      <c r="M318" s="849">
        <v>46</v>
      </c>
      <c r="N318" s="849">
        <v>738</v>
      </c>
      <c r="O318" s="849">
        <v>34686</v>
      </c>
      <c r="P318" s="837">
        <v>0.82589647126053622</v>
      </c>
      <c r="Q318" s="850">
        <v>47</v>
      </c>
    </row>
    <row r="319" spans="1:17" ht="14.4" customHeight="1" x14ac:dyDescent="0.3">
      <c r="A319" s="831" t="s">
        <v>6065</v>
      </c>
      <c r="B319" s="832" t="s">
        <v>6066</v>
      </c>
      <c r="C319" s="832" t="s">
        <v>5036</v>
      </c>
      <c r="D319" s="832" t="s">
        <v>5979</v>
      </c>
      <c r="E319" s="832" t="s">
        <v>5980</v>
      </c>
      <c r="F319" s="849">
        <v>110</v>
      </c>
      <c r="G319" s="849">
        <v>38170</v>
      </c>
      <c r="H319" s="849">
        <v>1</v>
      </c>
      <c r="I319" s="849">
        <v>347</v>
      </c>
      <c r="J319" s="849">
        <v>174</v>
      </c>
      <c r="K319" s="849">
        <v>60378</v>
      </c>
      <c r="L319" s="849">
        <v>1.5818181818181818</v>
      </c>
      <c r="M319" s="849">
        <v>347</v>
      </c>
      <c r="N319" s="849">
        <v>159</v>
      </c>
      <c r="O319" s="849">
        <v>55332</v>
      </c>
      <c r="P319" s="837">
        <v>1.4496201205134922</v>
      </c>
      <c r="Q319" s="850">
        <v>348</v>
      </c>
    </row>
    <row r="320" spans="1:17" ht="14.4" customHeight="1" x14ac:dyDescent="0.3">
      <c r="A320" s="831" t="s">
        <v>6065</v>
      </c>
      <c r="B320" s="832" t="s">
        <v>6066</v>
      </c>
      <c r="C320" s="832" t="s">
        <v>5036</v>
      </c>
      <c r="D320" s="832" t="s">
        <v>6073</v>
      </c>
      <c r="E320" s="832" t="s">
        <v>6074</v>
      </c>
      <c r="F320" s="849">
        <v>2</v>
      </c>
      <c r="G320" s="849">
        <v>102</v>
      </c>
      <c r="H320" s="849">
        <v>1</v>
      </c>
      <c r="I320" s="849">
        <v>51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6065</v>
      </c>
      <c r="B321" s="832" t="s">
        <v>6066</v>
      </c>
      <c r="C321" s="832" t="s">
        <v>5036</v>
      </c>
      <c r="D321" s="832" t="s">
        <v>6075</v>
      </c>
      <c r="E321" s="832" t="s">
        <v>6076</v>
      </c>
      <c r="F321" s="849">
        <v>157</v>
      </c>
      <c r="G321" s="849">
        <v>59189</v>
      </c>
      <c r="H321" s="849">
        <v>1</v>
      </c>
      <c r="I321" s="849">
        <v>377</v>
      </c>
      <c r="J321" s="849">
        <v>272</v>
      </c>
      <c r="K321" s="849">
        <v>102544</v>
      </c>
      <c r="L321" s="849">
        <v>1.7324840764331211</v>
      </c>
      <c r="M321" s="849">
        <v>377</v>
      </c>
      <c r="N321" s="849">
        <v>239</v>
      </c>
      <c r="O321" s="849">
        <v>90342</v>
      </c>
      <c r="P321" s="837">
        <v>1.5263309060805217</v>
      </c>
      <c r="Q321" s="850">
        <v>378</v>
      </c>
    </row>
    <row r="322" spans="1:17" ht="14.4" customHeight="1" x14ac:dyDescent="0.3">
      <c r="A322" s="831" t="s">
        <v>6065</v>
      </c>
      <c r="B322" s="832" t="s">
        <v>6066</v>
      </c>
      <c r="C322" s="832" t="s">
        <v>5036</v>
      </c>
      <c r="D322" s="832" t="s">
        <v>6077</v>
      </c>
      <c r="E322" s="832" t="s">
        <v>6078</v>
      </c>
      <c r="F322" s="849">
        <v>15</v>
      </c>
      <c r="G322" s="849">
        <v>510</v>
      </c>
      <c r="H322" s="849">
        <v>1</v>
      </c>
      <c r="I322" s="849">
        <v>34</v>
      </c>
      <c r="J322" s="849">
        <v>10</v>
      </c>
      <c r="K322" s="849">
        <v>340</v>
      </c>
      <c r="L322" s="849">
        <v>0.66666666666666663</v>
      </c>
      <c r="M322" s="849">
        <v>34</v>
      </c>
      <c r="N322" s="849">
        <v>16</v>
      </c>
      <c r="O322" s="849">
        <v>544</v>
      </c>
      <c r="P322" s="837">
        <v>1.0666666666666667</v>
      </c>
      <c r="Q322" s="850">
        <v>34</v>
      </c>
    </row>
    <row r="323" spans="1:17" ht="14.4" customHeight="1" x14ac:dyDescent="0.3">
      <c r="A323" s="831" t="s">
        <v>6065</v>
      </c>
      <c r="B323" s="832" t="s">
        <v>6066</v>
      </c>
      <c r="C323" s="832" t="s">
        <v>5036</v>
      </c>
      <c r="D323" s="832" t="s">
        <v>6079</v>
      </c>
      <c r="E323" s="832" t="s">
        <v>6080</v>
      </c>
      <c r="F323" s="849">
        <v>139</v>
      </c>
      <c r="G323" s="849">
        <v>72836</v>
      </c>
      <c r="H323" s="849">
        <v>1</v>
      </c>
      <c r="I323" s="849">
        <v>524</v>
      </c>
      <c r="J323" s="849">
        <v>163</v>
      </c>
      <c r="K323" s="849">
        <v>85412</v>
      </c>
      <c r="L323" s="849">
        <v>1.1726618705035972</v>
      </c>
      <c r="M323" s="849">
        <v>524</v>
      </c>
      <c r="N323" s="849">
        <v>88</v>
      </c>
      <c r="O323" s="849">
        <v>46200</v>
      </c>
      <c r="P323" s="837">
        <v>0.63430171893019938</v>
      </c>
      <c r="Q323" s="850">
        <v>525</v>
      </c>
    </row>
    <row r="324" spans="1:17" ht="14.4" customHeight="1" x14ac:dyDescent="0.3">
      <c r="A324" s="831" t="s">
        <v>6065</v>
      </c>
      <c r="B324" s="832" t="s">
        <v>6066</v>
      </c>
      <c r="C324" s="832" t="s">
        <v>5036</v>
      </c>
      <c r="D324" s="832" t="s">
        <v>6081</v>
      </c>
      <c r="E324" s="832" t="s">
        <v>6082</v>
      </c>
      <c r="F324" s="849">
        <v>122</v>
      </c>
      <c r="G324" s="849">
        <v>6954</v>
      </c>
      <c r="H324" s="849">
        <v>1</v>
      </c>
      <c r="I324" s="849">
        <v>57</v>
      </c>
      <c r="J324" s="849">
        <v>160</v>
      </c>
      <c r="K324" s="849">
        <v>9120</v>
      </c>
      <c r="L324" s="849">
        <v>1.3114754098360655</v>
      </c>
      <c r="M324" s="849">
        <v>57</v>
      </c>
      <c r="N324" s="849">
        <v>57</v>
      </c>
      <c r="O324" s="849">
        <v>3306</v>
      </c>
      <c r="P324" s="837">
        <v>0.47540983606557374</v>
      </c>
      <c r="Q324" s="850">
        <v>58</v>
      </c>
    </row>
    <row r="325" spans="1:17" ht="14.4" customHeight="1" x14ac:dyDescent="0.3">
      <c r="A325" s="831" t="s">
        <v>6065</v>
      </c>
      <c r="B325" s="832" t="s">
        <v>6066</v>
      </c>
      <c r="C325" s="832" t="s">
        <v>5036</v>
      </c>
      <c r="D325" s="832" t="s">
        <v>6083</v>
      </c>
      <c r="E325" s="832" t="s">
        <v>6084</v>
      </c>
      <c r="F325" s="849">
        <v>11</v>
      </c>
      <c r="G325" s="849">
        <v>2464</v>
      </c>
      <c r="H325" s="849">
        <v>1</v>
      </c>
      <c r="I325" s="849">
        <v>224</v>
      </c>
      <c r="J325" s="849"/>
      <c r="K325" s="849"/>
      <c r="L325" s="849"/>
      <c r="M325" s="849"/>
      <c r="N325" s="849">
        <v>6</v>
      </c>
      <c r="O325" s="849">
        <v>1356</v>
      </c>
      <c r="P325" s="837">
        <v>0.55032467532467533</v>
      </c>
      <c r="Q325" s="850">
        <v>226</v>
      </c>
    </row>
    <row r="326" spans="1:17" ht="14.4" customHeight="1" x14ac:dyDescent="0.3">
      <c r="A326" s="831" t="s">
        <v>6065</v>
      </c>
      <c r="B326" s="832" t="s">
        <v>6066</v>
      </c>
      <c r="C326" s="832" t="s">
        <v>5036</v>
      </c>
      <c r="D326" s="832" t="s">
        <v>6085</v>
      </c>
      <c r="E326" s="832" t="s">
        <v>6086</v>
      </c>
      <c r="F326" s="849">
        <v>9</v>
      </c>
      <c r="G326" s="849">
        <v>4977</v>
      </c>
      <c r="H326" s="849">
        <v>1</v>
      </c>
      <c r="I326" s="849">
        <v>553</v>
      </c>
      <c r="J326" s="849"/>
      <c r="K326" s="849"/>
      <c r="L326" s="849"/>
      <c r="M326" s="849"/>
      <c r="N326" s="849">
        <v>6</v>
      </c>
      <c r="O326" s="849">
        <v>3330</v>
      </c>
      <c r="P326" s="837">
        <v>0.6690777576853526</v>
      </c>
      <c r="Q326" s="850">
        <v>555</v>
      </c>
    </row>
    <row r="327" spans="1:17" ht="14.4" customHeight="1" x14ac:dyDescent="0.3">
      <c r="A327" s="831" t="s">
        <v>6065</v>
      </c>
      <c r="B327" s="832" t="s">
        <v>6066</v>
      </c>
      <c r="C327" s="832" t="s">
        <v>5036</v>
      </c>
      <c r="D327" s="832" t="s">
        <v>6087</v>
      </c>
      <c r="E327" s="832" t="s">
        <v>6088</v>
      </c>
      <c r="F327" s="849"/>
      <c r="G327" s="849"/>
      <c r="H327" s="849"/>
      <c r="I327" s="849"/>
      <c r="J327" s="849">
        <v>2</v>
      </c>
      <c r="K327" s="849">
        <v>428</v>
      </c>
      <c r="L327" s="849"/>
      <c r="M327" s="849">
        <v>214</v>
      </c>
      <c r="N327" s="849"/>
      <c r="O327" s="849"/>
      <c r="P327" s="837"/>
      <c r="Q327" s="850"/>
    </row>
    <row r="328" spans="1:17" ht="14.4" customHeight="1" x14ac:dyDescent="0.3">
      <c r="A328" s="831" t="s">
        <v>6065</v>
      </c>
      <c r="B328" s="832" t="s">
        <v>6066</v>
      </c>
      <c r="C328" s="832" t="s">
        <v>5036</v>
      </c>
      <c r="D328" s="832" t="s">
        <v>6089</v>
      </c>
      <c r="E328" s="832" t="s">
        <v>6090</v>
      </c>
      <c r="F328" s="849">
        <v>2</v>
      </c>
      <c r="G328" s="849">
        <v>282</v>
      </c>
      <c r="H328" s="849">
        <v>1</v>
      </c>
      <c r="I328" s="849">
        <v>141</v>
      </c>
      <c r="J328" s="849"/>
      <c r="K328" s="849"/>
      <c r="L328" s="849"/>
      <c r="M328" s="849"/>
      <c r="N328" s="849">
        <v>2</v>
      </c>
      <c r="O328" s="849">
        <v>286</v>
      </c>
      <c r="P328" s="837">
        <v>1.0141843971631206</v>
      </c>
      <c r="Q328" s="850">
        <v>143</v>
      </c>
    </row>
    <row r="329" spans="1:17" ht="14.4" customHeight="1" x14ac:dyDescent="0.3">
      <c r="A329" s="831" t="s">
        <v>6065</v>
      </c>
      <c r="B329" s="832" t="s">
        <v>6066</v>
      </c>
      <c r="C329" s="832" t="s">
        <v>5036</v>
      </c>
      <c r="D329" s="832" t="s">
        <v>6091</v>
      </c>
      <c r="E329" s="832" t="s">
        <v>6092</v>
      </c>
      <c r="F329" s="849">
        <v>797</v>
      </c>
      <c r="G329" s="849">
        <v>113971</v>
      </c>
      <c r="H329" s="849">
        <v>1</v>
      </c>
      <c r="I329" s="849">
        <v>143</v>
      </c>
      <c r="J329" s="849">
        <v>869</v>
      </c>
      <c r="K329" s="849">
        <v>124267</v>
      </c>
      <c r="L329" s="849">
        <v>1.0903387703889587</v>
      </c>
      <c r="M329" s="849">
        <v>143</v>
      </c>
      <c r="N329" s="849">
        <v>679</v>
      </c>
      <c r="O329" s="849">
        <v>97776</v>
      </c>
      <c r="P329" s="837">
        <v>0.85790244886857181</v>
      </c>
      <c r="Q329" s="850">
        <v>144</v>
      </c>
    </row>
    <row r="330" spans="1:17" ht="14.4" customHeight="1" x14ac:dyDescent="0.3">
      <c r="A330" s="831" t="s">
        <v>6065</v>
      </c>
      <c r="B330" s="832" t="s">
        <v>6066</v>
      </c>
      <c r="C330" s="832" t="s">
        <v>5036</v>
      </c>
      <c r="D330" s="832" t="s">
        <v>6093</v>
      </c>
      <c r="E330" s="832" t="s">
        <v>6094</v>
      </c>
      <c r="F330" s="849">
        <v>175</v>
      </c>
      <c r="G330" s="849">
        <v>11375</v>
      </c>
      <c r="H330" s="849">
        <v>1</v>
      </c>
      <c r="I330" s="849">
        <v>65</v>
      </c>
      <c r="J330" s="849">
        <v>243</v>
      </c>
      <c r="K330" s="849">
        <v>15795</v>
      </c>
      <c r="L330" s="849">
        <v>1.3885714285714286</v>
      </c>
      <c r="M330" s="849">
        <v>65</v>
      </c>
      <c r="N330" s="849">
        <v>93</v>
      </c>
      <c r="O330" s="849">
        <v>6138</v>
      </c>
      <c r="P330" s="837">
        <v>0.53960439560439566</v>
      </c>
      <c r="Q330" s="850">
        <v>66</v>
      </c>
    </row>
    <row r="331" spans="1:17" ht="14.4" customHeight="1" x14ac:dyDescent="0.3">
      <c r="A331" s="831" t="s">
        <v>6065</v>
      </c>
      <c r="B331" s="832" t="s">
        <v>6066</v>
      </c>
      <c r="C331" s="832" t="s">
        <v>5036</v>
      </c>
      <c r="D331" s="832" t="s">
        <v>6095</v>
      </c>
      <c r="E331" s="832" t="s">
        <v>6096</v>
      </c>
      <c r="F331" s="849">
        <v>707</v>
      </c>
      <c r="G331" s="849">
        <v>96152</v>
      </c>
      <c r="H331" s="849">
        <v>1</v>
      </c>
      <c r="I331" s="849">
        <v>136</v>
      </c>
      <c r="J331" s="849">
        <v>679</v>
      </c>
      <c r="K331" s="849">
        <v>93023</v>
      </c>
      <c r="L331" s="849">
        <v>0.96745777518928366</v>
      </c>
      <c r="M331" s="849">
        <v>137</v>
      </c>
      <c r="N331" s="849">
        <v>570</v>
      </c>
      <c r="O331" s="849">
        <v>78660</v>
      </c>
      <c r="P331" s="837">
        <v>0.81807970713037692</v>
      </c>
      <c r="Q331" s="850">
        <v>138</v>
      </c>
    </row>
    <row r="332" spans="1:17" ht="14.4" customHeight="1" x14ac:dyDescent="0.3">
      <c r="A332" s="831" t="s">
        <v>6065</v>
      </c>
      <c r="B332" s="832" t="s">
        <v>6066</v>
      </c>
      <c r="C332" s="832" t="s">
        <v>5036</v>
      </c>
      <c r="D332" s="832" t="s">
        <v>6097</v>
      </c>
      <c r="E332" s="832" t="s">
        <v>6098</v>
      </c>
      <c r="F332" s="849">
        <v>36</v>
      </c>
      <c r="G332" s="849">
        <v>3276</v>
      </c>
      <c r="H332" s="849">
        <v>1</v>
      </c>
      <c r="I332" s="849">
        <v>91</v>
      </c>
      <c r="J332" s="849">
        <v>46</v>
      </c>
      <c r="K332" s="849">
        <v>4186</v>
      </c>
      <c r="L332" s="849">
        <v>1.2777777777777777</v>
      </c>
      <c r="M332" s="849">
        <v>91</v>
      </c>
      <c r="N332" s="849">
        <v>34</v>
      </c>
      <c r="O332" s="849">
        <v>3128</v>
      </c>
      <c r="P332" s="837">
        <v>0.95482295482295487</v>
      </c>
      <c r="Q332" s="850">
        <v>92</v>
      </c>
    </row>
    <row r="333" spans="1:17" ht="14.4" customHeight="1" x14ac:dyDescent="0.3">
      <c r="A333" s="831" t="s">
        <v>6065</v>
      </c>
      <c r="B333" s="832" t="s">
        <v>6066</v>
      </c>
      <c r="C333" s="832" t="s">
        <v>5036</v>
      </c>
      <c r="D333" s="832" t="s">
        <v>6099</v>
      </c>
      <c r="E333" s="832" t="s">
        <v>6100</v>
      </c>
      <c r="F333" s="849"/>
      <c r="G333" s="849"/>
      <c r="H333" s="849"/>
      <c r="I333" s="849"/>
      <c r="J333" s="849">
        <v>1</v>
      </c>
      <c r="K333" s="849">
        <v>138</v>
      </c>
      <c r="L333" s="849"/>
      <c r="M333" s="849">
        <v>138</v>
      </c>
      <c r="N333" s="849">
        <v>2</v>
      </c>
      <c r="O333" s="849">
        <v>280</v>
      </c>
      <c r="P333" s="837"/>
      <c r="Q333" s="850">
        <v>140</v>
      </c>
    </row>
    <row r="334" spans="1:17" ht="14.4" customHeight="1" x14ac:dyDescent="0.3">
      <c r="A334" s="831" t="s">
        <v>6065</v>
      </c>
      <c r="B334" s="832" t="s">
        <v>6066</v>
      </c>
      <c r="C334" s="832" t="s">
        <v>5036</v>
      </c>
      <c r="D334" s="832" t="s">
        <v>6101</v>
      </c>
      <c r="E334" s="832" t="s">
        <v>6102</v>
      </c>
      <c r="F334" s="849">
        <v>46</v>
      </c>
      <c r="G334" s="849">
        <v>3036</v>
      </c>
      <c r="H334" s="849">
        <v>1</v>
      </c>
      <c r="I334" s="849">
        <v>66</v>
      </c>
      <c r="J334" s="849">
        <v>27</v>
      </c>
      <c r="K334" s="849">
        <v>1782</v>
      </c>
      <c r="L334" s="849">
        <v>0.58695652173913049</v>
      </c>
      <c r="M334" s="849">
        <v>66</v>
      </c>
      <c r="N334" s="849">
        <v>54</v>
      </c>
      <c r="O334" s="849">
        <v>3618</v>
      </c>
      <c r="P334" s="837">
        <v>1.191699604743083</v>
      </c>
      <c r="Q334" s="850">
        <v>67</v>
      </c>
    </row>
    <row r="335" spans="1:17" ht="14.4" customHeight="1" x14ac:dyDescent="0.3">
      <c r="A335" s="831" t="s">
        <v>6065</v>
      </c>
      <c r="B335" s="832" t="s">
        <v>6066</v>
      </c>
      <c r="C335" s="832" t="s">
        <v>5036</v>
      </c>
      <c r="D335" s="832" t="s">
        <v>5988</v>
      </c>
      <c r="E335" s="832" t="s">
        <v>5989</v>
      </c>
      <c r="F335" s="849">
        <v>207</v>
      </c>
      <c r="G335" s="849">
        <v>67896</v>
      </c>
      <c r="H335" s="849">
        <v>1</v>
      </c>
      <c r="I335" s="849">
        <v>328</v>
      </c>
      <c r="J335" s="849">
        <v>98</v>
      </c>
      <c r="K335" s="849">
        <v>32144</v>
      </c>
      <c r="L335" s="849">
        <v>0.47342995169082125</v>
      </c>
      <c r="M335" s="849">
        <v>328</v>
      </c>
      <c r="N335" s="849">
        <v>85</v>
      </c>
      <c r="O335" s="849">
        <v>27965</v>
      </c>
      <c r="P335" s="837">
        <v>0.41187993401673145</v>
      </c>
      <c r="Q335" s="850">
        <v>329</v>
      </c>
    </row>
    <row r="336" spans="1:17" ht="14.4" customHeight="1" x14ac:dyDescent="0.3">
      <c r="A336" s="831" t="s">
        <v>6065</v>
      </c>
      <c r="B336" s="832" t="s">
        <v>6066</v>
      </c>
      <c r="C336" s="832" t="s">
        <v>5036</v>
      </c>
      <c r="D336" s="832" t="s">
        <v>6103</v>
      </c>
      <c r="E336" s="832" t="s">
        <v>6104</v>
      </c>
      <c r="F336" s="849">
        <v>61</v>
      </c>
      <c r="G336" s="849">
        <v>3111</v>
      </c>
      <c r="H336" s="849">
        <v>1</v>
      </c>
      <c r="I336" s="849">
        <v>51</v>
      </c>
      <c r="J336" s="849">
        <v>63</v>
      </c>
      <c r="K336" s="849">
        <v>3213</v>
      </c>
      <c r="L336" s="849">
        <v>1.0327868852459017</v>
      </c>
      <c r="M336" s="849">
        <v>51</v>
      </c>
      <c r="N336" s="849">
        <v>54</v>
      </c>
      <c r="O336" s="849">
        <v>2808</v>
      </c>
      <c r="P336" s="837">
        <v>0.90260366441658635</v>
      </c>
      <c r="Q336" s="850">
        <v>52</v>
      </c>
    </row>
    <row r="337" spans="1:17" ht="14.4" customHeight="1" x14ac:dyDescent="0.3">
      <c r="A337" s="831" t="s">
        <v>6065</v>
      </c>
      <c r="B337" s="832" t="s">
        <v>6066</v>
      </c>
      <c r="C337" s="832" t="s">
        <v>5036</v>
      </c>
      <c r="D337" s="832" t="s">
        <v>6105</v>
      </c>
      <c r="E337" s="832" t="s">
        <v>6106</v>
      </c>
      <c r="F337" s="849">
        <v>2</v>
      </c>
      <c r="G337" s="849">
        <v>414</v>
      </c>
      <c r="H337" s="849">
        <v>1</v>
      </c>
      <c r="I337" s="849">
        <v>207</v>
      </c>
      <c r="J337" s="849">
        <v>2</v>
      </c>
      <c r="K337" s="849">
        <v>414</v>
      </c>
      <c r="L337" s="849">
        <v>1</v>
      </c>
      <c r="M337" s="849">
        <v>207</v>
      </c>
      <c r="N337" s="849">
        <v>1</v>
      </c>
      <c r="O337" s="849">
        <v>209</v>
      </c>
      <c r="P337" s="837">
        <v>0.50483091787439616</v>
      </c>
      <c r="Q337" s="850">
        <v>209</v>
      </c>
    </row>
    <row r="338" spans="1:17" ht="14.4" customHeight="1" x14ac:dyDescent="0.3">
      <c r="A338" s="831" t="s">
        <v>6065</v>
      </c>
      <c r="B338" s="832" t="s">
        <v>6066</v>
      </c>
      <c r="C338" s="832" t="s">
        <v>5036</v>
      </c>
      <c r="D338" s="832" t="s">
        <v>6107</v>
      </c>
      <c r="E338" s="832" t="s">
        <v>6108</v>
      </c>
      <c r="F338" s="849">
        <v>4</v>
      </c>
      <c r="G338" s="849">
        <v>3052</v>
      </c>
      <c r="H338" s="849">
        <v>1</v>
      </c>
      <c r="I338" s="849">
        <v>763</v>
      </c>
      <c r="J338" s="849">
        <v>5</v>
      </c>
      <c r="K338" s="849">
        <v>3815</v>
      </c>
      <c r="L338" s="849">
        <v>1.25</v>
      </c>
      <c r="M338" s="849">
        <v>763</v>
      </c>
      <c r="N338" s="849">
        <v>7</v>
      </c>
      <c r="O338" s="849">
        <v>5348</v>
      </c>
      <c r="P338" s="837">
        <v>1.7522935779816513</v>
      </c>
      <c r="Q338" s="850">
        <v>764</v>
      </c>
    </row>
    <row r="339" spans="1:17" ht="14.4" customHeight="1" x14ac:dyDescent="0.3">
      <c r="A339" s="831" t="s">
        <v>6065</v>
      </c>
      <c r="B339" s="832" t="s">
        <v>6066</v>
      </c>
      <c r="C339" s="832" t="s">
        <v>5036</v>
      </c>
      <c r="D339" s="832" t="s">
        <v>6109</v>
      </c>
      <c r="E339" s="832" t="s">
        <v>6110</v>
      </c>
      <c r="F339" s="849">
        <v>2</v>
      </c>
      <c r="G339" s="849">
        <v>4232</v>
      </c>
      <c r="H339" s="849">
        <v>1</v>
      </c>
      <c r="I339" s="849">
        <v>2116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6065</v>
      </c>
      <c r="B340" s="832" t="s">
        <v>6066</v>
      </c>
      <c r="C340" s="832" t="s">
        <v>5036</v>
      </c>
      <c r="D340" s="832" t="s">
        <v>6111</v>
      </c>
      <c r="E340" s="832" t="s">
        <v>6112</v>
      </c>
      <c r="F340" s="849">
        <v>60</v>
      </c>
      <c r="G340" s="849">
        <v>36720</v>
      </c>
      <c r="H340" s="849">
        <v>1</v>
      </c>
      <c r="I340" s="849">
        <v>612</v>
      </c>
      <c r="J340" s="849">
        <v>88</v>
      </c>
      <c r="K340" s="849">
        <v>53856</v>
      </c>
      <c r="L340" s="849">
        <v>1.4666666666666666</v>
      </c>
      <c r="M340" s="849">
        <v>612</v>
      </c>
      <c r="N340" s="849">
        <v>58</v>
      </c>
      <c r="O340" s="849">
        <v>35670</v>
      </c>
      <c r="P340" s="837">
        <v>0.97140522875816993</v>
      </c>
      <c r="Q340" s="850">
        <v>615</v>
      </c>
    </row>
    <row r="341" spans="1:17" ht="14.4" customHeight="1" x14ac:dyDescent="0.3">
      <c r="A341" s="831" t="s">
        <v>6065</v>
      </c>
      <c r="B341" s="832" t="s">
        <v>6066</v>
      </c>
      <c r="C341" s="832" t="s">
        <v>5036</v>
      </c>
      <c r="D341" s="832" t="s">
        <v>6113</v>
      </c>
      <c r="E341" s="832" t="s">
        <v>6114</v>
      </c>
      <c r="F341" s="849"/>
      <c r="G341" s="849"/>
      <c r="H341" s="849"/>
      <c r="I341" s="849"/>
      <c r="J341" s="849">
        <v>1</v>
      </c>
      <c r="K341" s="849">
        <v>825</v>
      </c>
      <c r="L341" s="849"/>
      <c r="M341" s="849">
        <v>825</v>
      </c>
      <c r="N341" s="849"/>
      <c r="O341" s="849"/>
      <c r="P341" s="837"/>
      <c r="Q341" s="850"/>
    </row>
    <row r="342" spans="1:17" ht="14.4" customHeight="1" x14ac:dyDescent="0.3">
      <c r="A342" s="831" t="s">
        <v>6065</v>
      </c>
      <c r="B342" s="832" t="s">
        <v>6066</v>
      </c>
      <c r="C342" s="832" t="s">
        <v>5036</v>
      </c>
      <c r="D342" s="832" t="s">
        <v>6115</v>
      </c>
      <c r="E342" s="832" t="s">
        <v>6116</v>
      </c>
      <c r="F342" s="849">
        <v>2</v>
      </c>
      <c r="G342" s="849">
        <v>862</v>
      </c>
      <c r="H342" s="849">
        <v>1</v>
      </c>
      <c r="I342" s="849">
        <v>431</v>
      </c>
      <c r="J342" s="849">
        <v>5</v>
      </c>
      <c r="K342" s="849">
        <v>2155</v>
      </c>
      <c r="L342" s="849">
        <v>2.5</v>
      </c>
      <c r="M342" s="849">
        <v>431</v>
      </c>
      <c r="N342" s="849"/>
      <c r="O342" s="849"/>
      <c r="P342" s="837"/>
      <c r="Q342" s="850"/>
    </row>
    <row r="343" spans="1:17" ht="14.4" customHeight="1" x14ac:dyDescent="0.3">
      <c r="A343" s="831" t="s">
        <v>6065</v>
      </c>
      <c r="B343" s="832" t="s">
        <v>6066</v>
      </c>
      <c r="C343" s="832" t="s">
        <v>5036</v>
      </c>
      <c r="D343" s="832" t="s">
        <v>6117</v>
      </c>
      <c r="E343" s="832" t="s">
        <v>6118</v>
      </c>
      <c r="F343" s="849"/>
      <c r="G343" s="849"/>
      <c r="H343" s="849"/>
      <c r="I343" s="849"/>
      <c r="J343" s="849">
        <v>2</v>
      </c>
      <c r="K343" s="849">
        <v>544</v>
      </c>
      <c r="L343" s="849"/>
      <c r="M343" s="849">
        <v>272</v>
      </c>
      <c r="N343" s="849"/>
      <c r="O343" s="849"/>
      <c r="P343" s="837"/>
      <c r="Q343" s="850"/>
    </row>
    <row r="344" spans="1:17" ht="14.4" customHeight="1" x14ac:dyDescent="0.3">
      <c r="A344" s="831" t="s">
        <v>6065</v>
      </c>
      <c r="B344" s="832" t="s">
        <v>6066</v>
      </c>
      <c r="C344" s="832" t="s">
        <v>5036</v>
      </c>
      <c r="D344" s="832" t="s">
        <v>6119</v>
      </c>
      <c r="E344" s="832" t="s">
        <v>6120</v>
      </c>
      <c r="F344" s="849">
        <v>8</v>
      </c>
      <c r="G344" s="849">
        <v>3016</v>
      </c>
      <c r="H344" s="849">
        <v>1</v>
      </c>
      <c r="I344" s="849">
        <v>377</v>
      </c>
      <c r="J344" s="849">
        <v>11</v>
      </c>
      <c r="K344" s="849">
        <v>4147</v>
      </c>
      <c r="L344" s="849">
        <v>1.375</v>
      </c>
      <c r="M344" s="849">
        <v>377</v>
      </c>
      <c r="N344" s="849">
        <v>9</v>
      </c>
      <c r="O344" s="849">
        <v>3411</v>
      </c>
      <c r="P344" s="837">
        <v>1.1309681697612732</v>
      </c>
      <c r="Q344" s="850">
        <v>379</v>
      </c>
    </row>
    <row r="345" spans="1:17" ht="14.4" customHeight="1" x14ac:dyDescent="0.3">
      <c r="A345" s="831" t="s">
        <v>6065</v>
      </c>
      <c r="B345" s="832" t="s">
        <v>6066</v>
      </c>
      <c r="C345" s="832" t="s">
        <v>5036</v>
      </c>
      <c r="D345" s="832" t="s">
        <v>6121</v>
      </c>
      <c r="E345" s="832" t="s">
        <v>6122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37</v>
      </c>
      <c r="P345" s="837"/>
      <c r="Q345" s="850">
        <v>37</v>
      </c>
    </row>
    <row r="346" spans="1:17" ht="14.4" customHeight="1" x14ac:dyDescent="0.3">
      <c r="A346" s="831" t="s">
        <v>6065</v>
      </c>
      <c r="B346" s="832" t="s">
        <v>6066</v>
      </c>
      <c r="C346" s="832" t="s">
        <v>5036</v>
      </c>
      <c r="D346" s="832" t="s">
        <v>6123</v>
      </c>
      <c r="E346" s="832" t="s">
        <v>6124</v>
      </c>
      <c r="F346" s="849">
        <v>29</v>
      </c>
      <c r="G346" s="849">
        <v>43297</v>
      </c>
      <c r="H346" s="849">
        <v>1</v>
      </c>
      <c r="I346" s="849">
        <v>1493</v>
      </c>
      <c r="J346" s="849">
        <v>72</v>
      </c>
      <c r="K346" s="849">
        <v>107496</v>
      </c>
      <c r="L346" s="849">
        <v>2.4827586206896552</v>
      </c>
      <c r="M346" s="849">
        <v>1493</v>
      </c>
      <c r="N346" s="849">
        <v>56</v>
      </c>
      <c r="O346" s="849">
        <v>83776</v>
      </c>
      <c r="P346" s="837">
        <v>1.9349146592142643</v>
      </c>
      <c r="Q346" s="850">
        <v>1496</v>
      </c>
    </row>
    <row r="347" spans="1:17" ht="14.4" customHeight="1" x14ac:dyDescent="0.3">
      <c r="A347" s="831" t="s">
        <v>6065</v>
      </c>
      <c r="B347" s="832" t="s">
        <v>6066</v>
      </c>
      <c r="C347" s="832" t="s">
        <v>5036</v>
      </c>
      <c r="D347" s="832" t="s">
        <v>6125</v>
      </c>
      <c r="E347" s="832" t="s">
        <v>6126</v>
      </c>
      <c r="F347" s="849">
        <v>1</v>
      </c>
      <c r="G347" s="849">
        <v>327</v>
      </c>
      <c r="H347" s="849">
        <v>1</v>
      </c>
      <c r="I347" s="849">
        <v>327</v>
      </c>
      <c r="J347" s="849">
        <v>398</v>
      </c>
      <c r="K347" s="849">
        <v>130146</v>
      </c>
      <c r="L347" s="849">
        <v>398</v>
      </c>
      <c r="M347" s="849">
        <v>327</v>
      </c>
      <c r="N347" s="849">
        <v>263</v>
      </c>
      <c r="O347" s="849">
        <v>86527</v>
      </c>
      <c r="P347" s="837">
        <v>264.60856269113151</v>
      </c>
      <c r="Q347" s="850">
        <v>329</v>
      </c>
    </row>
    <row r="348" spans="1:17" ht="14.4" customHeight="1" x14ac:dyDescent="0.3">
      <c r="A348" s="831" t="s">
        <v>6065</v>
      </c>
      <c r="B348" s="832" t="s">
        <v>6066</v>
      </c>
      <c r="C348" s="832" t="s">
        <v>5036</v>
      </c>
      <c r="D348" s="832" t="s">
        <v>6127</v>
      </c>
      <c r="E348" s="832" t="s">
        <v>6128</v>
      </c>
      <c r="F348" s="849">
        <v>14</v>
      </c>
      <c r="G348" s="849">
        <v>12418</v>
      </c>
      <c r="H348" s="849">
        <v>1</v>
      </c>
      <c r="I348" s="849">
        <v>887</v>
      </c>
      <c r="J348" s="849">
        <v>33</v>
      </c>
      <c r="K348" s="849">
        <v>29304</v>
      </c>
      <c r="L348" s="849">
        <v>2.3598002899017554</v>
      </c>
      <c r="M348" s="849">
        <v>888</v>
      </c>
      <c r="N348" s="849">
        <v>29</v>
      </c>
      <c r="O348" s="849">
        <v>25839</v>
      </c>
      <c r="P348" s="837">
        <v>2.0807698502174263</v>
      </c>
      <c r="Q348" s="850">
        <v>891</v>
      </c>
    </row>
    <row r="349" spans="1:17" ht="14.4" customHeight="1" x14ac:dyDescent="0.3">
      <c r="A349" s="831" t="s">
        <v>6065</v>
      </c>
      <c r="B349" s="832" t="s">
        <v>6066</v>
      </c>
      <c r="C349" s="832" t="s">
        <v>5036</v>
      </c>
      <c r="D349" s="832" t="s">
        <v>6129</v>
      </c>
      <c r="E349" s="832" t="s">
        <v>6130</v>
      </c>
      <c r="F349" s="849"/>
      <c r="G349" s="849"/>
      <c r="H349" s="849"/>
      <c r="I349" s="849"/>
      <c r="J349" s="849">
        <v>512</v>
      </c>
      <c r="K349" s="849">
        <v>133632</v>
      </c>
      <c r="L349" s="849"/>
      <c r="M349" s="849">
        <v>261</v>
      </c>
      <c r="N349" s="849">
        <v>441</v>
      </c>
      <c r="O349" s="849">
        <v>115542</v>
      </c>
      <c r="P349" s="837"/>
      <c r="Q349" s="850">
        <v>262</v>
      </c>
    </row>
    <row r="350" spans="1:17" ht="14.4" customHeight="1" x14ac:dyDescent="0.3">
      <c r="A350" s="831" t="s">
        <v>6065</v>
      </c>
      <c r="B350" s="832" t="s">
        <v>6066</v>
      </c>
      <c r="C350" s="832" t="s">
        <v>5036</v>
      </c>
      <c r="D350" s="832" t="s">
        <v>6131</v>
      </c>
      <c r="E350" s="832" t="s">
        <v>6132</v>
      </c>
      <c r="F350" s="849"/>
      <c r="G350" s="849"/>
      <c r="H350" s="849"/>
      <c r="I350" s="849"/>
      <c r="J350" s="849">
        <v>68</v>
      </c>
      <c r="K350" s="849">
        <v>11220</v>
      </c>
      <c r="L350" s="849"/>
      <c r="M350" s="849">
        <v>165</v>
      </c>
      <c r="N350" s="849">
        <v>79</v>
      </c>
      <c r="O350" s="849">
        <v>13114</v>
      </c>
      <c r="P350" s="837"/>
      <c r="Q350" s="850">
        <v>166</v>
      </c>
    </row>
    <row r="351" spans="1:17" ht="14.4" customHeight="1" x14ac:dyDescent="0.3">
      <c r="A351" s="831" t="s">
        <v>6065</v>
      </c>
      <c r="B351" s="832" t="s">
        <v>6066</v>
      </c>
      <c r="C351" s="832" t="s">
        <v>5036</v>
      </c>
      <c r="D351" s="832" t="s">
        <v>6133</v>
      </c>
      <c r="E351" s="832" t="s">
        <v>6134</v>
      </c>
      <c r="F351" s="849"/>
      <c r="G351" s="849"/>
      <c r="H351" s="849"/>
      <c r="I351" s="849"/>
      <c r="J351" s="849">
        <v>2</v>
      </c>
      <c r="K351" s="849">
        <v>304</v>
      </c>
      <c r="L351" s="849"/>
      <c r="M351" s="849">
        <v>152</v>
      </c>
      <c r="N351" s="849">
        <v>5</v>
      </c>
      <c r="O351" s="849">
        <v>760</v>
      </c>
      <c r="P351" s="837"/>
      <c r="Q351" s="850">
        <v>152</v>
      </c>
    </row>
    <row r="352" spans="1:17" ht="14.4" customHeight="1" x14ac:dyDescent="0.3">
      <c r="A352" s="831" t="s">
        <v>6135</v>
      </c>
      <c r="B352" s="832" t="s">
        <v>5885</v>
      </c>
      <c r="C352" s="832" t="s">
        <v>5036</v>
      </c>
      <c r="D352" s="832" t="s">
        <v>6136</v>
      </c>
      <c r="E352" s="832" t="s">
        <v>6137</v>
      </c>
      <c r="F352" s="849">
        <v>1</v>
      </c>
      <c r="G352" s="849">
        <v>1483</v>
      </c>
      <c r="H352" s="849">
        <v>1</v>
      </c>
      <c r="I352" s="849">
        <v>1483</v>
      </c>
      <c r="J352" s="849">
        <v>1</v>
      </c>
      <c r="K352" s="849">
        <v>1483</v>
      </c>
      <c r="L352" s="849">
        <v>1</v>
      </c>
      <c r="M352" s="849">
        <v>1483</v>
      </c>
      <c r="N352" s="849">
        <v>2</v>
      </c>
      <c r="O352" s="849">
        <v>2972</v>
      </c>
      <c r="P352" s="837">
        <v>2.0040458530006742</v>
      </c>
      <c r="Q352" s="850">
        <v>1486</v>
      </c>
    </row>
    <row r="353" spans="1:17" ht="14.4" customHeight="1" x14ac:dyDescent="0.3">
      <c r="A353" s="831" t="s">
        <v>6135</v>
      </c>
      <c r="B353" s="832" t="s">
        <v>5885</v>
      </c>
      <c r="C353" s="832" t="s">
        <v>5036</v>
      </c>
      <c r="D353" s="832" t="s">
        <v>6138</v>
      </c>
      <c r="E353" s="832" t="s">
        <v>6139</v>
      </c>
      <c r="F353" s="849">
        <v>5</v>
      </c>
      <c r="G353" s="849">
        <v>19570</v>
      </c>
      <c r="H353" s="849">
        <v>1</v>
      </c>
      <c r="I353" s="849">
        <v>3914</v>
      </c>
      <c r="J353" s="849">
        <v>8</v>
      </c>
      <c r="K353" s="849">
        <v>31328</v>
      </c>
      <c r="L353" s="849">
        <v>1.6008175779253959</v>
      </c>
      <c r="M353" s="849">
        <v>3916</v>
      </c>
      <c r="N353" s="849">
        <v>3</v>
      </c>
      <c r="O353" s="849">
        <v>11781</v>
      </c>
      <c r="P353" s="837">
        <v>0.60199284619315274</v>
      </c>
      <c r="Q353" s="850">
        <v>3927</v>
      </c>
    </row>
    <row r="354" spans="1:17" ht="14.4" customHeight="1" x14ac:dyDescent="0.3">
      <c r="A354" s="831" t="s">
        <v>6135</v>
      </c>
      <c r="B354" s="832" t="s">
        <v>5885</v>
      </c>
      <c r="C354" s="832" t="s">
        <v>5036</v>
      </c>
      <c r="D354" s="832" t="s">
        <v>6140</v>
      </c>
      <c r="E354" s="832" t="s">
        <v>6141</v>
      </c>
      <c r="F354" s="849">
        <v>1</v>
      </c>
      <c r="G354" s="849">
        <v>658</v>
      </c>
      <c r="H354" s="849">
        <v>1</v>
      </c>
      <c r="I354" s="849">
        <v>658</v>
      </c>
      <c r="J354" s="849">
        <v>1</v>
      </c>
      <c r="K354" s="849">
        <v>658</v>
      </c>
      <c r="L354" s="849">
        <v>1</v>
      </c>
      <c r="M354" s="849">
        <v>658</v>
      </c>
      <c r="N354" s="849"/>
      <c r="O354" s="849"/>
      <c r="P354" s="837"/>
      <c r="Q354" s="850"/>
    </row>
    <row r="355" spans="1:17" ht="14.4" customHeight="1" x14ac:dyDescent="0.3">
      <c r="A355" s="831" t="s">
        <v>6135</v>
      </c>
      <c r="B355" s="832" t="s">
        <v>5885</v>
      </c>
      <c r="C355" s="832" t="s">
        <v>5036</v>
      </c>
      <c r="D355" s="832" t="s">
        <v>6142</v>
      </c>
      <c r="E355" s="832" t="s">
        <v>6143</v>
      </c>
      <c r="F355" s="849"/>
      <c r="G355" s="849"/>
      <c r="H355" s="849"/>
      <c r="I355" s="849"/>
      <c r="J355" s="849">
        <v>44</v>
      </c>
      <c r="K355" s="849">
        <v>45496</v>
      </c>
      <c r="L355" s="849"/>
      <c r="M355" s="849">
        <v>1034</v>
      </c>
      <c r="N355" s="849">
        <v>42</v>
      </c>
      <c r="O355" s="849">
        <v>44100</v>
      </c>
      <c r="P355" s="837"/>
      <c r="Q355" s="850">
        <v>1050</v>
      </c>
    </row>
    <row r="356" spans="1:17" ht="14.4" customHeight="1" x14ac:dyDescent="0.3">
      <c r="A356" s="831" t="s">
        <v>6135</v>
      </c>
      <c r="B356" s="832" t="s">
        <v>5885</v>
      </c>
      <c r="C356" s="832" t="s">
        <v>5036</v>
      </c>
      <c r="D356" s="832" t="s">
        <v>6144</v>
      </c>
      <c r="E356" s="832" t="s">
        <v>6145</v>
      </c>
      <c r="F356" s="849">
        <v>5</v>
      </c>
      <c r="G356" s="849">
        <v>4215</v>
      </c>
      <c r="H356" s="849">
        <v>1</v>
      </c>
      <c r="I356" s="849">
        <v>843</v>
      </c>
      <c r="J356" s="849">
        <v>2</v>
      </c>
      <c r="K356" s="849">
        <v>1686</v>
      </c>
      <c r="L356" s="849">
        <v>0.4</v>
      </c>
      <c r="M356" s="849">
        <v>843</v>
      </c>
      <c r="N356" s="849"/>
      <c r="O356" s="849"/>
      <c r="P356" s="837"/>
      <c r="Q356" s="850"/>
    </row>
    <row r="357" spans="1:17" ht="14.4" customHeight="1" x14ac:dyDescent="0.3">
      <c r="A357" s="831" t="s">
        <v>6135</v>
      </c>
      <c r="B357" s="832" t="s">
        <v>5885</v>
      </c>
      <c r="C357" s="832" t="s">
        <v>5036</v>
      </c>
      <c r="D357" s="832" t="s">
        <v>6146</v>
      </c>
      <c r="E357" s="832" t="s">
        <v>6147</v>
      </c>
      <c r="F357" s="849"/>
      <c r="G357" s="849"/>
      <c r="H357" s="849"/>
      <c r="I357" s="849"/>
      <c r="J357" s="849">
        <v>1</v>
      </c>
      <c r="K357" s="849">
        <v>814</v>
      </c>
      <c r="L357" s="849"/>
      <c r="M357" s="849">
        <v>814</v>
      </c>
      <c r="N357" s="849"/>
      <c r="O357" s="849"/>
      <c r="P357" s="837"/>
      <c r="Q357" s="850"/>
    </row>
    <row r="358" spans="1:17" ht="14.4" customHeight="1" x14ac:dyDescent="0.3">
      <c r="A358" s="831" t="s">
        <v>6135</v>
      </c>
      <c r="B358" s="832" t="s">
        <v>5885</v>
      </c>
      <c r="C358" s="832" t="s">
        <v>5036</v>
      </c>
      <c r="D358" s="832" t="s">
        <v>6148</v>
      </c>
      <c r="E358" s="832" t="s">
        <v>6149</v>
      </c>
      <c r="F358" s="849"/>
      <c r="G358" s="849"/>
      <c r="H358" s="849"/>
      <c r="I358" s="849"/>
      <c r="J358" s="849">
        <v>1</v>
      </c>
      <c r="K358" s="849">
        <v>814</v>
      </c>
      <c r="L358" s="849"/>
      <c r="M358" s="849">
        <v>814</v>
      </c>
      <c r="N358" s="849"/>
      <c r="O358" s="849"/>
      <c r="P358" s="837"/>
      <c r="Q358" s="850"/>
    </row>
    <row r="359" spans="1:17" ht="14.4" customHeight="1" x14ac:dyDescent="0.3">
      <c r="A359" s="831" t="s">
        <v>6135</v>
      </c>
      <c r="B359" s="832" t="s">
        <v>5885</v>
      </c>
      <c r="C359" s="832" t="s">
        <v>5036</v>
      </c>
      <c r="D359" s="832" t="s">
        <v>5692</v>
      </c>
      <c r="E359" s="832" t="s">
        <v>5693</v>
      </c>
      <c r="F359" s="849"/>
      <c r="G359" s="849"/>
      <c r="H359" s="849"/>
      <c r="I359" s="849"/>
      <c r="J359" s="849">
        <v>1</v>
      </c>
      <c r="K359" s="849">
        <v>168</v>
      </c>
      <c r="L359" s="849"/>
      <c r="M359" s="849">
        <v>168</v>
      </c>
      <c r="N359" s="849"/>
      <c r="O359" s="849"/>
      <c r="P359" s="837"/>
      <c r="Q359" s="850"/>
    </row>
    <row r="360" spans="1:17" ht="14.4" customHeight="1" x14ac:dyDescent="0.3">
      <c r="A360" s="831" t="s">
        <v>6135</v>
      </c>
      <c r="B360" s="832" t="s">
        <v>5885</v>
      </c>
      <c r="C360" s="832" t="s">
        <v>5036</v>
      </c>
      <c r="D360" s="832" t="s">
        <v>5700</v>
      </c>
      <c r="E360" s="832" t="s">
        <v>5701</v>
      </c>
      <c r="F360" s="849">
        <v>3</v>
      </c>
      <c r="G360" s="849">
        <v>1056</v>
      </c>
      <c r="H360" s="849">
        <v>1</v>
      </c>
      <c r="I360" s="849">
        <v>352</v>
      </c>
      <c r="J360" s="849">
        <v>1</v>
      </c>
      <c r="K360" s="849">
        <v>352</v>
      </c>
      <c r="L360" s="849">
        <v>0.33333333333333331</v>
      </c>
      <c r="M360" s="849">
        <v>352</v>
      </c>
      <c r="N360" s="849">
        <v>1</v>
      </c>
      <c r="O360" s="849">
        <v>353</v>
      </c>
      <c r="P360" s="837">
        <v>0.33428030303030304</v>
      </c>
      <c r="Q360" s="850">
        <v>353</v>
      </c>
    </row>
    <row r="361" spans="1:17" ht="14.4" customHeight="1" x14ac:dyDescent="0.3">
      <c r="A361" s="831" t="s">
        <v>6135</v>
      </c>
      <c r="B361" s="832" t="s">
        <v>5885</v>
      </c>
      <c r="C361" s="832" t="s">
        <v>5036</v>
      </c>
      <c r="D361" s="832" t="s">
        <v>5886</v>
      </c>
      <c r="E361" s="832" t="s">
        <v>5887</v>
      </c>
      <c r="F361" s="849">
        <v>2</v>
      </c>
      <c r="G361" s="849">
        <v>2076</v>
      </c>
      <c r="H361" s="849">
        <v>1</v>
      </c>
      <c r="I361" s="849">
        <v>1038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6135</v>
      </c>
      <c r="B362" s="832" t="s">
        <v>5885</v>
      </c>
      <c r="C362" s="832" t="s">
        <v>5036</v>
      </c>
      <c r="D362" s="832" t="s">
        <v>6150</v>
      </c>
      <c r="E362" s="832" t="s">
        <v>6151</v>
      </c>
      <c r="F362" s="849">
        <v>1</v>
      </c>
      <c r="G362" s="849">
        <v>190</v>
      </c>
      <c r="H362" s="849">
        <v>1</v>
      </c>
      <c r="I362" s="849">
        <v>190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6135</v>
      </c>
      <c r="B363" s="832" t="s">
        <v>5885</v>
      </c>
      <c r="C363" s="832" t="s">
        <v>5036</v>
      </c>
      <c r="D363" s="832" t="s">
        <v>6152</v>
      </c>
      <c r="E363" s="832" t="s">
        <v>6153</v>
      </c>
      <c r="F363" s="849">
        <v>4</v>
      </c>
      <c r="G363" s="849">
        <v>2196</v>
      </c>
      <c r="H363" s="849">
        <v>1</v>
      </c>
      <c r="I363" s="849">
        <v>549</v>
      </c>
      <c r="J363" s="849">
        <v>3</v>
      </c>
      <c r="K363" s="849">
        <v>1650</v>
      </c>
      <c r="L363" s="849">
        <v>0.75136612021857918</v>
      </c>
      <c r="M363" s="849">
        <v>550</v>
      </c>
      <c r="N363" s="849">
        <v>4</v>
      </c>
      <c r="O363" s="849">
        <v>2204</v>
      </c>
      <c r="P363" s="837">
        <v>1.0036429872495447</v>
      </c>
      <c r="Q363" s="850">
        <v>551</v>
      </c>
    </row>
    <row r="364" spans="1:17" ht="14.4" customHeight="1" x14ac:dyDescent="0.3">
      <c r="A364" s="831" t="s">
        <v>6135</v>
      </c>
      <c r="B364" s="832" t="s">
        <v>5885</v>
      </c>
      <c r="C364" s="832" t="s">
        <v>5036</v>
      </c>
      <c r="D364" s="832" t="s">
        <v>6154</v>
      </c>
      <c r="E364" s="832" t="s">
        <v>6155</v>
      </c>
      <c r="F364" s="849">
        <v>1</v>
      </c>
      <c r="G364" s="849">
        <v>654</v>
      </c>
      <c r="H364" s="849">
        <v>1</v>
      </c>
      <c r="I364" s="849">
        <v>654</v>
      </c>
      <c r="J364" s="849">
        <v>1</v>
      </c>
      <c r="K364" s="849">
        <v>655</v>
      </c>
      <c r="L364" s="849">
        <v>1.0015290519877675</v>
      </c>
      <c r="M364" s="849">
        <v>655</v>
      </c>
      <c r="N364" s="849">
        <v>1</v>
      </c>
      <c r="O364" s="849">
        <v>656</v>
      </c>
      <c r="P364" s="837">
        <v>1.0030581039755351</v>
      </c>
      <c r="Q364" s="850">
        <v>656</v>
      </c>
    </row>
    <row r="365" spans="1:17" ht="14.4" customHeight="1" x14ac:dyDescent="0.3">
      <c r="A365" s="831" t="s">
        <v>6135</v>
      </c>
      <c r="B365" s="832" t="s">
        <v>5885</v>
      </c>
      <c r="C365" s="832" t="s">
        <v>5036</v>
      </c>
      <c r="D365" s="832" t="s">
        <v>6156</v>
      </c>
      <c r="E365" s="832" t="s">
        <v>6157</v>
      </c>
      <c r="F365" s="849">
        <v>1</v>
      </c>
      <c r="G365" s="849">
        <v>654</v>
      </c>
      <c r="H365" s="849">
        <v>1</v>
      </c>
      <c r="I365" s="849">
        <v>654</v>
      </c>
      <c r="J365" s="849">
        <v>1</v>
      </c>
      <c r="K365" s="849">
        <v>655</v>
      </c>
      <c r="L365" s="849">
        <v>1.0015290519877675</v>
      </c>
      <c r="M365" s="849">
        <v>655</v>
      </c>
      <c r="N365" s="849">
        <v>1</v>
      </c>
      <c r="O365" s="849">
        <v>656</v>
      </c>
      <c r="P365" s="837">
        <v>1.0030581039755351</v>
      </c>
      <c r="Q365" s="850">
        <v>656</v>
      </c>
    </row>
    <row r="366" spans="1:17" ht="14.4" customHeight="1" x14ac:dyDescent="0.3">
      <c r="A366" s="831" t="s">
        <v>6135</v>
      </c>
      <c r="B366" s="832" t="s">
        <v>5885</v>
      </c>
      <c r="C366" s="832" t="s">
        <v>5036</v>
      </c>
      <c r="D366" s="832" t="s">
        <v>6158</v>
      </c>
      <c r="E366" s="832" t="s">
        <v>6159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679</v>
      </c>
      <c r="P366" s="837"/>
      <c r="Q366" s="850">
        <v>679</v>
      </c>
    </row>
    <row r="367" spans="1:17" ht="14.4" customHeight="1" x14ac:dyDescent="0.3">
      <c r="A367" s="831" t="s">
        <v>6135</v>
      </c>
      <c r="B367" s="832" t="s">
        <v>5885</v>
      </c>
      <c r="C367" s="832" t="s">
        <v>5036</v>
      </c>
      <c r="D367" s="832" t="s">
        <v>6160</v>
      </c>
      <c r="E367" s="832" t="s">
        <v>6161</v>
      </c>
      <c r="F367" s="849">
        <v>1</v>
      </c>
      <c r="G367" s="849">
        <v>513</v>
      </c>
      <c r="H367" s="849">
        <v>1</v>
      </c>
      <c r="I367" s="849">
        <v>513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6135</v>
      </c>
      <c r="B368" s="832" t="s">
        <v>5885</v>
      </c>
      <c r="C368" s="832" t="s">
        <v>5036</v>
      </c>
      <c r="D368" s="832" t="s">
        <v>6162</v>
      </c>
      <c r="E368" s="832" t="s">
        <v>6163</v>
      </c>
      <c r="F368" s="849">
        <v>1</v>
      </c>
      <c r="G368" s="849">
        <v>423</v>
      </c>
      <c r="H368" s="849">
        <v>1</v>
      </c>
      <c r="I368" s="849">
        <v>423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6135</v>
      </c>
      <c r="B369" s="832" t="s">
        <v>5885</v>
      </c>
      <c r="C369" s="832" t="s">
        <v>5036</v>
      </c>
      <c r="D369" s="832" t="s">
        <v>6164</v>
      </c>
      <c r="E369" s="832" t="s">
        <v>6165</v>
      </c>
      <c r="F369" s="849">
        <v>4</v>
      </c>
      <c r="G369" s="849">
        <v>1396</v>
      </c>
      <c r="H369" s="849">
        <v>1</v>
      </c>
      <c r="I369" s="849">
        <v>349</v>
      </c>
      <c r="J369" s="849">
        <v>5</v>
      </c>
      <c r="K369" s="849">
        <v>1750</v>
      </c>
      <c r="L369" s="849">
        <v>1.2535816618911175</v>
      </c>
      <c r="M369" s="849">
        <v>350</v>
      </c>
      <c r="N369" s="849">
        <v>4</v>
      </c>
      <c r="O369" s="849">
        <v>1404</v>
      </c>
      <c r="P369" s="837">
        <v>1.005730659025788</v>
      </c>
      <c r="Q369" s="850">
        <v>351</v>
      </c>
    </row>
    <row r="370" spans="1:17" ht="14.4" customHeight="1" x14ac:dyDescent="0.3">
      <c r="A370" s="831" t="s">
        <v>6135</v>
      </c>
      <c r="B370" s="832" t="s">
        <v>5885</v>
      </c>
      <c r="C370" s="832" t="s">
        <v>5036</v>
      </c>
      <c r="D370" s="832" t="s">
        <v>5163</v>
      </c>
      <c r="E370" s="832" t="s">
        <v>5164</v>
      </c>
      <c r="F370" s="849">
        <v>7</v>
      </c>
      <c r="G370" s="849">
        <v>1547</v>
      </c>
      <c r="H370" s="849">
        <v>1</v>
      </c>
      <c r="I370" s="849">
        <v>221</v>
      </c>
      <c r="J370" s="849">
        <v>48</v>
      </c>
      <c r="K370" s="849">
        <v>10656</v>
      </c>
      <c r="L370" s="849">
        <v>6.8881706528765356</v>
      </c>
      <c r="M370" s="849">
        <v>222</v>
      </c>
      <c r="N370" s="849">
        <v>45</v>
      </c>
      <c r="O370" s="849">
        <v>10035</v>
      </c>
      <c r="P370" s="837">
        <v>6.486748545572075</v>
      </c>
      <c r="Q370" s="850">
        <v>223</v>
      </c>
    </row>
    <row r="371" spans="1:17" ht="14.4" customHeight="1" x14ac:dyDescent="0.3">
      <c r="A371" s="831" t="s">
        <v>6135</v>
      </c>
      <c r="B371" s="832" t="s">
        <v>5885</v>
      </c>
      <c r="C371" s="832" t="s">
        <v>5036</v>
      </c>
      <c r="D371" s="832" t="s">
        <v>6166</v>
      </c>
      <c r="E371" s="832" t="s">
        <v>6167</v>
      </c>
      <c r="F371" s="849">
        <v>2</v>
      </c>
      <c r="G371" s="849">
        <v>478</v>
      </c>
      <c r="H371" s="849">
        <v>1</v>
      </c>
      <c r="I371" s="849">
        <v>239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6135</v>
      </c>
      <c r="B372" s="832" t="s">
        <v>5885</v>
      </c>
      <c r="C372" s="832" t="s">
        <v>5036</v>
      </c>
      <c r="D372" s="832" t="s">
        <v>6168</v>
      </c>
      <c r="E372" s="832" t="s">
        <v>6169</v>
      </c>
      <c r="F372" s="849">
        <v>3</v>
      </c>
      <c r="G372" s="849">
        <v>333</v>
      </c>
      <c r="H372" s="849">
        <v>1</v>
      </c>
      <c r="I372" s="849">
        <v>111</v>
      </c>
      <c r="J372" s="849">
        <v>5</v>
      </c>
      <c r="K372" s="849">
        <v>555</v>
      </c>
      <c r="L372" s="849">
        <v>1.6666666666666667</v>
      </c>
      <c r="M372" s="849">
        <v>111</v>
      </c>
      <c r="N372" s="849">
        <v>4</v>
      </c>
      <c r="O372" s="849">
        <v>444</v>
      </c>
      <c r="P372" s="837">
        <v>1.3333333333333333</v>
      </c>
      <c r="Q372" s="850">
        <v>111</v>
      </c>
    </row>
    <row r="373" spans="1:17" ht="14.4" customHeight="1" x14ac:dyDescent="0.3">
      <c r="A373" s="831" t="s">
        <v>6135</v>
      </c>
      <c r="B373" s="832" t="s">
        <v>5885</v>
      </c>
      <c r="C373" s="832" t="s">
        <v>5036</v>
      </c>
      <c r="D373" s="832" t="s">
        <v>6170</v>
      </c>
      <c r="E373" s="832" t="s">
        <v>6171</v>
      </c>
      <c r="F373" s="849">
        <v>1</v>
      </c>
      <c r="G373" s="849">
        <v>331</v>
      </c>
      <c r="H373" s="849">
        <v>1</v>
      </c>
      <c r="I373" s="849">
        <v>331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6135</v>
      </c>
      <c r="B374" s="832" t="s">
        <v>5885</v>
      </c>
      <c r="C374" s="832" t="s">
        <v>5036</v>
      </c>
      <c r="D374" s="832" t="s">
        <v>6172</v>
      </c>
      <c r="E374" s="832" t="s">
        <v>6173</v>
      </c>
      <c r="F374" s="849">
        <v>1</v>
      </c>
      <c r="G374" s="849">
        <v>312</v>
      </c>
      <c r="H374" s="849">
        <v>1</v>
      </c>
      <c r="I374" s="849">
        <v>312</v>
      </c>
      <c r="J374" s="849">
        <v>2</v>
      </c>
      <c r="K374" s="849">
        <v>624</v>
      </c>
      <c r="L374" s="849">
        <v>2</v>
      </c>
      <c r="M374" s="849">
        <v>312</v>
      </c>
      <c r="N374" s="849">
        <v>2</v>
      </c>
      <c r="O374" s="849">
        <v>624</v>
      </c>
      <c r="P374" s="837">
        <v>2</v>
      </c>
      <c r="Q374" s="850">
        <v>312</v>
      </c>
    </row>
    <row r="375" spans="1:17" ht="14.4" customHeight="1" x14ac:dyDescent="0.3">
      <c r="A375" s="831" t="s">
        <v>6135</v>
      </c>
      <c r="B375" s="832" t="s">
        <v>5885</v>
      </c>
      <c r="C375" s="832" t="s">
        <v>5036</v>
      </c>
      <c r="D375" s="832" t="s">
        <v>5115</v>
      </c>
      <c r="E375" s="832" t="s">
        <v>5116</v>
      </c>
      <c r="F375" s="849">
        <v>21</v>
      </c>
      <c r="G375" s="849">
        <v>483</v>
      </c>
      <c r="H375" s="849">
        <v>1</v>
      </c>
      <c r="I375" s="849">
        <v>23</v>
      </c>
      <c r="J375" s="849">
        <v>24</v>
      </c>
      <c r="K375" s="849">
        <v>288</v>
      </c>
      <c r="L375" s="849">
        <v>0.59627329192546585</v>
      </c>
      <c r="M375" s="849">
        <v>12</v>
      </c>
      <c r="N375" s="849"/>
      <c r="O375" s="849"/>
      <c r="P375" s="837"/>
      <c r="Q375" s="850"/>
    </row>
    <row r="376" spans="1:17" ht="14.4" customHeight="1" x14ac:dyDescent="0.3">
      <c r="A376" s="831" t="s">
        <v>6135</v>
      </c>
      <c r="B376" s="832" t="s">
        <v>5885</v>
      </c>
      <c r="C376" s="832" t="s">
        <v>5036</v>
      </c>
      <c r="D376" s="832" t="s">
        <v>6174</v>
      </c>
      <c r="E376" s="832" t="s">
        <v>6175</v>
      </c>
      <c r="F376" s="849">
        <v>1</v>
      </c>
      <c r="G376" s="849">
        <v>295</v>
      </c>
      <c r="H376" s="849">
        <v>1</v>
      </c>
      <c r="I376" s="849">
        <v>295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6135</v>
      </c>
      <c r="B377" s="832" t="s">
        <v>5885</v>
      </c>
      <c r="C377" s="832" t="s">
        <v>5036</v>
      </c>
      <c r="D377" s="832" t="s">
        <v>6176</v>
      </c>
      <c r="E377" s="832" t="s">
        <v>6177</v>
      </c>
      <c r="F377" s="849">
        <v>3</v>
      </c>
      <c r="G377" s="849">
        <v>627</v>
      </c>
      <c r="H377" s="849">
        <v>1</v>
      </c>
      <c r="I377" s="849">
        <v>209</v>
      </c>
      <c r="J377" s="849">
        <v>5</v>
      </c>
      <c r="K377" s="849">
        <v>1050</v>
      </c>
      <c r="L377" s="849">
        <v>1.6746411483253589</v>
      </c>
      <c r="M377" s="849">
        <v>210</v>
      </c>
      <c r="N377" s="849">
        <v>4</v>
      </c>
      <c r="O377" s="849">
        <v>844</v>
      </c>
      <c r="P377" s="837">
        <v>1.3460925039872409</v>
      </c>
      <c r="Q377" s="850">
        <v>211</v>
      </c>
    </row>
    <row r="378" spans="1:17" ht="14.4" customHeight="1" x14ac:dyDescent="0.3">
      <c r="A378" s="831" t="s">
        <v>6135</v>
      </c>
      <c r="B378" s="832" t="s">
        <v>5885</v>
      </c>
      <c r="C378" s="832" t="s">
        <v>5036</v>
      </c>
      <c r="D378" s="832" t="s">
        <v>6178</v>
      </c>
      <c r="E378" s="832" t="s">
        <v>6179</v>
      </c>
      <c r="F378" s="849">
        <v>2</v>
      </c>
      <c r="G378" s="849">
        <v>80</v>
      </c>
      <c r="H378" s="849">
        <v>1</v>
      </c>
      <c r="I378" s="849">
        <v>40</v>
      </c>
      <c r="J378" s="849">
        <v>2</v>
      </c>
      <c r="K378" s="849">
        <v>80</v>
      </c>
      <c r="L378" s="849">
        <v>1</v>
      </c>
      <c r="M378" s="849">
        <v>40</v>
      </c>
      <c r="N378" s="849"/>
      <c r="O378" s="849"/>
      <c r="P378" s="837"/>
      <c r="Q378" s="850"/>
    </row>
    <row r="379" spans="1:17" ht="14.4" customHeight="1" x14ac:dyDescent="0.3">
      <c r="A379" s="831" t="s">
        <v>6135</v>
      </c>
      <c r="B379" s="832" t="s">
        <v>5885</v>
      </c>
      <c r="C379" s="832" t="s">
        <v>5036</v>
      </c>
      <c r="D379" s="832" t="s">
        <v>6180</v>
      </c>
      <c r="E379" s="832" t="s">
        <v>6181</v>
      </c>
      <c r="F379" s="849">
        <v>7</v>
      </c>
      <c r="G379" s="849">
        <v>35161</v>
      </c>
      <c r="H379" s="849">
        <v>1</v>
      </c>
      <c r="I379" s="849">
        <v>5023</v>
      </c>
      <c r="J379" s="849">
        <v>6</v>
      </c>
      <c r="K379" s="849">
        <v>30144</v>
      </c>
      <c r="L379" s="849">
        <v>0.85731350075367596</v>
      </c>
      <c r="M379" s="849">
        <v>5024</v>
      </c>
      <c r="N379" s="849">
        <v>6</v>
      </c>
      <c r="O379" s="849">
        <v>30180</v>
      </c>
      <c r="P379" s="837">
        <v>0.85833736241858882</v>
      </c>
      <c r="Q379" s="850">
        <v>5030</v>
      </c>
    </row>
    <row r="380" spans="1:17" ht="14.4" customHeight="1" x14ac:dyDescent="0.3">
      <c r="A380" s="831" t="s">
        <v>6135</v>
      </c>
      <c r="B380" s="832" t="s">
        <v>5885</v>
      </c>
      <c r="C380" s="832" t="s">
        <v>5036</v>
      </c>
      <c r="D380" s="832" t="s">
        <v>5784</v>
      </c>
      <c r="E380" s="832" t="s">
        <v>5785</v>
      </c>
      <c r="F380" s="849"/>
      <c r="G380" s="849"/>
      <c r="H380" s="849"/>
      <c r="I380" s="849"/>
      <c r="J380" s="849">
        <v>1</v>
      </c>
      <c r="K380" s="849">
        <v>171</v>
      </c>
      <c r="L380" s="849"/>
      <c r="M380" s="849">
        <v>171</v>
      </c>
      <c r="N380" s="849"/>
      <c r="O380" s="849"/>
      <c r="P380" s="837"/>
      <c r="Q380" s="850"/>
    </row>
    <row r="381" spans="1:17" ht="14.4" customHeight="1" x14ac:dyDescent="0.3">
      <c r="A381" s="831" t="s">
        <v>6135</v>
      </c>
      <c r="B381" s="832" t="s">
        <v>5885</v>
      </c>
      <c r="C381" s="832" t="s">
        <v>5036</v>
      </c>
      <c r="D381" s="832" t="s">
        <v>6182</v>
      </c>
      <c r="E381" s="832" t="s">
        <v>6183</v>
      </c>
      <c r="F381" s="849">
        <v>1</v>
      </c>
      <c r="G381" s="849">
        <v>690</v>
      </c>
      <c r="H381" s="849">
        <v>1</v>
      </c>
      <c r="I381" s="849">
        <v>690</v>
      </c>
      <c r="J381" s="849">
        <v>1</v>
      </c>
      <c r="K381" s="849">
        <v>691</v>
      </c>
      <c r="L381" s="849">
        <v>1.0014492753623188</v>
      </c>
      <c r="M381" s="849">
        <v>691</v>
      </c>
      <c r="N381" s="849"/>
      <c r="O381" s="849"/>
      <c r="P381" s="837"/>
      <c r="Q381" s="850"/>
    </row>
    <row r="382" spans="1:17" ht="14.4" customHeight="1" x14ac:dyDescent="0.3">
      <c r="A382" s="831" t="s">
        <v>6135</v>
      </c>
      <c r="B382" s="832" t="s">
        <v>5885</v>
      </c>
      <c r="C382" s="832" t="s">
        <v>5036</v>
      </c>
      <c r="D382" s="832" t="s">
        <v>6184</v>
      </c>
      <c r="E382" s="832" t="s">
        <v>6185</v>
      </c>
      <c r="F382" s="849"/>
      <c r="G382" s="849"/>
      <c r="H382" s="849"/>
      <c r="I382" s="849"/>
      <c r="J382" s="849">
        <v>1</v>
      </c>
      <c r="K382" s="849">
        <v>350</v>
      </c>
      <c r="L382" s="849"/>
      <c r="M382" s="849">
        <v>350</v>
      </c>
      <c r="N382" s="849"/>
      <c r="O382" s="849"/>
      <c r="P382" s="837"/>
      <c r="Q382" s="850"/>
    </row>
    <row r="383" spans="1:17" ht="14.4" customHeight="1" x14ac:dyDescent="0.3">
      <c r="A383" s="831" t="s">
        <v>6135</v>
      </c>
      <c r="B383" s="832" t="s">
        <v>5885</v>
      </c>
      <c r="C383" s="832" t="s">
        <v>5036</v>
      </c>
      <c r="D383" s="832" t="s">
        <v>5811</v>
      </c>
      <c r="E383" s="832" t="s">
        <v>5812</v>
      </c>
      <c r="F383" s="849"/>
      <c r="G383" s="849"/>
      <c r="H383" s="849"/>
      <c r="I383" s="849"/>
      <c r="J383" s="849">
        <v>1</v>
      </c>
      <c r="K383" s="849">
        <v>174</v>
      </c>
      <c r="L383" s="849"/>
      <c r="M383" s="849">
        <v>174</v>
      </c>
      <c r="N383" s="849"/>
      <c r="O383" s="849"/>
      <c r="P383" s="837"/>
      <c r="Q383" s="850"/>
    </row>
    <row r="384" spans="1:17" ht="14.4" customHeight="1" x14ac:dyDescent="0.3">
      <c r="A384" s="831" t="s">
        <v>6135</v>
      </c>
      <c r="B384" s="832" t="s">
        <v>5885</v>
      </c>
      <c r="C384" s="832" t="s">
        <v>5036</v>
      </c>
      <c r="D384" s="832" t="s">
        <v>6186</v>
      </c>
      <c r="E384" s="832" t="s">
        <v>6187</v>
      </c>
      <c r="F384" s="849"/>
      <c r="G384" s="849"/>
      <c r="H384" s="849"/>
      <c r="I384" s="849"/>
      <c r="J384" s="849">
        <v>8</v>
      </c>
      <c r="K384" s="849">
        <v>3208</v>
      </c>
      <c r="L384" s="849"/>
      <c r="M384" s="849">
        <v>401</v>
      </c>
      <c r="N384" s="849"/>
      <c r="O384" s="849"/>
      <c r="P384" s="837"/>
      <c r="Q384" s="850"/>
    </row>
    <row r="385" spans="1:17" ht="14.4" customHeight="1" x14ac:dyDescent="0.3">
      <c r="A385" s="831" t="s">
        <v>6135</v>
      </c>
      <c r="B385" s="832" t="s">
        <v>5885</v>
      </c>
      <c r="C385" s="832" t="s">
        <v>5036</v>
      </c>
      <c r="D385" s="832" t="s">
        <v>6188</v>
      </c>
      <c r="E385" s="832" t="s">
        <v>6189</v>
      </c>
      <c r="F385" s="849">
        <v>1</v>
      </c>
      <c r="G385" s="849">
        <v>654</v>
      </c>
      <c r="H385" s="849">
        <v>1</v>
      </c>
      <c r="I385" s="849">
        <v>654</v>
      </c>
      <c r="J385" s="849">
        <v>1</v>
      </c>
      <c r="K385" s="849">
        <v>655</v>
      </c>
      <c r="L385" s="849">
        <v>1.0015290519877675</v>
      </c>
      <c r="M385" s="849">
        <v>655</v>
      </c>
      <c r="N385" s="849">
        <v>1</v>
      </c>
      <c r="O385" s="849">
        <v>656</v>
      </c>
      <c r="P385" s="837">
        <v>1.0030581039755351</v>
      </c>
      <c r="Q385" s="850">
        <v>656</v>
      </c>
    </row>
    <row r="386" spans="1:17" ht="14.4" customHeight="1" x14ac:dyDescent="0.3">
      <c r="A386" s="831" t="s">
        <v>6135</v>
      </c>
      <c r="B386" s="832" t="s">
        <v>5885</v>
      </c>
      <c r="C386" s="832" t="s">
        <v>5036</v>
      </c>
      <c r="D386" s="832" t="s">
        <v>6190</v>
      </c>
      <c r="E386" s="832" t="s">
        <v>6191</v>
      </c>
      <c r="F386" s="849">
        <v>1</v>
      </c>
      <c r="G386" s="849">
        <v>654</v>
      </c>
      <c r="H386" s="849">
        <v>1</v>
      </c>
      <c r="I386" s="849">
        <v>654</v>
      </c>
      <c r="J386" s="849">
        <v>1</v>
      </c>
      <c r="K386" s="849">
        <v>655</v>
      </c>
      <c r="L386" s="849">
        <v>1.0015290519877675</v>
      </c>
      <c r="M386" s="849">
        <v>655</v>
      </c>
      <c r="N386" s="849">
        <v>1</v>
      </c>
      <c r="O386" s="849">
        <v>656</v>
      </c>
      <c r="P386" s="837">
        <v>1.0030581039755351</v>
      </c>
      <c r="Q386" s="850">
        <v>656</v>
      </c>
    </row>
    <row r="387" spans="1:17" ht="14.4" customHeight="1" x14ac:dyDescent="0.3">
      <c r="A387" s="831" t="s">
        <v>6135</v>
      </c>
      <c r="B387" s="832" t="s">
        <v>5885</v>
      </c>
      <c r="C387" s="832" t="s">
        <v>5036</v>
      </c>
      <c r="D387" s="832" t="s">
        <v>6192</v>
      </c>
      <c r="E387" s="832" t="s">
        <v>6193</v>
      </c>
      <c r="F387" s="849">
        <v>1</v>
      </c>
      <c r="G387" s="849">
        <v>694</v>
      </c>
      <c r="H387" s="849">
        <v>1</v>
      </c>
      <c r="I387" s="849">
        <v>694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6135</v>
      </c>
      <c r="B388" s="832" t="s">
        <v>5885</v>
      </c>
      <c r="C388" s="832" t="s">
        <v>5036</v>
      </c>
      <c r="D388" s="832" t="s">
        <v>6194</v>
      </c>
      <c r="E388" s="832" t="s">
        <v>6195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679</v>
      </c>
      <c r="P388" s="837"/>
      <c r="Q388" s="850">
        <v>679</v>
      </c>
    </row>
    <row r="389" spans="1:17" ht="14.4" customHeight="1" x14ac:dyDescent="0.3">
      <c r="A389" s="831" t="s">
        <v>6135</v>
      </c>
      <c r="B389" s="832" t="s">
        <v>5885</v>
      </c>
      <c r="C389" s="832" t="s">
        <v>5036</v>
      </c>
      <c r="D389" s="832" t="s">
        <v>6196</v>
      </c>
      <c r="E389" s="832" t="s">
        <v>6197</v>
      </c>
      <c r="F389" s="849">
        <v>4</v>
      </c>
      <c r="G389" s="849">
        <v>1908</v>
      </c>
      <c r="H389" s="849">
        <v>1</v>
      </c>
      <c r="I389" s="849">
        <v>477</v>
      </c>
      <c r="J389" s="849">
        <v>4</v>
      </c>
      <c r="K389" s="849">
        <v>1912</v>
      </c>
      <c r="L389" s="849">
        <v>1.0020964360587001</v>
      </c>
      <c r="M389" s="849">
        <v>478</v>
      </c>
      <c r="N389" s="849">
        <v>4</v>
      </c>
      <c r="O389" s="849">
        <v>1912</v>
      </c>
      <c r="P389" s="837">
        <v>1.0020964360587001</v>
      </c>
      <c r="Q389" s="850">
        <v>478</v>
      </c>
    </row>
    <row r="390" spans="1:17" ht="14.4" customHeight="1" x14ac:dyDescent="0.3">
      <c r="A390" s="831" t="s">
        <v>6135</v>
      </c>
      <c r="B390" s="832" t="s">
        <v>5885</v>
      </c>
      <c r="C390" s="832" t="s">
        <v>5036</v>
      </c>
      <c r="D390" s="832" t="s">
        <v>6198</v>
      </c>
      <c r="E390" s="832" t="s">
        <v>6199</v>
      </c>
      <c r="F390" s="849">
        <v>1</v>
      </c>
      <c r="G390" s="849">
        <v>291</v>
      </c>
      <c r="H390" s="849">
        <v>1</v>
      </c>
      <c r="I390" s="849">
        <v>291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6135</v>
      </c>
      <c r="B391" s="832" t="s">
        <v>5885</v>
      </c>
      <c r="C391" s="832" t="s">
        <v>5036</v>
      </c>
      <c r="D391" s="832" t="s">
        <v>6200</v>
      </c>
      <c r="E391" s="832" t="s">
        <v>6201</v>
      </c>
      <c r="F391" s="849"/>
      <c r="G391" s="849"/>
      <c r="H391" s="849"/>
      <c r="I391" s="849"/>
      <c r="J391" s="849">
        <v>1</v>
      </c>
      <c r="K391" s="849">
        <v>814</v>
      </c>
      <c r="L391" s="849"/>
      <c r="M391" s="849">
        <v>814</v>
      </c>
      <c r="N391" s="849"/>
      <c r="O391" s="849"/>
      <c r="P391" s="837"/>
      <c r="Q391" s="850"/>
    </row>
    <row r="392" spans="1:17" ht="14.4" customHeight="1" x14ac:dyDescent="0.3">
      <c r="A392" s="831" t="s">
        <v>6135</v>
      </c>
      <c r="B392" s="832" t="s">
        <v>5885</v>
      </c>
      <c r="C392" s="832" t="s">
        <v>5036</v>
      </c>
      <c r="D392" s="832" t="s">
        <v>6202</v>
      </c>
      <c r="E392" s="832" t="s">
        <v>6203</v>
      </c>
      <c r="F392" s="849"/>
      <c r="G392" s="849"/>
      <c r="H392" s="849"/>
      <c r="I392" s="849"/>
      <c r="J392" s="849">
        <v>2</v>
      </c>
      <c r="K392" s="849">
        <v>1148</v>
      </c>
      <c r="L392" s="849"/>
      <c r="M392" s="849">
        <v>574</v>
      </c>
      <c r="N392" s="849"/>
      <c r="O392" s="849"/>
      <c r="P392" s="837"/>
      <c r="Q392" s="850"/>
    </row>
    <row r="393" spans="1:17" ht="14.4" customHeight="1" x14ac:dyDescent="0.3">
      <c r="A393" s="831" t="s">
        <v>6135</v>
      </c>
      <c r="B393" s="832" t="s">
        <v>5885</v>
      </c>
      <c r="C393" s="832" t="s">
        <v>5036</v>
      </c>
      <c r="D393" s="832" t="s">
        <v>6204</v>
      </c>
      <c r="E393" s="832" t="s">
        <v>6205</v>
      </c>
      <c r="F393" s="849">
        <v>1</v>
      </c>
      <c r="G393" s="849">
        <v>187</v>
      </c>
      <c r="H393" s="849">
        <v>1</v>
      </c>
      <c r="I393" s="849">
        <v>187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6135</v>
      </c>
      <c r="B394" s="832" t="s">
        <v>5885</v>
      </c>
      <c r="C394" s="832" t="s">
        <v>5036</v>
      </c>
      <c r="D394" s="832" t="s">
        <v>6206</v>
      </c>
      <c r="E394" s="832" t="s">
        <v>6207</v>
      </c>
      <c r="F394" s="849">
        <v>1</v>
      </c>
      <c r="G394" s="849">
        <v>1399</v>
      </c>
      <c r="H394" s="849">
        <v>1</v>
      </c>
      <c r="I394" s="849">
        <v>1399</v>
      </c>
      <c r="J394" s="849">
        <v>1</v>
      </c>
      <c r="K394" s="849">
        <v>1400</v>
      </c>
      <c r="L394" s="849">
        <v>1.0007147962830594</v>
      </c>
      <c r="M394" s="849">
        <v>1400</v>
      </c>
      <c r="N394" s="849">
        <v>1</v>
      </c>
      <c r="O394" s="849">
        <v>1400</v>
      </c>
      <c r="P394" s="837">
        <v>1.0007147962830594</v>
      </c>
      <c r="Q394" s="850">
        <v>1400</v>
      </c>
    </row>
    <row r="395" spans="1:17" ht="14.4" customHeight="1" x14ac:dyDescent="0.3">
      <c r="A395" s="831" t="s">
        <v>6135</v>
      </c>
      <c r="B395" s="832" t="s">
        <v>5885</v>
      </c>
      <c r="C395" s="832" t="s">
        <v>5036</v>
      </c>
      <c r="D395" s="832" t="s">
        <v>6208</v>
      </c>
      <c r="E395" s="832" t="s">
        <v>6209</v>
      </c>
      <c r="F395" s="849">
        <v>7</v>
      </c>
      <c r="G395" s="849">
        <v>7154</v>
      </c>
      <c r="H395" s="849">
        <v>1</v>
      </c>
      <c r="I395" s="849">
        <v>1022</v>
      </c>
      <c r="J395" s="849">
        <v>5</v>
      </c>
      <c r="K395" s="849">
        <v>5115</v>
      </c>
      <c r="L395" s="849">
        <v>0.71498462398658091</v>
      </c>
      <c r="M395" s="849">
        <v>1023</v>
      </c>
      <c r="N395" s="849">
        <v>4</v>
      </c>
      <c r="O395" s="849">
        <v>4092</v>
      </c>
      <c r="P395" s="837">
        <v>0.57198769918926473</v>
      </c>
      <c r="Q395" s="850">
        <v>1023</v>
      </c>
    </row>
    <row r="396" spans="1:17" ht="14.4" customHeight="1" x14ac:dyDescent="0.3">
      <c r="A396" s="831" t="s">
        <v>6135</v>
      </c>
      <c r="B396" s="832" t="s">
        <v>5885</v>
      </c>
      <c r="C396" s="832" t="s">
        <v>5036</v>
      </c>
      <c r="D396" s="832" t="s">
        <v>6210</v>
      </c>
      <c r="E396" s="832" t="s">
        <v>6211</v>
      </c>
      <c r="F396" s="849"/>
      <c r="G396" s="849"/>
      <c r="H396" s="849"/>
      <c r="I396" s="849"/>
      <c r="J396" s="849">
        <v>1</v>
      </c>
      <c r="K396" s="849">
        <v>814</v>
      </c>
      <c r="L396" s="849"/>
      <c r="M396" s="849">
        <v>814</v>
      </c>
      <c r="N396" s="849"/>
      <c r="O396" s="849"/>
      <c r="P396" s="837"/>
      <c r="Q396" s="850"/>
    </row>
    <row r="397" spans="1:17" ht="14.4" customHeight="1" x14ac:dyDescent="0.3">
      <c r="A397" s="831" t="s">
        <v>6135</v>
      </c>
      <c r="B397" s="832" t="s">
        <v>5885</v>
      </c>
      <c r="C397" s="832" t="s">
        <v>5036</v>
      </c>
      <c r="D397" s="832" t="s">
        <v>6212</v>
      </c>
      <c r="E397" s="832" t="s">
        <v>6213</v>
      </c>
      <c r="F397" s="849">
        <v>1</v>
      </c>
      <c r="G397" s="849">
        <v>260</v>
      </c>
      <c r="H397" s="849">
        <v>1</v>
      </c>
      <c r="I397" s="849">
        <v>260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6135</v>
      </c>
      <c r="B398" s="832" t="s">
        <v>5885</v>
      </c>
      <c r="C398" s="832" t="s">
        <v>5036</v>
      </c>
      <c r="D398" s="832" t="s">
        <v>6214</v>
      </c>
      <c r="E398" s="832" t="s">
        <v>6215</v>
      </c>
      <c r="F398" s="849">
        <v>22</v>
      </c>
      <c r="G398" s="849">
        <v>168696</v>
      </c>
      <c r="H398" s="849">
        <v>1</v>
      </c>
      <c r="I398" s="849">
        <v>7668</v>
      </c>
      <c r="J398" s="849">
        <v>21</v>
      </c>
      <c r="K398" s="849">
        <v>161154</v>
      </c>
      <c r="L398" s="849">
        <v>0.95529236022193764</v>
      </c>
      <c r="M398" s="849">
        <v>7674</v>
      </c>
      <c r="N398" s="849">
        <v>11</v>
      </c>
      <c r="O398" s="849">
        <v>84645</v>
      </c>
      <c r="P398" s="837">
        <v>0.50176056338028174</v>
      </c>
      <c r="Q398" s="850">
        <v>7695</v>
      </c>
    </row>
    <row r="399" spans="1:17" ht="14.4" customHeight="1" x14ac:dyDescent="0.3">
      <c r="A399" s="831" t="s">
        <v>6135</v>
      </c>
      <c r="B399" s="832" t="s">
        <v>5885</v>
      </c>
      <c r="C399" s="832" t="s">
        <v>5036</v>
      </c>
      <c r="D399" s="832" t="s">
        <v>6216</v>
      </c>
      <c r="E399" s="832" t="s">
        <v>6217</v>
      </c>
      <c r="F399" s="849">
        <v>15</v>
      </c>
      <c r="G399" s="849">
        <v>235380</v>
      </c>
      <c r="H399" s="849">
        <v>1</v>
      </c>
      <c r="I399" s="849">
        <v>15692</v>
      </c>
      <c r="J399" s="849">
        <v>15</v>
      </c>
      <c r="K399" s="849">
        <v>235455</v>
      </c>
      <c r="L399" s="849">
        <v>1.0003186336987</v>
      </c>
      <c r="M399" s="849">
        <v>15697</v>
      </c>
      <c r="N399" s="849">
        <v>30</v>
      </c>
      <c r="O399" s="849">
        <v>471450</v>
      </c>
      <c r="P399" s="837">
        <v>2.0029314300280396</v>
      </c>
      <c r="Q399" s="850">
        <v>15715</v>
      </c>
    </row>
    <row r="400" spans="1:17" ht="14.4" customHeight="1" thickBot="1" x14ac:dyDescent="0.35">
      <c r="A400" s="839" t="s">
        <v>6135</v>
      </c>
      <c r="B400" s="840" t="s">
        <v>5108</v>
      </c>
      <c r="C400" s="840" t="s">
        <v>5036</v>
      </c>
      <c r="D400" s="840" t="s">
        <v>5115</v>
      </c>
      <c r="E400" s="840" t="s">
        <v>5116</v>
      </c>
      <c r="F400" s="851"/>
      <c r="G400" s="851"/>
      <c r="H400" s="851"/>
      <c r="I400" s="851"/>
      <c r="J400" s="851"/>
      <c r="K400" s="851"/>
      <c r="L400" s="851"/>
      <c r="M400" s="851"/>
      <c r="N400" s="851">
        <v>29</v>
      </c>
      <c r="O400" s="851">
        <v>348</v>
      </c>
      <c r="P400" s="845"/>
      <c r="Q400" s="852">
        <v>12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1316</v>
      </c>
      <c r="D3" s="193">
        <f>SUBTOTAL(9,D6:D1048576)</f>
        <v>1219</v>
      </c>
      <c r="E3" s="193">
        <f>SUBTOTAL(9,E6:E1048576)</f>
        <v>1288</v>
      </c>
      <c r="F3" s="194">
        <f>IF(OR(E3=0,D3=0),"",E3/D3)</f>
        <v>1.0566037735849056</v>
      </c>
      <c r="G3" s="388">
        <f>SUBTOTAL(9,G6:G1048576)</f>
        <v>2598.5933999999997</v>
      </c>
      <c r="H3" s="389">
        <f>SUBTOTAL(9,H6:H1048576)</f>
        <v>2237.9760000000001</v>
      </c>
      <c r="I3" s="389">
        <f>SUBTOTAL(9,I6:I1048576)</f>
        <v>2887.3530000000001</v>
      </c>
      <c r="J3" s="194">
        <f>IF(OR(I3=0,H3=0),"",I3/H3)</f>
        <v>1.2901626290898562</v>
      </c>
      <c r="K3" s="388">
        <f>SUBTOTAL(9,K6:K1048576)</f>
        <v>299.24</v>
      </c>
      <c r="L3" s="389">
        <f>SUBTOTAL(9,L6:L1048576)</f>
        <v>241.72</v>
      </c>
      <c r="M3" s="389">
        <f>SUBTOTAL(9,M6:M1048576)</f>
        <v>323.76</v>
      </c>
      <c r="N3" s="195">
        <f>IF(OR(M3=0,E3=0),"",M3*1000/E3)</f>
        <v>251.36645962732919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" customHeight="1" x14ac:dyDescent="0.3">
      <c r="A6" s="999" t="s">
        <v>5449</v>
      </c>
      <c r="B6" s="1002" t="s">
        <v>6219</v>
      </c>
      <c r="C6" s="1007">
        <v>1003</v>
      </c>
      <c r="D6" s="1008">
        <v>959</v>
      </c>
      <c r="E6" s="1008">
        <v>897</v>
      </c>
      <c r="F6" s="1013"/>
      <c r="G6" s="1007">
        <v>921.00419999999986</v>
      </c>
      <c r="H6" s="1008">
        <v>880.99199999999996</v>
      </c>
      <c r="I6" s="1008">
        <v>838.30859999999996</v>
      </c>
      <c r="J6" s="1013"/>
      <c r="K6" s="1007">
        <v>80.239999999999995</v>
      </c>
      <c r="L6" s="1008">
        <v>76.72</v>
      </c>
      <c r="M6" s="1008">
        <v>71.760000000000005</v>
      </c>
      <c r="N6" s="1018">
        <v>80</v>
      </c>
    </row>
    <row r="7" spans="1:14" ht="14.4" customHeight="1" x14ac:dyDescent="0.3">
      <c r="A7" s="1000" t="s">
        <v>5498</v>
      </c>
      <c r="B7" s="1003" t="s">
        <v>6220</v>
      </c>
      <c r="C7" s="1009">
        <v>125</v>
      </c>
      <c r="D7" s="1010">
        <v>70</v>
      </c>
      <c r="E7" s="1010">
        <v>113</v>
      </c>
      <c r="F7" s="1014"/>
      <c r="G7" s="1009">
        <v>751.05</v>
      </c>
      <c r="H7" s="1010">
        <v>420.58800000000002</v>
      </c>
      <c r="I7" s="1010">
        <v>678.94919999999991</v>
      </c>
      <c r="J7" s="1014"/>
      <c r="K7" s="1009">
        <v>125</v>
      </c>
      <c r="L7" s="1010">
        <v>70</v>
      </c>
      <c r="M7" s="1010">
        <v>113</v>
      </c>
      <c r="N7" s="1019">
        <v>1000</v>
      </c>
    </row>
    <row r="8" spans="1:14" ht="14.4" customHeight="1" thickBot="1" x14ac:dyDescent="0.35">
      <c r="A8" s="1001" t="s">
        <v>5496</v>
      </c>
      <c r="B8" s="1004" t="s">
        <v>6220</v>
      </c>
      <c r="C8" s="1011">
        <v>188</v>
      </c>
      <c r="D8" s="1012">
        <v>190</v>
      </c>
      <c r="E8" s="1012">
        <v>278</v>
      </c>
      <c r="F8" s="1015"/>
      <c r="G8" s="1011">
        <v>926.53919999999994</v>
      </c>
      <c r="H8" s="1012">
        <v>936.39600000000019</v>
      </c>
      <c r="I8" s="1012">
        <v>1370.0952</v>
      </c>
      <c r="J8" s="1015"/>
      <c r="K8" s="1011">
        <v>94</v>
      </c>
      <c r="L8" s="1012">
        <v>95</v>
      </c>
      <c r="M8" s="1012">
        <v>139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2019-03-22T10:30:20Z</dcterms:modified>
</cp:coreProperties>
</file>