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02" r:id="rId15"/>
    <sheet name="MŽ Detail" sheetId="403" r:id="rId16"/>
    <sheet name="ZV Vykáz.-A" sheetId="344" r:id="rId17"/>
    <sheet name="ZV Vykáz.-A Detail" sheetId="345" r:id="rId18"/>
    <sheet name="ZV Vykáz.-H" sheetId="410" r:id="rId19"/>
    <sheet name="ZV Vykáz.-H Detail" sheetId="377" r:id="rId20"/>
  </sheets>
  <externalReferences>
    <externalReference r:id="rId21"/>
  </externalReferences>
  <definedNames>
    <definedName name="_xlnm._FilterDatabase" localSheetId="4" hidden="1">HV!$A$5:$A$5</definedName>
    <definedName name="_xlnm._FilterDatabase" localSheetId="9" hidden="1">'Léky Recepty'!$A$4:$M$4</definedName>
    <definedName name="_xlnm._FilterDatabase" localSheetId="5" hidden="1">'Léky Žádanky'!$A$3:$G$3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17" hidden="1">'ZV Vykáz.-A Detail'!$A$5:$P$5</definedName>
    <definedName name="_xlnm._FilterDatabase" localSheetId="19" hidden="1">'ZV Vykáz.-H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5" i="383" l="1"/>
  <c r="A18" i="383" l="1"/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0" i="383"/>
  <c r="A26" i="383"/>
  <c r="A25" i="383"/>
  <c r="A24" i="383"/>
  <c r="A23" i="383"/>
  <c r="A20" i="383"/>
  <c r="A19" i="383"/>
  <c r="A17" i="383"/>
  <c r="A16" i="383"/>
  <c r="A14" i="383"/>
  <c r="A12" i="383"/>
  <c r="A11" i="383"/>
  <c r="A7" i="383"/>
  <c r="A6" i="383"/>
  <c r="A5" i="383"/>
  <c r="A4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<sst xmlns="http://schemas.openxmlformats.org/spreadsheetml/2006/main" count="5569" uniqueCount="1093">
  <si>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</si>
  <si>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</si>
  <si>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</si>
  <si>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</si>
  <si>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</si>
  <si>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</si>
  <si>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</si>
  <si>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</si>
  <si>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</si>
  <si>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</si>
  <si>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</si>
  <si>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</si>
  <si>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</si>
  <si>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</si>
  <si>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</si>
  <si>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</si>
  <si>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</si>
  <si>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</si>
  <si>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</si>
  <si>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</si>
  <si>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</si>
  <si>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</si>
  <si>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</si>
  <si>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</si>
  <si>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</si>
  <si>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</si>
  <si>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</si>
  <si>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</si>
  <si>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</si>
  <si>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</si>
  <si>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</si>
  <si>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</si>
  <si>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</si>
  <si>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</si>
  <si>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</si>
  <si>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</si>
  <si>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</si>
  <si>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</si>
  <si>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</si>
  <si>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</si>
  <si>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</si>
  <si>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</si>
  <si>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</si>
  <si>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</si>
  <si>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</si>
  <si>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</si>
  <si>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</si>
  <si>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</si>
  <si>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</si>
  <si>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</si>
  <si>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</si>
  <si>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</si>
  <si>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</si>
  <si>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</si>
  <si>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</si>
  <si>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</si>
  <si>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</si>
  <si>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</si>
  <si>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</si>
  <si>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</si>
  <si>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</si>
  <si>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</si>
  <si>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</si>
  <si>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</si>
  <si>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</si>
  <si>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</si>
  <si>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</si>
  <si>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</si>
  <si>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</si>
  <si>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</si>
  <si>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</si>
  <si>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</si>
  <si>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</si>
  <si>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</si>
  <si>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</si>
  <si>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</si>
  <si>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</si>
  <si>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</si>
  <si>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</si>
  <si>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</si>
  <si>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</si>
  <si>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</si>
  <si>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</si>
  <si>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</si>
  <si>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</si>
  <si>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</si>
  <si>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</si>
  <si>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</si>
  <si>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</si>
  <si>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</si>
  <si>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</si>
  <si>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</si>
  <si>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</si>
  <si>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</si>
  <si>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</si>
  <si>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</si>
  <si>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</si>
  <si>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</si>
  <si>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</si>
  <si>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</si>
  <si>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</si>
  <si>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</si>
  <si>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</si>
  <si>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</si>
  <si>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</si>
  <si>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</si>
  <si>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</si>
  <si>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</si>
  <si>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</si>
  <si>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</si>
  <si>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</si>
  <si>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</si>
  <si>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</si>
  <si>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</si>
  <si>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</si>
  <si>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</si>
  <si>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</si>
  <si>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</si>
  <si>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</si>
  <si>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</si>
  <si>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</si>
  <si>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</si>
  <si>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</si>
  <si>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</si>
  <si>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</si>
  <si>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</si>
  <si>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</si>
  <si>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</si>
  <si>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</si>
  <si>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</si>
  <si>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</si>
  <si>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</si>
  <si>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</si>
  <si>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</si>
  <si>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</si>
  <si>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</si>
  <si>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</si>
  <si>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</si>
  <si>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</si>
  <si>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</si>
  <si>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</si>
  <si>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</si>
  <si>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</si>
  <si>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</si>
  <si>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</si>
  <si>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</si>
  <si>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</si>
  <si>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</si>
  <si>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</si>
  <si>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</si>
  <si>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</si>
  <si>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</si>
  <si>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</si>
  <si>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</si>
  <si>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</si>
  <si>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</si>
  <si>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</si>
  <si>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</si>
  <si>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</si>
  <si>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</si>
  <si>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</si>
  <si>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</si>
  <si>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</si>
  <si>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</si>
  <si>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</si>
  <si>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</si>
  <si>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</si>
  <si>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</si>
  <si>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</si>
  <si>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</si>
  <si>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</si>
  <si>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</si>
  <si>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</si>
  <si>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</si>
  <si>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</si>
  <si>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</si>
  <si>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</si>
  <si>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</si>
  <si>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</si>
  <si>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</si>
  <si>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</si>
  <si>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</si>
  <si>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</si>
  <si>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</si>
  <si>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</si>
  <si>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Transfůzní oddělení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</si>
  <si>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</si>
  <si>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</si>
  <si>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</si>
  <si>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</si>
  <si>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</si>
  <si>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</si>
  <si>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</si>
  <si>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</si>
  <si>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</si>
  <si>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</si>
  <si>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</si>
  <si>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</si>
  <si>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</si>
  <si>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</si>
  <si>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</si>
  <si>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</si>
  <si>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</si>
  <si>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</si>
  <si>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</si>
  <si>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</si>
  <si>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</si>
  <si>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</si>
  <si>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</si>
  <si>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</si>
  <si>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</si>
  <si>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</si>
  <si>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</si>
  <si>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</si>
  <si>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</si>
  <si>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</si>
  <si>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SZM (sk.Z21)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</si>
  <si>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</si>
  <si>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</si>
  <si>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</si>
  <si>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</si>
  <si>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</si>
  <si>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</si>
  <si>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</si>
  <si>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</si>
  <si>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</si>
  <si>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</si>
  <si>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</si>
  <si>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</si>
  <si>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</si>
  <si>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</si>
  <si>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</si>
  <si>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</si>
  <si>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</si>
  <si>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</si>
  <si>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</si>
  <si>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</si>
  <si>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</si>
  <si>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</si>
  <si>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</si>
  <si>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</si>
  <si>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</si>
  <si>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krevní přípravky</t>
  </si>
  <si>
    <t>51     Služby</t>
  </si>
  <si>
    <t>51101     Budovy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</si>
  <si>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</si>
  <si>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</si>
  <si>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</si>
  <si>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</si>
  <si>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</si>
  <si>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</si>
  <si>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51102028     opravy zařízení hlas. a telekom. služeb</t>
  </si>
  <si>
    <t>51201     Cestovné zaměstnanců-tuzemské</t>
  </si>
  <si>
    <t>51201000     cestovné z mezd</t>
  </si>
  <si>
    <t>51201001     cestovné tuzemské (pokl.)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</si>
  <si>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</si>
  <si>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</si>
  <si>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</si>
  <si>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</si>
  <si>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</si>
  <si>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</si>
  <si>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</si>
  <si>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</si>
  <si>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</si>
  <si>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</si>
  <si>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</si>
  <si>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</si>
  <si>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</si>
  <si>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</si>
  <si>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</si>
  <si>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</si>
  <si>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</si>
  <si>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</si>
  <si>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</si>
  <si>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</si>
  <si>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</si>
  <si>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</si>
  <si>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</si>
  <si>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</si>
  <si>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</si>
  <si>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</si>
  <si>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</si>
  <si>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</si>
  <si>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</si>
  <si>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</si>
  <si>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</si>
  <si>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</si>
  <si>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</si>
  <si>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</si>
  <si>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</si>
  <si>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</si>
  <si>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</si>
  <si>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</si>
  <si>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</si>
  <si>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</si>
  <si>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</si>
  <si>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</si>
  <si>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</si>
  <si>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</si>
  <si>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</si>
  <si>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</si>
  <si>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53801002     soudní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</si>
  <si>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</si>
  <si>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</si>
  <si>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</si>
  <si>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</si>
  <si>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</si>
  <si>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</si>
  <si>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</si>
  <si>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</si>
  <si>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54710     Manka a škody do normy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</si>
  <si>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</si>
  <si>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</si>
  <si>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</si>
  <si>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</si>
  <si>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</si>
  <si>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</si>
  <si>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</si>
  <si>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</si>
  <si>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</si>
  <si>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</si>
  <si>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</si>
  <si>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</si>
  <si>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</si>
  <si>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54972     Školení - lékaři (pouze PaM 9072)</t>
  </si>
  <si>
    <t>54972000     školení - lékaři(pouze PaM 9072)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</si>
  <si>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</si>
  <si>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</si>
  <si>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</si>
  <si>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</si>
  <si>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</si>
  <si>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</si>
  <si>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</si>
  <si>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</si>
  <si>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</si>
  <si>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55110006     odpisy DNM - ocenitelná práva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</si>
  <si>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</si>
  <si>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</si>
  <si>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</si>
  <si>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</si>
  <si>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</si>
  <si>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</si>
  <si>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</si>
  <si>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</si>
  <si>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</si>
  <si>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</si>
  <si>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</si>
  <si>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</si>
  <si>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</si>
  <si>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</si>
  <si>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</si>
  <si>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</si>
  <si>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</si>
  <si>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</si>
  <si>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</si>
  <si>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</si>
  <si>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</si>
  <si>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</si>
  <si>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</si>
  <si>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</si>
  <si>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</si>
  <si>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</si>
  <si>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</si>
  <si>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</si>
  <si>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</si>
  <si>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</si>
  <si>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</si>
  <si>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</si>
  <si>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</si>
  <si>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</si>
  <si>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</si>
  <si>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</si>
  <si>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</si>
  <si>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</si>
  <si>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</si>
  <si>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</si>
  <si>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</si>
  <si>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</si>
  <si>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</si>
  <si>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</si>
  <si>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</si>
  <si>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</si>
  <si>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</si>
  <si>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</si>
  <si>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</si>
  <si>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</si>
  <si>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</si>
  <si>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</si>
  <si>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</si>
  <si>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</si>
  <si>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</si>
  <si>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</si>
  <si>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</si>
  <si>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</si>
  <si>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</si>
  <si>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</si>
  <si>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</si>
  <si>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</si>
  <si>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</si>
  <si>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</si>
  <si>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</si>
  <si>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</si>
  <si>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</si>
  <si>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</si>
  <si>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</si>
  <si>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</si>
  <si>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</si>
  <si>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</si>
  <si>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</si>
  <si>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</si>
  <si>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</si>
  <si>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</si>
  <si>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</si>
  <si>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</si>
  <si>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</si>
  <si>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</si>
  <si>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</si>
  <si>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</si>
  <si>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</si>
  <si>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</si>
  <si>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</si>
  <si>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</si>
  <si>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</si>
  <si>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</si>
  <si>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</si>
  <si>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</si>
  <si>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</si>
  <si>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/>
  </si>
  <si>
    <t>Transfůzní oddělení</t>
  </si>
  <si>
    <t>50113001</t>
  </si>
  <si>
    <t>Lékárna - léčiva</t>
  </si>
  <si>
    <t>SumaKL</t>
  </si>
  <si>
    <t>3590</t>
  </si>
  <si>
    <t>Transfuzní oddělení, výroba</t>
  </si>
  <si>
    <t>SumaNS</t>
  </si>
  <si>
    <t>mezeraNS</t>
  </si>
  <si>
    <t>CLARITINE</t>
  </si>
  <si>
    <t>TBL 30X10MG</t>
  </si>
  <si>
    <t>O</t>
  </si>
  <si>
    <t>ADRENALIN LECIVA</t>
  </si>
  <si>
    <t>INJ 5X1ML/1MG</t>
  </si>
  <si>
    <t>ATROPIN BIOTIKA 1MG</t>
  </si>
  <si>
    <t>INJ 10X1ML/1MG</t>
  </si>
  <si>
    <t>OPHTHALMO-SEPTONEX</t>
  </si>
  <si>
    <t>GTT OPH 1X10ML</t>
  </si>
  <si>
    <t>HEPAROID LECIVA</t>
  </si>
  <si>
    <t>UNG 1X30GM</t>
  </si>
  <si>
    <t>GUTRON 2.5MG</t>
  </si>
  <si>
    <t>TBL 20X2.5MG</t>
  </si>
  <si>
    <t>TBL 50X2.5MG</t>
  </si>
  <si>
    <t>ALGIFEN NEO</t>
  </si>
  <si>
    <t>POR GTT SOL 1X25ML</t>
  </si>
  <si>
    <t>INFADOLAN</t>
  </si>
  <si>
    <t>DRM UNG 1X30GM</t>
  </si>
  <si>
    <t>OPHTAL LIQ 2X50ML</t>
  </si>
  <si>
    <t>BEROTEC N 100 MCG</t>
  </si>
  <si>
    <t>INH SOL PSS200 DAV</t>
  </si>
  <si>
    <t>SORBIFER DURULES</t>
  </si>
  <si>
    <t>TBL FC 50X100MG</t>
  </si>
  <si>
    <t>FYZIOLOGICKÝ ROZTOK VIAFLO</t>
  </si>
  <si>
    <t>INF SOL 30X250ML</t>
  </si>
  <si>
    <t>INF SOL 20X500ML</t>
  </si>
  <si>
    <t>INF SOL 10X1000ML</t>
  </si>
  <si>
    <t>KL SOL.HYD.PEROX.30% 20kg</t>
  </si>
  <si>
    <t>IBALGIN 400 TBL 24</t>
  </si>
  <si>
    <t xml:space="preserve">POR TBL FLM 24X400MG </t>
  </si>
  <si>
    <t>CALCIUM 500 MG PHARMAVIT</t>
  </si>
  <si>
    <t>POR TBL EFF 20X500MG</t>
  </si>
  <si>
    <t>APO-IBUPROFEN 400 MG</t>
  </si>
  <si>
    <t>POR TBL FLM 30X400MG</t>
  </si>
  <si>
    <t>PARALEN 500</t>
  </si>
  <si>
    <t>POR TBL NOB 24X500MG</t>
  </si>
  <si>
    <t>IR  0.9%SOD.CHLOR.FOR IRR. 6X1000 ML</t>
  </si>
  <si>
    <t>IR-Fres. 6X1000 ML</t>
  </si>
  <si>
    <t>DZ SPITADERM 1 l</t>
  </si>
  <si>
    <t>UN 1219</t>
  </si>
  <si>
    <t>KL ETHANOLUM 70% 800 g</t>
  </si>
  <si>
    <t>KL Ethanolum 70% 140,0 g v sirokohrdle lahvi</t>
  </si>
  <si>
    <t>KL BENZINUM 130g</t>
  </si>
  <si>
    <t>KL AQUA PURIF. KULICH 5 kg</t>
  </si>
  <si>
    <t>3590 - Transfuzní oddělení, výroba</t>
  </si>
  <si>
    <t>Přehled plnění PL - Spotřeba léčivých přípravků dle objemu Kč mimo PL</t>
  </si>
  <si>
    <t>R06AX13 - Loratadin</t>
  </si>
  <si>
    <t>R06AX13</t>
  </si>
  <si>
    <t>83527</t>
  </si>
  <si>
    <t>POR TBL NOB 30X10MG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</si>
  <si>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</si>
  <si>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</si>
  <si>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</si>
  <si>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</si>
  <si>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</si>
  <si>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</si>
  <si>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</si>
  <si>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Machová Renata</t>
  </si>
  <si>
    <t>Sulovská Ivana</t>
  </si>
  <si>
    <t>Amoxicilin a enzymový inhibitor</t>
  </si>
  <si>
    <t>85525</t>
  </si>
  <si>
    <t>AMOKSIKLAV 625 MG</t>
  </si>
  <si>
    <t>POR TBL FLM 21X625MG</t>
  </si>
  <si>
    <t>Bilastin</t>
  </si>
  <si>
    <t>148674</t>
  </si>
  <si>
    <t>XADOS 20 MG TABLETY</t>
  </si>
  <si>
    <t>POR TBL NOB 40X20MG</t>
  </si>
  <si>
    <t>Budesonid</t>
  </si>
  <si>
    <t>54267</t>
  </si>
  <si>
    <t>RHINOCORT AQUA 64 MCG</t>
  </si>
  <si>
    <t>NAS SPR SUS 120X64RG</t>
  </si>
  <si>
    <t>Cefuroxim</t>
  </si>
  <si>
    <t>47727</t>
  </si>
  <si>
    <t>ZINNAT 500 MG</t>
  </si>
  <si>
    <t>POR TBL FLM 10X500MG</t>
  </si>
  <si>
    <t>Cetirizin</t>
  </si>
  <si>
    <t>5496</t>
  </si>
  <si>
    <t>ZODAC</t>
  </si>
  <si>
    <t>POR TBL FLM 60X10MG</t>
  </si>
  <si>
    <t>99600</t>
  </si>
  <si>
    <t>POR TBL FLM 90X10MG</t>
  </si>
  <si>
    <t>Dimetinden</t>
  </si>
  <si>
    <t>15520</t>
  </si>
  <si>
    <t>FENISTIL</t>
  </si>
  <si>
    <t>POR GTT SOL 1X20ML</t>
  </si>
  <si>
    <t>Diosmin, kombinace</t>
  </si>
  <si>
    <t>14075</t>
  </si>
  <si>
    <t>DETRALEX</t>
  </si>
  <si>
    <t>POR TBL FLM 60X500MG</t>
  </si>
  <si>
    <t>Fluocinolon-acetonid</t>
  </si>
  <si>
    <t>3388</t>
  </si>
  <si>
    <t>FLUCINAR</t>
  </si>
  <si>
    <t>DRM UNG 1X15GM 0.025%</t>
  </si>
  <si>
    <t>Gestoden a ethinylestradiol</t>
  </si>
  <si>
    <t>97557</t>
  </si>
  <si>
    <t>LINDYNETTE 20</t>
  </si>
  <si>
    <t>POR TBL OBD 3X21</t>
  </si>
  <si>
    <t>Jina antibiotika pro lokalni aplikaci</t>
  </si>
  <si>
    <t>1066</t>
  </si>
  <si>
    <t>FRAMYKOIN</t>
  </si>
  <si>
    <t>DRM UNG 1X10GM</t>
  </si>
  <si>
    <t>55759</t>
  </si>
  <si>
    <t>PAMYCON NA PRIPRAVU KAPEK</t>
  </si>
  <si>
    <t>DRM PLV SOL 1X1LAH</t>
  </si>
  <si>
    <t>Jiná antibiotika pro lokální aplikaci</t>
  </si>
  <si>
    <t>PAMYCON NA PŘÍPRAVU KAPEK</t>
  </si>
  <si>
    <t>Klindamycin, kombinace</t>
  </si>
  <si>
    <t>169740</t>
  </si>
  <si>
    <t>DUAC GEL</t>
  </si>
  <si>
    <t>DRM GEL 15 GM</t>
  </si>
  <si>
    <t>Kodein</t>
  </si>
  <si>
    <t>56993</t>
  </si>
  <si>
    <t>CODEIN SLOVAKOFARMA 30 MG</t>
  </si>
  <si>
    <t>POR TBL NOB 10X30MG</t>
  </si>
  <si>
    <t>Komplex zeleza s isomaltosou</t>
  </si>
  <si>
    <t>16595</t>
  </si>
  <si>
    <t>MALTOFER</t>
  </si>
  <si>
    <t>POR GTT SOL 30 ML</t>
  </si>
  <si>
    <t>Komplex železa s isomaltosou</t>
  </si>
  <si>
    <t>Kortikosteroidy</t>
  </si>
  <si>
    <t>84700</t>
  </si>
  <si>
    <t>OTOBACID N</t>
  </si>
  <si>
    <t>AUR GTT SOL 1X5ML</t>
  </si>
  <si>
    <t>Levonorgestrel a ethinylestradiol</t>
  </si>
  <si>
    <t>78246</t>
  </si>
  <si>
    <t>MINISISTON</t>
  </si>
  <si>
    <t>POR TBL OBD 3X21(=63)</t>
  </si>
  <si>
    <t>Levothyroxin, sodná sůl</t>
  </si>
  <si>
    <t>47141</t>
  </si>
  <si>
    <t>LETROX 50</t>
  </si>
  <si>
    <t>POR TBL NOB 100X50RG I</t>
  </si>
  <si>
    <t>69189</t>
  </si>
  <si>
    <t>EUTHYROX 50 MIKROGRAMŮ</t>
  </si>
  <si>
    <t>POR TBL NOB 100X50RG</t>
  </si>
  <si>
    <t>Loratadin</t>
  </si>
  <si>
    <t>53639</t>
  </si>
  <si>
    <t>FLONIDAN 10 MG TABLETY</t>
  </si>
  <si>
    <t>Mupirocin</t>
  </si>
  <si>
    <t>90778</t>
  </si>
  <si>
    <t>BACTROBAN</t>
  </si>
  <si>
    <t>DRM UNG 1X15GM</t>
  </si>
  <si>
    <t>Nifuroxazid</t>
  </si>
  <si>
    <t>155871</t>
  </si>
  <si>
    <t>ERCEFURYL 200 MG CPS.</t>
  </si>
  <si>
    <t>POR CPS DUR 14X200MG</t>
  </si>
  <si>
    <t>Pitofenon a analgetika</t>
  </si>
  <si>
    <t>107987</t>
  </si>
  <si>
    <t>ANALGIN</t>
  </si>
  <si>
    <t>INJ SOL 5X5ML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</si>
  <si>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</si>
  <si>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</si>
  <si>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</si>
  <si>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</si>
  <si>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</si>
  <si>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</si>
  <si>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</si>
  <si>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20X480MG</t>
  </si>
  <si>
    <t>Zolpidem</t>
  </si>
  <si>
    <t>16286</t>
  </si>
  <si>
    <t>STILNOX</t>
  </si>
  <si>
    <t>POR TBL FLM 20X10MG</t>
  </si>
  <si>
    <t>Jiná</t>
  </si>
  <si>
    <t>*2001</t>
  </si>
  <si>
    <t>Jiný</t>
  </si>
  <si>
    <t>*2002</t>
  </si>
  <si>
    <t>*4006</t>
  </si>
  <si>
    <t>*4014</t>
  </si>
  <si>
    <t>Cyproteron a estrogen</t>
  </si>
  <si>
    <t>40416</t>
  </si>
  <si>
    <t>MINERVA</t>
  </si>
  <si>
    <t>46707</t>
  </si>
  <si>
    <t>LOGEST</t>
  </si>
  <si>
    <t>Klarithromycin</t>
  </si>
  <si>
    <t>53853</t>
  </si>
  <si>
    <t>KLACID 500</t>
  </si>
  <si>
    <t>POR TBL FLM 14X500MG</t>
  </si>
  <si>
    <t>Progestiny a estrogeny, fixní kombinace</t>
  </si>
  <si>
    <t>58138</t>
  </si>
  <si>
    <t>JEANINE</t>
  </si>
  <si>
    <t>Azithromycin</t>
  </si>
  <si>
    <t>45010</t>
  </si>
  <si>
    <t>AZITROMYCIN SANDOZ 500 MG</t>
  </si>
  <si>
    <t>POR TBL FLM 3X500MG</t>
  </si>
  <si>
    <t>32546</t>
  </si>
  <si>
    <t>KLACID SR</t>
  </si>
  <si>
    <t>POR TBL RET 14X500MG-D</t>
  </si>
  <si>
    <t>75184</t>
  </si>
  <si>
    <t>KLACID 125 MG/5 ML</t>
  </si>
  <si>
    <t>POR GRA SUS 1X60ML</t>
  </si>
  <si>
    <t>83615</t>
  </si>
  <si>
    <t>KLACID 250</t>
  </si>
  <si>
    <t>POR TBL FLM 10X250MG</t>
  </si>
  <si>
    <t>Kombinace různých antibiotik</t>
  </si>
  <si>
    <t>1076</t>
  </si>
  <si>
    <t>OPHTHALMO-FRAMYKOIN</t>
  </si>
  <si>
    <t>OPH UNG 1X5GM</t>
  </si>
  <si>
    <t>Mometason</t>
  </si>
  <si>
    <t>76976</t>
  </si>
  <si>
    <t>ELOCOM</t>
  </si>
  <si>
    <t>DRM UNG 1X30GM 0.1%</t>
  </si>
  <si>
    <t>Nimesulid</t>
  </si>
  <si>
    <t>12892</t>
  </si>
  <si>
    <t>AULIN</t>
  </si>
  <si>
    <t>POR TBL NOB 30X100MG</t>
  </si>
  <si>
    <t>50335</t>
  </si>
  <si>
    <t>Pseudoefedrin, kombinace</t>
  </si>
  <si>
    <t>191949</t>
  </si>
  <si>
    <t>CLARINASE REPETABS</t>
  </si>
  <si>
    <t>POR TBL RET 14</t>
  </si>
  <si>
    <t>Spiramycin</t>
  </si>
  <si>
    <t>64938</t>
  </si>
  <si>
    <t>ROVAMYCINE 3 M.I.U.</t>
  </si>
  <si>
    <t>POR TBL FLM 16X3MU</t>
  </si>
  <si>
    <t>Tetrazepam</t>
  </si>
  <si>
    <t>57780</t>
  </si>
  <si>
    <t>MYOLASTAN</t>
  </si>
  <si>
    <t>POR TBL FLM 20X50MG</t>
  </si>
  <si>
    <t>135896</t>
  </si>
  <si>
    <t>ZOLPIDEM ORION 10 MG</t>
  </si>
  <si>
    <t>Alopurinol</t>
  </si>
  <si>
    <t>107869</t>
  </si>
  <si>
    <t>APO-ALLOPURINOL</t>
  </si>
  <si>
    <t>POR TBL NOB 100X100MG</t>
  </si>
  <si>
    <t>Betahistin</t>
  </si>
  <si>
    <t>102685</t>
  </si>
  <si>
    <t>BETAHISTIN ACTAVIS 16 MG</t>
  </si>
  <si>
    <t>POR TBL NOB 84X16MG</t>
  </si>
  <si>
    <t>Bisoprolol</t>
  </si>
  <si>
    <t>47740</t>
  </si>
  <si>
    <t>RIVOCOR 5</t>
  </si>
  <si>
    <t>POR TBL FLM 30X5MG</t>
  </si>
  <si>
    <t>Bromazepam</t>
  </si>
  <si>
    <t>88219</t>
  </si>
  <si>
    <t>LEXAURIN 3</t>
  </si>
  <si>
    <t>POR TBL NOB 30X3MG</t>
  </si>
  <si>
    <t>47724</t>
  </si>
  <si>
    <t>ZINNAT 125 MG</t>
  </si>
  <si>
    <t>POR TBL FLM 14X125MG</t>
  </si>
  <si>
    <t>Dabigatran-etexilát</t>
  </si>
  <si>
    <t>29328</t>
  </si>
  <si>
    <t>PRADAXA 110 MG</t>
  </si>
  <si>
    <t>POR CPS DUR 60X1X110MG</t>
  </si>
  <si>
    <t>132547</t>
  </si>
  <si>
    <t>Klíšťová encefalitida, inaktivovaný celý virus</t>
  </si>
  <si>
    <t>55111</t>
  </si>
  <si>
    <t>FSME-IMMUN 0,5 ML BAXTER</t>
  </si>
  <si>
    <t>INJ SUS ISP 1X0.5ML/DÁV</t>
  </si>
  <si>
    <t>Meloxikam</t>
  </si>
  <si>
    <t>13281</t>
  </si>
  <si>
    <t>RECOXA 15</t>
  </si>
  <si>
    <t>POR TBL NOB 20X15MG</t>
  </si>
  <si>
    <t>Omeprazol</t>
  </si>
  <si>
    <t>122114</t>
  </si>
  <si>
    <t>APO-OME 20</t>
  </si>
  <si>
    <t>POR CPS ETD 100X20MG</t>
  </si>
  <si>
    <t>Perindopril a amlodipin</t>
  </si>
  <si>
    <t>124086</t>
  </si>
  <si>
    <t>PRESTANCE 5 MG/5 MG</t>
  </si>
  <si>
    <t>POR TBL NOB 28</t>
  </si>
  <si>
    <t>124091</t>
  </si>
  <si>
    <t>POR TBL NOB 90</t>
  </si>
  <si>
    <t>Perindopril a diuretika</t>
  </si>
  <si>
    <t>122690</t>
  </si>
  <si>
    <t>PRESTARIUM NEO COMBI 5 MG/1,25 MG</t>
  </si>
  <si>
    <t>POR TBL FLM 90</t>
  </si>
  <si>
    <t>83059</t>
  </si>
  <si>
    <t>Retinol</t>
  </si>
  <si>
    <t>347</t>
  </si>
  <si>
    <t>VITAMIN A-SLOVAKOFARMA</t>
  </si>
  <si>
    <t>POR CPS MOL 50X30KU</t>
  </si>
  <si>
    <t>Sertralin</t>
  </si>
  <si>
    <t>17965</t>
  </si>
  <si>
    <t>ASENTRA 50</t>
  </si>
  <si>
    <t>POR TBL FLM 84X50MG</t>
  </si>
  <si>
    <t>Simvastatin</t>
  </si>
  <si>
    <t>125086</t>
  </si>
  <si>
    <t>APO-SIMVA 20</t>
  </si>
  <si>
    <t>POR TBL FLM 100X20MG</t>
  </si>
  <si>
    <t>Tolperison</t>
  </si>
  <si>
    <t>57525</t>
  </si>
  <si>
    <t>MYDOCALM 150 MG</t>
  </si>
  <si>
    <t>POR TBL FLM 30X150MG</t>
  </si>
  <si>
    <t>Tolterodin</t>
  </si>
  <si>
    <t>32638</t>
  </si>
  <si>
    <t>DETRUSITOL SR 4 MG</t>
  </si>
  <si>
    <t>POR CPS PRO 30X4MG</t>
  </si>
  <si>
    <t>32641</t>
  </si>
  <si>
    <t>POR CPS PRO 28X4MG</t>
  </si>
  <si>
    <t>Vinpocetin</t>
  </si>
  <si>
    <t>10253</t>
  </si>
  <si>
    <t>CAVINTON FORTE</t>
  </si>
  <si>
    <t>POR TBL NOB 90X10MG</t>
  </si>
  <si>
    <t>94744</t>
  </si>
  <si>
    <t>ZOLPINOX</t>
  </si>
  <si>
    <t>94776</t>
  </si>
  <si>
    <t>POR TBL FLM 50X10MG</t>
  </si>
  <si>
    <t>Ambulance - hematologická poradna</t>
  </si>
  <si>
    <t>P</t>
  </si>
  <si>
    <t>Přehled plnění PL - Preskripce léčivých přípravků dle objemu Kč mimo PL</t>
  </si>
  <si>
    <t>B01AE07 - Dabigatran-etexilát</t>
  </si>
  <si>
    <t>C10AA07 - Rosuvastatin</t>
  </si>
  <si>
    <t>C10AA01 - Simvastatin</t>
  </si>
  <si>
    <t>J01FA09 - Klarithromycin</t>
  </si>
  <si>
    <t>R06AE07 - Cetirizin</t>
  </si>
  <si>
    <t>J01DC02 - Cefuroxim</t>
  </si>
  <si>
    <t>J01CR02 - Amoxicilin a enzymový inhibitor</t>
  </si>
  <si>
    <t>J01FA10 - Azithromycin</t>
  </si>
  <si>
    <t>M01AX17 - Nimesulid</t>
  </si>
  <si>
    <t>M01AC06 - Meloxikam</t>
  </si>
  <si>
    <t>H03AA01 - Levothyroxin, sodná sůl</t>
  </si>
  <si>
    <t>M04AA01 - Alopurinol</t>
  </si>
  <si>
    <t>C07AB07 - Bisoprolol</t>
  </si>
  <si>
    <t>N06BX18 - Vinpocetin</t>
  </si>
  <si>
    <t>A02BC01 - Omeprazol</t>
  </si>
  <si>
    <t>G04BD07 - Tolterodin</t>
  </si>
  <si>
    <t>N07CA01 - Betahistin</t>
  </si>
  <si>
    <t>C09BB04 - Perindopril a amlodipin</t>
  </si>
  <si>
    <t>C09BA04 - Perindopril a diuretika</t>
  </si>
  <si>
    <t>N06AB06 - Sertralin</t>
  </si>
  <si>
    <t>C10AA07</t>
  </si>
  <si>
    <t>H03AA01</t>
  </si>
  <si>
    <t>J01CR02</t>
  </si>
  <si>
    <t>J01DC02</t>
  </si>
  <si>
    <t>R06AE07</t>
  </si>
  <si>
    <t>J01FA09</t>
  </si>
  <si>
    <t>J01FA10</t>
  </si>
  <si>
    <t>M01AX17</t>
  </si>
  <si>
    <t>A02BC01</t>
  </si>
  <si>
    <t>B01AE07</t>
  </si>
  <si>
    <t>C07AB07</t>
  </si>
  <si>
    <t>C09BA04</t>
  </si>
  <si>
    <t>C09BB04</t>
  </si>
  <si>
    <t>C10AA01</t>
  </si>
  <si>
    <t>G04BD07</t>
  </si>
  <si>
    <t>M01AC06</t>
  </si>
  <si>
    <t>M04AA01</t>
  </si>
  <si>
    <t>N06AB06</t>
  </si>
  <si>
    <t>N06BX18</t>
  </si>
  <si>
    <t>N07CA01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</si>
  <si>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</si>
  <si>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</si>
  <si>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</si>
  <si>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</si>
  <si>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</si>
  <si>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</si>
  <si>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</si>
  <si>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</si>
  <si>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</si>
  <si>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</si>
  <si>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</si>
  <si>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</si>
  <si>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3541</t>
  </si>
  <si>
    <t>Transfuzní oddělení, laboratoř - SVLS</t>
  </si>
  <si>
    <t>ZA446</t>
  </si>
  <si>
    <t>Vata buničitá přířezy 20 x 30 cm 1230200129</t>
  </si>
  <si>
    <t>ZA789</t>
  </si>
  <si>
    <t>Stříkačka injekční   2 ml 4606027V</t>
  </si>
  <si>
    <t>ZA855</t>
  </si>
  <si>
    <t>Pipeta pasteurova P 223 6,5 ml 204523</t>
  </si>
  <si>
    <t>ZB117</t>
  </si>
  <si>
    <t>Lanceta haemolance modrá, á 150 ks, DIS7575</t>
  </si>
  <si>
    <t>ZB521</t>
  </si>
  <si>
    <t>Dispenser 100 Magnete 009893</t>
  </si>
  <si>
    <t>ZE091</t>
  </si>
  <si>
    <t>Zátka k plast. zkumavkám 331690213410</t>
  </si>
  <si>
    <t>ZF091</t>
  </si>
  <si>
    <t>Zátka k plast. zkumavkám 331690213010</t>
  </si>
  <si>
    <t>ZB845</t>
  </si>
  <si>
    <t>Zkumavka 5 ml PP 12 x 86 mm 1032</t>
  </si>
  <si>
    <t>ZB967</t>
  </si>
  <si>
    <t>Zkumavka 3 ml PP 13 x 75 mm 1058</t>
  </si>
  <si>
    <t>ZF599</t>
  </si>
  <si>
    <t>Replacement Caps 4D19-01</t>
  </si>
  <si>
    <t>ZH547</t>
  </si>
  <si>
    <t>Zkumavka PP se šroubovacím uzávěrem 82 mm x 13 mm 60.550.100</t>
  </si>
  <si>
    <t>ZB426</t>
  </si>
  <si>
    <t>Mikrozkumavka eppendorf 1,5 ml BSA 0220</t>
  </si>
  <si>
    <t>ZB605</t>
  </si>
  <si>
    <t>Špička modrá krátká manžeta 1108</t>
  </si>
  <si>
    <t>ZC716</t>
  </si>
  <si>
    <t>Špička pipetovací žlutá dlouhá manžeta 1123</t>
  </si>
  <si>
    <t>ZE719</t>
  </si>
  <si>
    <t>Špička pipetovací á 1000 ks 3110</t>
  </si>
  <si>
    <t>ZB628</t>
  </si>
  <si>
    <t>Špička pipetovací bílá nester. 10-200ul 1121</t>
  </si>
  <si>
    <t>ZG553</t>
  </si>
  <si>
    <t>Zkumavky krevní  bal. á 380 ks 632423014097</t>
  </si>
  <si>
    <t>ZK663</t>
  </si>
  <si>
    <t>Deska s jamkami (KS) 7047206000</t>
  </si>
  <si>
    <t>ZD370</t>
  </si>
  <si>
    <t>Rukavice nitril promedica bez p.M á 100 ks 98897</t>
  </si>
  <si>
    <t>ZL131</t>
  </si>
  <si>
    <t>Rukavice nitril promedica bez p.L á 100 ks 98898</t>
  </si>
  <si>
    <t>ZL388</t>
  </si>
  <si>
    <t>Rukavice nitril promedica bez p.S á 100 ks 98896</t>
  </si>
  <si>
    <t>ZA314</t>
  </si>
  <si>
    <t>Obinadlo idealast-haft 8 cm x   4 m 9311113</t>
  </si>
  <si>
    <t>ZA318</t>
  </si>
  <si>
    <t>Náplast transpore 1,25 x 9,15 1527-0</t>
  </si>
  <si>
    <t>ZA330</t>
  </si>
  <si>
    <t>Obinadlo fixa crep   8 cm x 4 m 1323100103</t>
  </si>
  <si>
    <t>ZA419</t>
  </si>
  <si>
    <t>Náplast betaplast 10 cm x 5 m 510W</t>
  </si>
  <si>
    <t>ZA444</t>
  </si>
  <si>
    <t>Tampon 20 x 19 cm nesterilní stáčený 1320300404</t>
  </si>
  <si>
    <t>ZA466</t>
  </si>
  <si>
    <t>Tyčinka vatová sterilní 14 cm 967950</t>
  </si>
  <si>
    <t>ZB084</t>
  </si>
  <si>
    <t>Náplast transpore 2,5   x 9,14 1527-1</t>
  </si>
  <si>
    <t>ZB404</t>
  </si>
  <si>
    <t>Náplast cosmos 8 cm x 1m 540335</t>
  </si>
  <si>
    <t>ZC128</t>
  </si>
  <si>
    <t>Tampon gáza 30 x 30 nesterilní stáčený karton á 2500 ks 1320300405</t>
  </si>
  <si>
    <t>ZA787</t>
  </si>
  <si>
    <t>Stříkačka injekční 10 ml 4606108V</t>
  </si>
  <si>
    <t>ZA790</t>
  </si>
  <si>
    <t>Stříkačka injekční   5 ml 4606051V</t>
  </si>
  <si>
    <t>ZA791</t>
  </si>
  <si>
    <t>Stříkačka janett 140-160 ml MED114408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</si>
  <si>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</si>
  <si>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</si>
  <si>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</si>
  <si>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</si>
  <si>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</si>
  <si>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</si>
  <si>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</si>
  <si>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</si>
  <si>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</si>
  <si>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</si>
  <si>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ZB775</t>
  </si>
  <si>
    <t>Zkumavka koagulace 4 ml modrá 454328</t>
  </si>
  <si>
    <t>ZC742</t>
  </si>
  <si>
    <t>Septum ARC 4D1803</t>
  </si>
  <si>
    <t>ZC906</t>
  </si>
  <si>
    <t>Škrtidlo se sponou KVS25500</t>
  </si>
  <si>
    <t>ZF192</t>
  </si>
  <si>
    <t>Nádoba na kontam.odpad 4 l 15-0004</t>
  </si>
  <si>
    <t>ZI179</t>
  </si>
  <si>
    <t>Zkumavka s mediem+ flovakovaný tampon eSwab růžový 490CE.A</t>
  </si>
  <si>
    <t>ZJ695</t>
  </si>
  <si>
    <t>Sonda žaludeční CH14 1200mm s RTG linkou 412014</t>
  </si>
  <si>
    <t>ZB366</t>
  </si>
  <si>
    <t>Zkumavka PS 10 ml nesterilní á 2000 ks 400912</t>
  </si>
  <si>
    <t>ZB640</t>
  </si>
  <si>
    <t>Zkumavka Kep ARC reaction vessels 4 x 500 á 2000 ks 7C1501</t>
  </si>
  <si>
    <t>ZA887</t>
  </si>
  <si>
    <t>Zkumavka Greiner vacuette 5 ml K2EDTA 456205</t>
  </si>
  <si>
    <t>ZB500</t>
  </si>
  <si>
    <t>Zkumavka BD vacutainer + Est 75 x 13 H čirá 362725</t>
  </si>
  <si>
    <t>ZC056</t>
  </si>
  <si>
    <t>Sklo krycí 24 x 32 mm, á 1000 ks, BD2432</t>
  </si>
  <si>
    <t>ZA826</t>
  </si>
  <si>
    <t>Set MCS+994CF-E</t>
  </si>
  <si>
    <t>ZA881</t>
  </si>
  <si>
    <t>Vak odběrový WBT434CEL</t>
  </si>
  <si>
    <t>ZB140</t>
  </si>
  <si>
    <t>Roztok ACDA 750 ml bal. á 12 ks 777967300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</si>
  <si>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</si>
  <si>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</si>
  <si>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</si>
  <si>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</si>
  <si>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</si>
  <si>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</si>
  <si>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ZD192</t>
  </si>
  <si>
    <t>Set harness 00620-00</t>
  </si>
  <si>
    <t>ZD193</t>
  </si>
  <si>
    <t>Plasma Apheresis Bowl 0625B-00</t>
  </si>
  <si>
    <t>ZD432</t>
  </si>
  <si>
    <t>Trima Accel Enhanced Platet 80420</t>
  </si>
  <si>
    <t>ZD660</t>
  </si>
  <si>
    <t>Vak extra na krevní destičky 1000 ml 70030</t>
  </si>
  <si>
    <t>ZE383</t>
  </si>
  <si>
    <t>Vak sběrný 1000 ml pro plazmu SC692-00</t>
  </si>
  <si>
    <t>ZF083</t>
  </si>
  <si>
    <t>Souprava na léčení erytrocytaferézy 944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</si>
  <si>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</si>
  <si>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</si>
  <si>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</si>
  <si>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</si>
  <si>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</si>
  <si>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</si>
  <si>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ZB138</t>
  </si>
  <si>
    <t>SAG Manitol 350 ml bal. á 20 ks 411C</t>
  </si>
  <si>
    <t>ZB254</t>
  </si>
  <si>
    <t>Souprava pro separ.plazmy W/NACL ADAP 00627-00</t>
  </si>
  <si>
    <t>ZB355</t>
  </si>
  <si>
    <t>Vak transfer 1000 ml 814-0133</t>
  </si>
  <si>
    <t>ZB703</t>
  </si>
  <si>
    <t>Roztok ACD-A ve vaku 500 ml 0426C-00</t>
  </si>
  <si>
    <t>ZB883</t>
  </si>
  <si>
    <t>Vak transfer 6 x 150 ml 814-0135</t>
  </si>
  <si>
    <t>ZD086</t>
  </si>
  <si>
    <t>Trojvak T/B CPD-SAGM 831-8307</t>
  </si>
  <si>
    <t>ZE407</t>
  </si>
  <si>
    <t>Filtr na destičky BC PALL-AutoStop  ATSBC1PSL</t>
  </si>
  <si>
    <t>ZE501</t>
  </si>
  <si>
    <t>Roztok fyziologický 500 ml 4CCB1323E</t>
  </si>
  <si>
    <t>ZF732</t>
  </si>
  <si>
    <t>Souprava na sběr deleukotizovaných trombocytů v náhradním roztoku bal.</t>
  </si>
  <si>
    <t>ZF767</t>
  </si>
  <si>
    <t xml:space="preserve">Souprava na sběr deleukotizovaných trombocytů bal. á 8 ks 997CF-E </t>
  </si>
  <si>
    <t>ZH309</t>
  </si>
  <si>
    <t>Čtyřvak CPD-SAGM 811-8435</t>
  </si>
  <si>
    <t>ZI733</t>
  </si>
  <si>
    <t>Roztok aditivní pro skladování trombocytů PASIII M á 20 ks SSP2150U-1OL</t>
  </si>
  <si>
    <t>ZI734</t>
  </si>
  <si>
    <t>Roztok aditivní pro skladování trombocytů PASIII M á 20 ks SSP2130U-1OL</t>
  </si>
  <si>
    <t>ZK668</t>
  </si>
  <si>
    <t>Vak měřící 1000 ml bal. á 5 ks KLMRS 1000</t>
  </si>
  <si>
    <t>ZK701</t>
  </si>
  <si>
    <t xml:space="preserve">Set trima accel na PA plazma 80700 </t>
  </si>
  <si>
    <t>ZL460</t>
  </si>
  <si>
    <t>Roztok antiko.na citr. 4% 250 ml 400945</t>
  </si>
  <si>
    <t>ZL461</t>
  </si>
  <si>
    <t>Souprava pro separ.plazmy W/NACL ADAP 401323</t>
  </si>
  <si>
    <t>ZL462</t>
  </si>
  <si>
    <t>Jehla needle syslock 16G sterilní bal. á 500 ks 400944</t>
  </si>
  <si>
    <t>ZA834</t>
  </si>
  <si>
    <t>Jehla injekční 0,7 x   40 mm černá 4660021</t>
  </si>
  <si>
    <t>ZB556</t>
  </si>
  <si>
    <t>Jehla injekční 1,2 x   40 mm růžová 4665120</t>
  </si>
  <si>
    <t>202 - Pracoviště klinické hematologie</t>
  </si>
  <si>
    <t>222 - Pracoviště transfúzní služby</t>
  </si>
  <si>
    <t>202</t>
  </si>
  <si>
    <t>V</t>
  </si>
  <si>
    <t>09119</t>
  </si>
  <si>
    <t xml:space="preserve">ODBĚR KRVE ZE ŽÍLY U DOSPĚLÉHO NEBO DÍTĚTE NAD 10 </t>
  </si>
  <si>
    <t>09511</t>
  </si>
  <si>
    <t xml:space="preserve">MINIMÁLNÍ KONTAKT LÉKAŘE S PACIENTEM              </t>
  </si>
  <si>
    <t>22022</t>
  </si>
  <si>
    <t xml:space="preserve">CÍLENÉ VYŠETŘENÍ HEMATOLOGEM                      </t>
  </si>
  <si>
    <t>22023</t>
  </si>
  <si>
    <t xml:space="preserve">KONTROLNÍ VYŠETŘENÍ HEMATOLOGEM                   </t>
  </si>
  <si>
    <t>22361</t>
  </si>
  <si>
    <t>TERAPEUTICKÁ CYTAFERÉZA DEPLEČNÍ, VÝMĚNNÁ A CYTAFE</t>
  </si>
  <si>
    <t>96165</t>
  </si>
  <si>
    <t>KREVNÍ OBRAZ S TŘÍPOPULAČNÍM DIFERENCIÁLNÍM POČTEM</t>
  </si>
  <si>
    <t>222</t>
  </si>
  <si>
    <t>2</t>
  </si>
  <si>
    <t>0507951</t>
  </si>
  <si>
    <t xml:space="preserve">ERYTROCYTY PRO AUTOTRANSFUZI                      </t>
  </si>
  <si>
    <t>09219</t>
  </si>
  <si>
    <t xml:space="preserve">INTRAVENÓZNÍ INJEKCE U DOSPĚLÉHO ČI DÍTĚTE NAD 10 </t>
  </si>
  <si>
    <t>22111</t>
  </si>
  <si>
    <t xml:space="preserve">VYŠETŘENÍ KREVNÍ SKUPINY ABO RH (D) - STATIM      </t>
  </si>
  <si>
    <t>22112</t>
  </si>
  <si>
    <t xml:space="preserve">VYŠETŘENÍ KREVNÍ SKUPINY ABO, RH (D) V SÉRII      </t>
  </si>
  <si>
    <t>22113</t>
  </si>
  <si>
    <t xml:space="preserve">VYŠETŘENÍ KREVNÍ SKUPINY ABO RH (D) U NOVOROZENCE </t>
  </si>
  <si>
    <t>22117</t>
  </si>
  <si>
    <t>VYŠETŘENÍ KOMPATIBILITY TRANSFÚZNÍHO PŘÍPRAVKU OBS</t>
  </si>
  <si>
    <t>22119</t>
  </si>
  <si>
    <t>22120</t>
  </si>
  <si>
    <t>22129</t>
  </si>
  <si>
    <t xml:space="preserve">VYŠETŘENÍ JEDNOHO ERYTROCYTÁRNÍHO ANTIGENU (KROMĚ </t>
  </si>
  <si>
    <t>22131</t>
  </si>
  <si>
    <t xml:space="preserve">VYŠETŘENÍ CHLADOVÝCH AGLUTININŮ                   </t>
  </si>
  <si>
    <t>22133</t>
  </si>
  <si>
    <t xml:space="preserve">PŘÍMÝ ANTIGLOBULINOVÝ TEST                        </t>
  </si>
  <si>
    <t>22134</t>
  </si>
  <si>
    <t xml:space="preserve">UPŘESNĚNÍ TYPU SENZIBILIZACE ERYTROCYTŮ           </t>
  </si>
  <si>
    <t>22135</t>
  </si>
  <si>
    <t>PŘÍMÝ ANTIGLOBULINOVÝ TEST - KVANTITATIVNÍ VYŠETŘE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</si>
  <si>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</si>
  <si>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</si>
  <si>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</si>
  <si>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</si>
  <si>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</si>
  <si>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</si>
  <si>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</si>
  <si>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</si>
  <si>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22317</t>
  </si>
  <si>
    <t>ELUCE ANTIERYTROCYTÁRNÍCH PROTILÁTEK - POUŽITÍ KOM</t>
  </si>
  <si>
    <t>22325</t>
  </si>
  <si>
    <t>ABSORPCE PROTILÁTEK PROTI ERYTROCYTUM PŘI URČOVÁNÍ</t>
  </si>
  <si>
    <t>22337</t>
  </si>
  <si>
    <t xml:space="preserve">NEUTRALIZAČNÍ TEST ERYTROCYTÁRNÍCH ABO PROTILÁTEK </t>
  </si>
  <si>
    <t>22339</t>
  </si>
  <si>
    <t xml:space="preserve">TITRACE ANTIERYTROCYTÁRNÍCH PROTILÁTEK            </t>
  </si>
  <si>
    <t>22341</t>
  </si>
  <si>
    <t>IDENTIFIKACE ANTIERYTROCYTÁRNÍCH PROTILÁTEK - ZKUM</t>
  </si>
  <si>
    <t>22343</t>
  </si>
  <si>
    <t>HEMOLÝSA CHLADOVÁ (DONATH-LANDSTEINERŮV TEST, PROV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</si>
  <si>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</si>
  <si>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</si>
  <si>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</si>
  <si>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</si>
  <si>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</si>
  <si>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</si>
  <si>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82075</t>
  </si>
  <si>
    <t>STANOVENÍ PROTILÁTEK IgG (NEBO CELKOVÝCH) PROTI AN</t>
  </si>
  <si>
    <t>82077</t>
  </si>
  <si>
    <t>STANOVENÍ PROTILÁTEK PROTI ANTIGENŮM VIRŮ HEPATITI</t>
  </si>
  <si>
    <t>82079</t>
  </si>
  <si>
    <t>STANOVENÍ PROTILÁTEK PROTI ANTIGENŮM VIRŮ (MIMO VI</t>
  </si>
  <si>
    <t>82119</t>
  </si>
  <si>
    <t xml:space="preserve">PRŮKAZY ANTIGENŮ VIRŮ HEPATITID (ELISA)           </t>
  </si>
  <si>
    <t>82145</t>
  </si>
  <si>
    <t xml:space="preserve">RRR                                               </t>
  </si>
  <si>
    <t>97111</t>
  </si>
  <si>
    <t xml:space="preserve">SEPARACE SÉRA NEBO PLAZMY      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</si>
  <si>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</si>
  <si>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</si>
  <si>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</si>
  <si>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</si>
  <si>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</t>
  </si>
  <si>
    <t>06 - Neurochirurgická klinika</t>
  </si>
  <si>
    <t>07 - Klinika anesteziologie a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</si>
  <si>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</si>
  <si>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</si>
  <si>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</si>
  <si>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</si>
  <si>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</si>
  <si>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</si>
  <si>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</si>
  <si>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tuber.</t>
  </si>
  <si>
    <t>17 - Neurologická klinika</t>
  </si>
  <si>
    <t>19 - Klinika pracovního lékařství</t>
  </si>
  <si>
    <t>20 - Klinika chorob kožních a pohl.</t>
  </si>
  <si>
    <t>21 - Onkologická klinika</t>
  </si>
  <si>
    <t>25 - Klinika ústní,čelistní a obl. chir.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</si>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</sst>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05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3" xfId="0" applyFont="1" applyFill="1" applyBorder="1" applyAlignment="1">
      <alignment vertical="top"/>
    </xf>
    <xf numFmtId="0" fontId="41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42" fillId="2" borderId="34" xfId="0" applyFont="1" applyFill="1" applyBorder="1" applyAlignment="1">
      <alignment vertical="top"/>
    </xf>
    <xf numFmtId="0" fontId="40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29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3" xfId="0" applyFont="1" applyFill="1" applyBorder="1" applyAlignment="1"/>
    <xf numFmtId="0" fontId="44" fillId="0" borderId="0" xfId="0" applyFont="1" applyFill="1" applyBorder="1" applyAlignment="1"/>
    <xf numFmtId="0" fontId="36" fillId="0" borderId="47" xfId="0" applyFont="1" applyFill="1" applyBorder="1"/>
    <xf numFmtId="0" fontId="0" fillId="0" borderId="0" xfId="0" applyFill="1"/>
    <xf numFmtId="0" fontId="0" fillId="0" borderId="47" xfId="0" applyFill="1" applyBorder="1" applyAlignment="1"/>
    <xf numFmtId="0" fontId="9" fillId="0" borderId="0" xfId="81" applyFill="1"/>
    <xf numFmtId="0" fontId="10" fillId="0" borderId="43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2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3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0" fillId="0" borderId="43" xfId="0" applyFill="1" applyBorder="1" applyAlignment="1"/>
    <xf numFmtId="0" fontId="46" fillId="0" borderId="47" xfId="0" applyFont="1" applyFill="1" applyBorder="1" applyAlignment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52" fillId="3" borderId="19" xfId="1" applyFont="1" applyFill="1" applyBorder="1"/>
    <xf numFmtId="0" fontId="52" fillId="4" borderId="33" xfId="1" applyFont="1" applyFill="1" applyBorder="1"/>
    <xf numFmtId="0" fontId="52" fillId="4" borderId="18" xfId="1" applyFont="1" applyFill="1" applyBorder="1"/>
    <xf numFmtId="0" fontId="36" fillId="0" borderId="30" xfId="0" applyFont="1" applyFill="1" applyBorder="1" applyAlignment="1"/>
    <xf numFmtId="0" fontId="36" fillId="0" borderId="31" xfId="0" applyFont="1" applyFill="1" applyBorder="1" applyAlignment="1"/>
    <xf numFmtId="0" fontId="36" fillId="0" borderId="61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0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59" xfId="1" applyFill="1" applyBorder="1"/>
    <xf numFmtId="0" fontId="36" fillId="5" borderId="23" xfId="0" applyFont="1" applyFill="1" applyBorder="1"/>
    <xf numFmtId="0" fontId="36" fillId="5" borderId="43" xfId="0" applyFont="1" applyFill="1" applyBorder="1"/>
    <xf numFmtId="0" fontId="30" fillId="2" borderId="3" xfId="1" applyFill="1" applyBorder="1"/>
    <xf numFmtId="0" fontId="36" fillId="5" borderId="47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29" xfId="53" applyNumberFormat="1" applyFont="1" applyFill="1" applyBorder="1"/>
    <xf numFmtId="3" fontId="35" fillId="0" borderId="26" xfId="53" applyNumberFormat="1" applyFont="1" applyFill="1" applyBorder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7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7" xfId="0" applyFont="1" applyFill="1" applyBorder="1" applyAlignment="1">
      <alignment horizontal="center"/>
    </xf>
    <xf numFmtId="170" fontId="0" fillId="0" borderId="43" xfId="0" applyNumberFormat="1" applyFill="1" applyBorder="1" applyAlignment="1"/>
    <xf numFmtId="170" fontId="0" fillId="0" borderId="0" xfId="0" applyNumberFormat="1" applyFill="1"/>
    <xf numFmtId="9" fontId="0" fillId="0" borderId="43" xfId="0" applyNumberFormat="1" applyFill="1" applyBorder="1" applyAlignment="1"/>
    <xf numFmtId="3" fontId="46" fillId="0" borderId="47" xfId="0" applyNumberFormat="1" applyFont="1" applyFill="1" applyBorder="1" applyAlignment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9" fontId="46" fillId="0" borderId="47" xfId="0" applyNumberFormat="1" applyFont="1" applyFill="1" applyBorder="1" applyAlignment="1"/>
    <xf numFmtId="0" fontId="35" fillId="2" borderId="47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0" fontId="36" fillId="0" borderId="0" xfId="0" applyFont="1" applyFill="1"/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43" fillId="3" borderId="27" xfId="0" applyFont="1" applyFill="1" applyBorder="1" applyAlignment="1"/>
    <xf numFmtId="0" fontId="0" fillId="0" borderId="44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29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2" xfId="78" applyNumberFormat="1" applyFont="1" applyFill="1" applyBorder="1" applyAlignment="1">
      <alignment horizontal="left"/>
    </xf>
    <xf numFmtId="0" fontId="36" fillId="2" borderId="50" xfId="0" applyFont="1" applyFill="1" applyBorder="1" applyAlignment="1"/>
    <xf numFmtId="3" fontId="33" fillId="2" borderId="52" xfId="78" applyNumberFormat="1" applyFont="1" applyFill="1" applyBorder="1" applyAlignment="1"/>
    <xf numFmtId="0" fontId="43" fillId="2" borderId="62" xfId="0" applyFont="1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43" fillId="2" borderId="52" xfId="0" applyFont="1" applyFill="1" applyBorder="1" applyAlignment="1">
      <alignment horizontal="left"/>
    </xf>
    <xf numFmtId="3" fontId="43" fillId="2" borderId="52" xfId="0" applyNumberFormat="1" applyFont="1" applyFill="1" applyBorder="1" applyAlignment="1">
      <alignment horizontal="left"/>
    </xf>
    <xf numFmtId="3" fontId="0" fillId="2" borderId="48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0" xfId="0" applyFont="1" applyFill="1" applyBorder="1" applyAlignment="1">
      <alignment vertical="center"/>
    </xf>
    <xf numFmtId="3" fontId="35" fillId="2" borderId="62" xfId="26" applyNumberFormat="1" applyFont="1" applyFill="1" applyBorder="1" applyAlignment="1">
      <alignment horizontal="center"/>
    </xf>
    <xf numFmtId="3" fontId="35" fillId="2" borderId="47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8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top" wrapText="1"/>
    </xf>
    <xf numFmtId="0" fontId="35" fillId="2" borderId="30" xfId="0" applyFont="1" applyFill="1" applyBorder="1" applyAlignment="1">
      <alignment horizontal="center" vertical="top"/>
    </xf>
    <xf numFmtId="49" fontId="35" fillId="2" borderId="30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center"/>
    </xf>
    <xf numFmtId="0" fontId="35" fillId="2" borderId="62" xfId="0" quotePrefix="1" applyFont="1" applyFill="1" applyBorder="1" applyAlignment="1">
      <alignment horizontal="center"/>
    </xf>
    <xf numFmtId="0" fontId="35" fillId="2" borderId="48" xfId="0" applyFont="1" applyFill="1" applyBorder="1" applyAlignment="1">
      <alignment horizontal="center"/>
    </xf>
    <xf numFmtId="9" fontId="51" fillId="2" borderId="48" xfId="0" applyNumberFormat="1" applyFont="1" applyFill="1" applyBorder="1" applyAlignment="1">
      <alignment horizontal="center" vertical="top"/>
    </xf>
    <xf numFmtId="0" fontId="35" fillId="2" borderId="62" xfId="0" quotePrefix="1" applyNumberFormat="1" applyFont="1" applyFill="1" applyBorder="1" applyAlignment="1">
      <alignment horizontal="center"/>
    </xf>
    <xf numFmtId="0" fontId="35" fillId="2" borderId="48" xfId="0" applyNumberFormat="1" applyFont="1" applyFill="1" applyBorder="1" applyAlignment="1">
      <alignment horizontal="center"/>
    </xf>
    <xf numFmtId="0" fontId="51" fillId="2" borderId="4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7" fillId="7" borderId="72" xfId="0" applyNumberFormat="1" applyFont="1" applyFill="1" applyBorder="1" applyAlignment="1">
      <alignment horizontal="right" vertical="top"/>
    </xf>
    <xf numFmtId="3" fontId="37" fillId="7" borderId="73" xfId="0" applyNumberFormat="1" applyFont="1" applyFill="1" applyBorder="1" applyAlignment="1">
      <alignment horizontal="right" vertical="top"/>
    </xf>
    <xf numFmtId="174" fontId="37" fillId="7" borderId="74" xfId="0" applyNumberFormat="1" applyFont="1" applyFill="1" applyBorder="1" applyAlignment="1">
      <alignment horizontal="right" vertical="top"/>
    </xf>
    <xf numFmtId="3" fontId="37" fillId="0" borderId="72" xfId="0" applyNumberFormat="1" applyFont="1" applyBorder="1" applyAlignment="1">
      <alignment horizontal="right" vertical="top"/>
    </xf>
    <xf numFmtId="174" fontId="37" fillId="7" borderId="75" xfId="0" applyNumberFormat="1" applyFont="1" applyFill="1" applyBorder="1" applyAlignment="1">
      <alignment horizontal="right" vertical="top"/>
    </xf>
    <xf numFmtId="3" fontId="39" fillId="7" borderId="77" xfId="0" applyNumberFormat="1" applyFont="1" applyFill="1" applyBorder="1" applyAlignment="1">
      <alignment horizontal="right" vertical="top"/>
    </xf>
    <xf numFmtId="3" fontId="39" fillId="7" borderId="78" xfId="0" applyNumberFormat="1" applyFont="1" applyFill="1" applyBorder="1" applyAlignment="1">
      <alignment horizontal="right" vertical="top"/>
    </xf>
    <xf numFmtId="174" fontId="39" fillId="7" borderId="79" xfId="0" applyNumberFormat="1" applyFont="1" applyFill="1" applyBorder="1" applyAlignment="1">
      <alignment horizontal="right" vertical="top"/>
    </xf>
    <xf numFmtId="3" fontId="39" fillId="0" borderId="77" xfId="0" applyNumberFormat="1" applyFont="1" applyBorder="1" applyAlignment="1">
      <alignment horizontal="right" vertical="top"/>
    </xf>
    <xf numFmtId="0" fontId="39" fillId="7" borderId="80" xfId="0" applyFont="1" applyFill="1" applyBorder="1" applyAlignment="1">
      <alignment horizontal="right" vertical="top"/>
    </xf>
    <xf numFmtId="0" fontId="37" fillId="7" borderId="75" xfId="0" applyFont="1" applyFill="1" applyBorder="1" applyAlignment="1">
      <alignment horizontal="right" vertical="top"/>
    </xf>
    <xf numFmtId="174" fontId="39" fillId="7" borderId="80" xfId="0" applyNumberFormat="1" applyFont="1" applyFill="1" applyBorder="1" applyAlignment="1">
      <alignment horizontal="right" vertical="top"/>
    </xf>
    <xf numFmtId="0" fontId="37" fillId="7" borderId="74" xfId="0" applyFont="1" applyFill="1" applyBorder="1" applyAlignment="1">
      <alignment horizontal="right" vertical="top"/>
    </xf>
    <xf numFmtId="0" fontId="39" fillId="7" borderId="79" xfId="0" applyFont="1" applyFill="1" applyBorder="1" applyAlignment="1">
      <alignment horizontal="right" vertical="top"/>
    </xf>
    <xf numFmtId="3" fontId="39" fillId="0" borderId="81" xfId="0" applyNumberFormat="1" applyFont="1" applyBorder="1" applyAlignment="1">
      <alignment horizontal="right" vertical="top"/>
    </xf>
    <xf numFmtId="3" fontId="39" fillId="0" borderId="82" xfId="0" applyNumberFormat="1" applyFont="1" applyBorder="1" applyAlignment="1">
      <alignment horizontal="right" vertical="top"/>
    </xf>
    <xf numFmtId="0" fontId="39" fillId="0" borderId="83" xfId="0" applyFont="1" applyBorder="1" applyAlignment="1">
      <alignment horizontal="right" vertical="top"/>
    </xf>
    <xf numFmtId="174" fontId="39" fillId="7" borderId="84" xfId="0" applyNumberFormat="1" applyFont="1" applyFill="1" applyBorder="1" applyAlignment="1">
      <alignment horizontal="right" vertical="top"/>
    </xf>
    <xf numFmtId="0" fontId="41" fillId="8" borderId="71" xfId="0" applyFont="1" applyFill="1" applyBorder="1" applyAlignment="1">
      <alignment vertical="top"/>
    </xf>
    <xf numFmtId="0" fontId="41" fillId="8" borderId="71" xfId="0" applyFont="1" applyFill="1" applyBorder="1" applyAlignment="1">
      <alignment vertical="top" indent="2"/>
    </xf>
    <xf numFmtId="0" fontId="41" fillId="8" borderId="71" xfId="0" applyFont="1" applyFill="1" applyBorder="1" applyAlignment="1">
      <alignment vertical="top" indent="4"/>
    </xf>
    <xf numFmtId="0" fontId="42" fillId="8" borderId="76" xfId="0" applyFont="1" applyFill="1" applyBorder="1" applyAlignment="1">
      <alignment vertical="top" indent="6"/>
    </xf>
    <xf numFmtId="0" fontId="41" fillId="8" borderId="71" xfId="0" applyFont="1" applyFill="1" applyBorder="1" applyAlignment="1">
      <alignment vertical="top" indent="8"/>
    </xf>
    <xf numFmtId="0" fontId="42" fillId="8" borderId="76" xfId="0" applyFont="1" applyFill="1" applyBorder="1" applyAlignment="1">
      <alignment vertical="top" indent="4"/>
    </xf>
    <xf numFmtId="0" fontId="42" fillId="8" borderId="76" xfId="0" applyFont="1" applyFill="1" applyBorder="1" applyAlignment="1">
      <alignment vertical="top" indent="2"/>
    </xf>
    <xf numFmtId="0" fontId="42" fillId="8" borderId="76" xfId="0" applyFont="1" applyFill="1" applyBorder="1" applyAlignment="1">
      <alignment vertical="top"/>
    </xf>
    <xf numFmtId="0" fontId="36" fillId="8" borderId="71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49" xfId="53" applyNumberFormat="1" applyFont="1" applyFill="1" applyBorder="1" applyAlignment="1">
      <alignment horizontal="left"/>
    </xf>
    <xf numFmtId="165" fontId="35" fillId="2" borderId="51" xfId="53" applyNumberFormat="1" applyFont="1" applyFill="1" applyBorder="1" applyAlignment="1">
      <alignment horizontal="left"/>
    </xf>
    <xf numFmtId="165" fontId="35" fillId="2" borderId="57" xfId="53" applyNumberFormat="1" applyFont="1" applyFill="1" applyBorder="1" applyAlignment="1">
      <alignment horizontal="left"/>
    </xf>
    <xf numFmtId="3" fontId="35" fillId="2" borderId="57" xfId="53" applyNumberFormat="1" applyFont="1" applyFill="1" applyBorder="1" applyAlignment="1">
      <alignment horizontal="left"/>
    </xf>
    <xf numFmtId="3" fontId="35" fillId="2" borderId="66" xfId="53" applyNumberFormat="1" applyFont="1" applyFill="1" applyBorder="1" applyAlignment="1">
      <alignment horizontal="left"/>
    </xf>
    <xf numFmtId="3" fontId="0" fillId="0" borderId="51" xfId="0" applyNumberFormat="1" applyFill="1" applyBorder="1"/>
    <xf numFmtId="3" fontId="0" fillId="0" borderId="60" xfId="0" applyNumberFormat="1" applyFill="1" applyBorder="1"/>
    <xf numFmtId="0" fontId="0" fillId="0" borderId="25" xfId="0" applyFill="1" applyBorder="1"/>
    <xf numFmtId="0" fontId="0" fillId="0" borderId="29" xfId="0" applyFill="1" applyBorder="1"/>
    <xf numFmtId="165" fontId="0" fillId="0" borderId="29" xfId="0" applyNumberFormat="1" applyFill="1" applyBorder="1"/>
    <xf numFmtId="165" fontId="0" fillId="0" borderId="29" xfId="0" applyNumberFormat="1" applyFill="1" applyBorder="1" applyAlignment="1">
      <alignment horizontal="right"/>
    </xf>
    <xf numFmtId="3" fontId="0" fillId="0" borderId="29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49" xfId="0" applyFont="1" applyFill="1" applyBorder="1"/>
    <xf numFmtId="3" fontId="43" fillId="2" borderId="58" xfId="0" applyNumberFormat="1" applyFont="1" applyFill="1" applyBorder="1"/>
    <xf numFmtId="9" fontId="43" fillId="2" borderId="56" xfId="0" applyNumberFormat="1" applyFont="1" applyFill="1" applyBorder="1"/>
    <xf numFmtId="3" fontId="43" fillId="2" borderId="66" xfId="0" applyNumberFormat="1" applyFont="1" applyFill="1" applyBorder="1"/>
    <xf numFmtId="9" fontId="0" fillId="0" borderId="51" xfId="0" applyNumberFormat="1" applyFill="1" applyBorder="1"/>
    <xf numFmtId="9" fontId="0" fillId="0" borderId="29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49" xfId="0" applyFont="1" applyFill="1" applyBorder="1"/>
    <xf numFmtId="0" fontId="43" fillId="2" borderId="51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5" xfId="0" applyFill="1" applyBorder="1"/>
    <xf numFmtId="0" fontId="0" fillId="0" borderId="28" xfId="0" applyFill="1" applyBorder="1"/>
    <xf numFmtId="0" fontId="3" fillId="2" borderId="49" xfId="79" applyFont="1" applyFill="1" applyBorder="1" applyAlignment="1">
      <alignment horizontal="left"/>
    </xf>
    <xf numFmtId="0" fontId="29" fillId="8" borderId="45" xfId="0" applyFont="1" applyFill="1" applyBorder="1"/>
    <xf numFmtId="0" fontId="29" fillId="8" borderId="7" xfId="0" applyFont="1" applyFill="1" applyBorder="1"/>
    <xf numFmtId="0" fontId="29" fillId="8" borderId="46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4" xfId="0" applyNumberFormat="1" applyFill="1" applyBorder="1"/>
    <xf numFmtId="3" fontId="0" fillId="0" borderId="15" xfId="0" applyNumberFormat="1" applyFill="1" applyBorder="1"/>
    <xf numFmtId="3" fontId="0" fillId="0" borderId="55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6" xfId="0" applyFill="1" applyBorder="1"/>
    <xf numFmtId="3" fontId="0" fillId="0" borderId="53" xfId="0" applyNumberFormat="1" applyFill="1" applyBorder="1"/>
    <xf numFmtId="3" fontId="0" fillId="0" borderId="11" xfId="0" applyNumberFormat="1" applyFill="1" applyBorder="1"/>
    <xf numFmtId="3" fontId="0" fillId="0" borderId="32" xfId="0" applyNumberFormat="1" applyFill="1" applyBorder="1"/>
    <xf numFmtId="0" fontId="3" fillId="2" borderId="85" xfId="79" applyFont="1" applyFill="1" applyBorder="1" applyAlignment="1">
      <alignment horizontal="left"/>
    </xf>
    <xf numFmtId="0" fontId="3" fillId="2" borderId="86" xfId="79" applyFont="1" applyFill="1" applyBorder="1" applyAlignment="1">
      <alignment horizontal="left"/>
    </xf>
    <xf numFmtId="0" fontId="3" fillId="2" borderId="87" xfId="80" applyFont="1" applyFill="1" applyBorder="1" applyAlignment="1">
      <alignment horizontal="left"/>
    </xf>
    <xf numFmtId="0" fontId="3" fillId="2" borderId="87" xfId="79" applyFont="1" applyFill="1" applyBorder="1" applyAlignment="1">
      <alignment horizontal="left"/>
    </xf>
    <xf numFmtId="0" fontId="3" fillId="2" borderId="88" xfId="79" applyFont="1" applyFill="1" applyBorder="1" applyAlignment="1">
      <alignment horizontal="left"/>
    </xf>
    <xf numFmtId="0" fontId="0" fillId="0" borderId="29" xfId="0" applyFill="1" applyBorder="1" applyAlignment="1">
      <alignment horizontal="right"/>
    </xf>
    <xf numFmtId="0" fontId="0" fillId="0" borderId="29" xfId="0" applyFill="1" applyBorder="1" applyAlignment="1">
      <alignment horizontal="left"/>
    </xf>
    <xf numFmtId="166" fontId="0" fillId="0" borderId="29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0" fillId="2" borderId="66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29" xfId="0" applyNumberFormat="1" applyFill="1" applyBorder="1"/>
    <xf numFmtId="170" fontId="0" fillId="0" borderId="9" xfId="0" applyNumberFormat="1" applyFill="1" applyBorder="1"/>
    <xf numFmtId="170" fontId="0" fillId="0" borderId="13" xfId="0" applyNumberFormat="1" applyFill="1" applyBorder="1"/>
    <xf numFmtId="0" fontId="0" fillId="0" borderId="13" xfId="0" applyFill="1" applyBorder="1"/>
    <xf numFmtId="9" fontId="0" fillId="0" borderId="14" xfId="0" applyNumberFormat="1" applyFill="1" applyBorder="1"/>
    <xf numFmtId="170" fontId="29" fillId="8" borderId="28" xfId="0" applyNumberFormat="1" applyFont="1" applyFill="1" applyBorder="1"/>
    <xf numFmtId="0" fontId="29" fillId="8" borderId="28" xfId="0" applyFont="1" applyFill="1" applyBorder="1"/>
    <xf numFmtId="9" fontId="29" fillId="8" borderId="21" xfId="0" applyNumberFormat="1" applyFont="1" applyFill="1" applyBorder="1"/>
    <xf numFmtId="0" fontId="0" fillId="2" borderId="31" xfId="0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2.9220787891309392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713280"/>
        <c:axId val="1003715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0.47808036581040686</c:v>
                </c:pt>
                <c:pt idx="1">
                  <c:v>0.47808036581040686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814784"/>
        <c:axId val="1013816320"/>
      </c:scatterChart>
      <c:catAx>
        <c:axId val="10037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371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715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3713280"/>
        <c:crosses val="autoZero"/>
        <c:crossBetween val="between"/>
      </c:valAx>
      <c:valAx>
        <c:axId val="10138147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3816320"/>
        <c:crosses val="max"/>
        <c:crossBetween val="midCat"/>
      </c:valAx>
      <c:valAx>
        <c:axId val="1013816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38147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81" t="s">
        <v>131</v>
      </c>
      <c r="B1" s="182"/>
      <c r="C1" s="60"/>
    </row>
    <row r="2" spans="1:3" ht="14.4" customHeight="1" thickBot="1" x14ac:dyDescent="0.35">
      <c r="A2" s="258" t="s">
        <v>185</v>
      </c>
      <c r="B2" s="62"/>
    </row>
    <row r="3" spans="1:3" ht="14.4" customHeight="1" thickBot="1" x14ac:dyDescent="0.35">
      <c r="A3" s="177" t="s">
        <v>172</v>
      </c>
      <c r="B3" s="178"/>
      <c r="C3" s="60"/>
    </row>
    <row r="4" spans="1:3" ht="14.4" customHeight="1" x14ac:dyDescent="0.3">
      <c r="A4" s="127" t="str">
        <f t="shared" ref="A4:A7" si="0">HYPERLINK("#'"&amp;C4&amp;"'!A1",C4)</f>
        <v>HI</v>
      </c>
      <c r="B4" s="128" t="s">
        <v>165</v>
      </c>
      <c r="C4" s="63" t="s">
        <v>134</v>
      </c>
    </row>
    <row r="5" spans="1:3" ht="14.4" customHeight="1" x14ac:dyDescent="0.3">
      <c r="A5" s="129" t="str">
        <f t="shared" si="0"/>
        <v>HI Graf</v>
      </c>
      <c r="B5" s="130" t="s">
        <v>129</v>
      </c>
      <c r="C5" s="63" t="s">
        <v>135</v>
      </c>
    </row>
    <row r="6" spans="1:3" ht="14.4" customHeight="1" x14ac:dyDescent="0.3">
      <c r="A6" s="129" t="str">
        <f t="shared" si="0"/>
        <v>Man Tab</v>
      </c>
      <c r="B6" s="130" t="s">
        <v>187</v>
      </c>
      <c r="C6" s="63" t="s">
        <v>136</v>
      </c>
    </row>
    <row r="7" spans="1:3" ht="14.4" customHeight="1" thickBot="1" x14ac:dyDescent="0.35">
      <c r="A7" s="131" t="str">
        <f t="shared" si="0"/>
        <v>HV</v>
      </c>
      <c r="B7" s="132" t="s">
        <v>79</v>
      </c>
      <c r="C7" s="63" t="s">
        <v>90</v>
      </c>
    </row>
    <row r="8" spans="1:3" ht="14.4" customHeight="1" thickBot="1" x14ac:dyDescent="0.35">
      <c r="A8" s="133"/>
      <c r="B8" s="133"/>
    </row>
    <row r="9" spans="1:3" ht="14.4" customHeight="1" thickBot="1" x14ac:dyDescent="0.35">
      <c r="A9" s="179" t="s">
        <v>132</v>
      </c>
      <c r="B9" s="178"/>
      <c r="C9" s="60"/>
    </row>
    <row r="10" spans="1:3" ht="14.4" customHeight="1" x14ac:dyDescent="0.3">
      <c r="A10" s="134" t="str">
        <f t="shared" ref="A10:A20" si="1">HYPERLINK("#'"&amp;C10&amp;"'!A1",C10)</f>
        <v>Léky Žádanky</v>
      </c>
      <c r="B10" s="128" t="s">
        <v>167</v>
      </c>
      <c r="C10" s="63" t="s">
        <v>137</v>
      </c>
    </row>
    <row r="11" spans="1:3" ht="14.4" customHeight="1" x14ac:dyDescent="0.3">
      <c r="A11" s="129" t="str">
        <f t="shared" si="1"/>
        <v>LŽ Detail</v>
      </c>
      <c r="B11" s="130" t="s">
        <v>166</v>
      </c>
      <c r="C11" s="63" t="s">
        <v>138</v>
      </c>
    </row>
    <row r="12" spans="1:3" ht="14.4" customHeight="1" x14ac:dyDescent="0.3">
      <c r="A12" s="129" t="str">
        <f t="shared" si="1"/>
        <v>LŽ PL</v>
      </c>
      <c r="B12" s="130" t="s">
        <v>481</v>
      </c>
      <c r="C12" s="63" t="s">
        <v>177</v>
      </c>
    </row>
    <row r="13" spans="1:3" s="170" customFormat="1" ht="14.4" customHeight="1" x14ac:dyDescent="0.3">
      <c r="A13" s="129" t="str">
        <f t="shared" si="1"/>
        <v>LŽ PL Detail</v>
      </c>
      <c r="B13" s="130" t="s">
        <v>159</v>
      </c>
      <c r="C13" s="63" t="s">
        <v>179</v>
      </c>
    </row>
    <row r="14" spans="1:3" ht="14.4" customHeight="1" x14ac:dyDescent="0.3">
      <c r="A14" s="129" t="str">
        <f t="shared" si="1"/>
        <v>Léky Recepty</v>
      </c>
      <c r="B14" s="130" t="s">
        <v>168</v>
      </c>
      <c r="C14" s="63" t="s">
        <v>139</v>
      </c>
    </row>
    <row r="15" spans="1:3" s="172" customFormat="1" ht="14.4" customHeight="1" x14ac:dyDescent="0.3">
      <c r="A15" s="129" t="str">
        <f t="shared" si="1"/>
        <v>LRp Lékaři</v>
      </c>
      <c r="B15" s="130" t="s">
        <v>182</v>
      </c>
      <c r="C15" s="63" t="s">
        <v>183</v>
      </c>
    </row>
    <row r="16" spans="1:3" ht="14.4" customHeight="1" x14ac:dyDescent="0.3">
      <c r="A16" s="129" t="str">
        <f t="shared" si="1"/>
        <v>LRp Detail</v>
      </c>
      <c r="B16" s="130" t="s">
        <v>169</v>
      </c>
      <c r="C16" s="63" t="s">
        <v>140</v>
      </c>
    </row>
    <row r="17" spans="1:3" ht="14.4" customHeight="1" x14ac:dyDescent="0.3">
      <c r="A17" s="129" t="str">
        <f t="shared" si="1"/>
        <v>LRp PL</v>
      </c>
      <c r="B17" s="130" t="s">
        <v>734</v>
      </c>
      <c r="C17" s="63" t="s">
        <v>178</v>
      </c>
    </row>
    <row r="18" spans="1:3" s="171" customFormat="1" ht="14.4" customHeight="1" x14ac:dyDescent="0.3">
      <c r="A18" s="129" t="str">
        <f t="shared" ref="A18" si="2">HYPERLINK("#'"&amp;C18&amp;"'!A1",C18)</f>
        <v>LRp PL Detail</v>
      </c>
      <c r="B18" s="130" t="s">
        <v>161</v>
      </c>
      <c r="C18" s="63" t="s">
        <v>180</v>
      </c>
    </row>
    <row r="19" spans="1:3" ht="14.4" customHeight="1" x14ac:dyDescent="0.3">
      <c r="A19" s="134" t="str">
        <f t="shared" si="1"/>
        <v>Materiál Žádanky</v>
      </c>
      <c r="B19" s="130" t="s">
        <v>170</v>
      </c>
      <c r="C19" s="63" t="s">
        <v>141</v>
      </c>
    </row>
    <row r="20" spans="1:3" ht="14.4" customHeight="1" thickBot="1" x14ac:dyDescent="0.35">
      <c r="A20" s="129" t="str">
        <f t="shared" si="1"/>
        <v>MŽ Detail</v>
      </c>
      <c r="B20" s="130" t="s">
        <v>171</v>
      </c>
      <c r="C20" s="63" t="s">
        <v>142</v>
      </c>
    </row>
    <row r="21" spans="1:3" ht="14.4" customHeight="1" thickBot="1" x14ac:dyDescent="0.35">
      <c r="A21" s="135"/>
      <c r="B21" s="135"/>
    </row>
    <row r="22" spans="1:3" ht="14.4" customHeight="1" thickBot="1" x14ac:dyDescent="0.35">
      <c r="A22" s="180" t="s">
        <v>133</v>
      </c>
      <c r="B22" s="178"/>
      <c r="C22" s="60"/>
    </row>
    <row r="23" spans="1:3" ht="14.4" customHeight="1" x14ac:dyDescent="0.3">
      <c r="A23" s="136" t="str">
        <f t="shared" ref="A23:A26" si="3">HYPERLINK("#'"&amp;C23&amp;"'!A1",C23)</f>
        <v>ZV Vykáz.-A</v>
      </c>
      <c r="B23" s="128" t="s">
        <v>147</v>
      </c>
      <c r="C23" s="63" t="s">
        <v>143</v>
      </c>
    </row>
    <row r="24" spans="1:3" ht="14.4" customHeight="1" x14ac:dyDescent="0.3">
      <c r="A24" s="129" t="str">
        <f t="shared" si="3"/>
        <v>ZV Vykáz.-A Detail</v>
      </c>
      <c r="B24" s="130" t="s">
        <v>148</v>
      </c>
      <c r="C24" s="63" t="s">
        <v>144</v>
      </c>
    </row>
    <row r="25" spans="1:3" ht="14.4" customHeight="1" x14ac:dyDescent="0.3">
      <c r="A25" s="129" t="str">
        <f t="shared" si="3"/>
        <v>ZV Vykáz.-H</v>
      </c>
      <c r="B25" s="130" t="s">
        <v>149</v>
      </c>
      <c r="C25" s="63" t="s">
        <v>145</v>
      </c>
    </row>
    <row r="26" spans="1:3" ht="14.4" customHeight="1" thickBot="1" x14ac:dyDescent="0.35">
      <c r="A26" s="129" t="str">
        <f t="shared" si="3"/>
        <v>ZV Vykáz.-H Detail</v>
      </c>
      <c r="B26" s="130" t="s">
        <v>150</v>
      </c>
      <c r="C26" s="63" t="s">
        <v>146</v>
      </c>
    </row>
    <row r="27" spans="1:3" ht="14.4" customHeight="1" x14ac:dyDescent="0.3">
      <c r="A27" s="64"/>
      <c r="B27" s="64"/>
    </row>
  </sheetData>
  <mergeCells count="4">
    <mergeCell ref="A3:B3"/>
    <mergeCell ref="A9:B9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16" t="s">
        <v>168</v>
      </c>
      <c r="B1" s="226"/>
      <c r="C1" s="226"/>
      <c r="D1" s="226"/>
      <c r="E1" s="226"/>
      <c r="F1" s="226"/>
      <c r="G1" s="226"/>
      <c r="H1" s="226"/>
      <c r="I1" s="183"/>
      <c r="J1" s="183"/>
      <c r="K1" s="183"/>
      <c r="L1" s="183"/>
    </row>
    <row r="2" spans="1:13" ht="14.4" customHeight="1" thickBot="1" x14ac:dyDescent="0.35">
      <c r="A2" s="258" t="s">
        <v>185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28" t="s">
        <v>19</v>
      </c>
      <c r="D3" s="227"/>
      <c r="E3" s="227" t="s">
        <v>20</v>
      </c>
      <c r="F3" s="227"/>
      <c r="G3" s="227"/>
      <c r="H3" s="227"/>
      <c r="I3" s="227" t="s">
        <v>181</v>
      </c>
      <c r="J3" s="227"/>
      <c r="K3" s="227"/>
      <c r="L3" s="229"/>
    </row>
    <row r="4" spans="1:13" ht="14.4" customHeight="1" thickBot="1" x14ac:dyDescent="0.35">
      <c r="A4" s="120" t="s">
        <v>21</v>
      </c>
      <c r="B4" s="121" t="s">
        <v>22</v>
      </c>
      <c r="C4" s="122" t="s">
        <v>23</v>
      </c>
      <c r="D4" s="122" t="s">
        <v>24</v>
      </c>
      <c r="E4" s="122" t="s">
        <v>23</v>
      </c>
      <c r="F4" s="122" t="s">
        <v>5</v>
      </c>
      <c r="G4" s="122" t="s">
        <v>24</v>
      </c>
      <c r="H4" s="122" t="s">
        <v>5</v>
      </c>
      <c r="I4" s="122" t="s">
        <v>23</v>
      </c>
      <c r="J4" s="122" t="s">
        <v>5</v>
      </c>
      <c r="K4" s="122" t="s">
        <v>24</v>
      </c>
      <c r="L4" s="123" t="s">
        <v>5</v>
      </c>
    </row>
    <row r="5" spans="1:13" ht="14.4" customHeight="1" x14ac:dyDescent="0.3">
      <c r="A5" s="287">
        <v>35</v>
      </c>
      <c r="B5" s="288" t="s">
        <v>428</v>
      </c>
      <c r="C5" s="289">
        <v>28315.570000000003</v>
      </c>
      <c r="D5" s="289">
        <v>92</v>
      </c>
      <c r="E5" s="289">
        <v>26102.030000000002</v>
      </c>
      <c r="F5" s="290">
        <v>0.92182604835431525</v>
      </c>
      <c r="G5" s="289">
        <v>70</v>
      </c>
      <c r="H5" s="290">
        <v>0.76086956521739135</v>
      </c>
      <c r="I5" s="289">
        <v>2213.54</v>
      </c>
      <c r="J5" s="290">
        <v>7.8173951645684678E-2</v>
      </c>
      <c r="K5" s="289">
        <v>22</v>
      </c>
      <c r="L5" s="290">
        <v>0.2391304347826087</v>
      </c>
      <c r="M5" s="289" t="s">
        <v>91</v>
      </c>
    </row>
    <row r="6" spans="1:13" ht="14.4" customHeight="1" x14ac:dyDescent="0.3">
      <c r="A6" s="287">
        <v>35</v>
      </c>
      <c r="B6" s="288" t="s">
        <v>486</v>
      </c>
      <c r="C6" s="289">
        <v>28315.570000000003</v>
      </c>
      <c r="D6" s="289">
        <v>81.5</v>
      </c>
      <c r="E6" s="289">
        <v>26102.030000000002</v>
      </c>
      <c r="F6" s="290">
        <v>0.92182604835431525</v>
      </c>
      <c r="G6" s="289">
        <v>60.5</v>
      </c>
      <c r="H6" s="290">
        <v>0.74233128834355833</v>
      </c>
      <c r="I6" s="289">
        <v>2213.54</v>
      </c>
      <c r="J6" s="290">
        <v>7.8173951645684678E-2</v>
      </c>
      <c r="K6" s="289">
        <v>21</v>
      </c>
      <c r="L6" s="290">
        <v>0.25766871165644173</v>
      </c>
      <c r="M6" s="289" t="s">
        <v>2</v>
      </c>
    </row>
    <row r="7" spans="1:13" ht="14.4" customHeight="1" x14ac:dyDescent="0.3">
      <c r="A7" s="287">
        <v>35</v>
      </c>
      <c r="B7" s="288" t="s">
        <v>487</v>
      </c>
      <c r="C7" s="289">
        <v>0</v>
      </c>
      <c r="D7" s="289">
        <v>10.5</v>
      </c>
      <c r="E7" s="289">
        <v>0</v>
      </c>
      <c r="F7" s="290" t="s">
        <v>427</v>
      </c>
      <c r="G7" s="289">
        <v>9.5</v>
      </c>
      <c r="H7" s="290">
        <v>0.90476190476190477</v>
      </c>
      <c r="I7" s="289">
        <v>0</v>
      </c>
      <c r="J7" s="290" t="s">
        <v>427</v>
      </c>
      <c r="K7" s="289">
        <v>1</v>
      </c>
      <c r="L7" s="290">
        <v>9.5238095238095233E-2</v>
      </c>
      <c r="M7" s="289" t="s">
        <v>2</v>
      </c>
    </row>
    <row r="8" spans="1:13" ht="14.4" customHeight="1" x14ac:dyDescent="0.3">
      <c r="A8" s="287" t="s">
        <v>426</v>
      </c>
      <c r="B8" s="288" t="s">
        <v>6</v>
      </c>
      <c r="C8" s="289">
        <v>28315.570000000003</v>
      </c>
      <c r="D8" s="289">
        <v>92</v>
      </c>
      <c r="E8" s="289">
        <v>26102.030000000002</v>
      </c>
      <c r="F8" s="290">
        <v>0.92182604835431525</v>
      </c>
      <c r="G8" s="289">
        <v>70</v>
      </c>
      <c r="H8" s="290">
        <v>0.76086956521739135</v>
      </c>
      <c r="I8" s="289">
        <v>2213.54</v>
      </c>
      <c r="J8" s="290">
        <v>7.8173951645684678E-2</v>
      </c>
      <c r="K8" s="289">
        <v>22</v>
      </c>
      <c r="L8" s="290">
        <v>0.2391304347826087</v>
      </c>
      <c r="M8" s="289" t="s">
        <v>431</v>
      </c>
    </row>
    <row r="10" spans="1:13" ht="14.4" customHeight="1" x14ac:dyDescent="0.3">
      <c r="A10" s="287">
        <v>35</v>
      </c>
      <c r="B10" s="288" t="s">
        <v>428</v>
      </c>
      <c r="C10" s="289" t="s">
        <v>427</v>
      </c>
      <c r="D10" s="289" t="s">
        <v>427</v>
      </c>
      <c r="E10" s="289" t="s">
        <v>427</v>
      </c>
      <c r="F10" s="290" t="s">
        <v>427</v>
      </c>
      <c r="G10" s="289" t="s">
        <v>427</v>
      </c>
      <c r="H10" s="290" t="s">
        <v>427</v>
      </c>
      <c r="I10" s="289" t="s">
        <v>427</v>
      </c>
      <c r="J10" s="290" t="s">
        <v>427</v>
      </c>
      <c r="K10" s="289" t="s">
        <v>427</v>
      </c>
      <c r="L10" s="290" t="s">
        <v>427</v>
      </c>
      <c r="M10" s="289" t="s">
        <v>91</v>
      </c>
    </row>
    <row r="11" spans="1:13" ht="14.4" customHeight="1" x14ac:dyDescent="0.3">
      <c r="A11" s="287">
        <v>89301356</v>
      </c>
      <c r="B11" s="288" t="s">
        <v>486</v>
      </c>
      <c r="C11" s="289">
        <v>28315.570000000003</v>
      </c>
      <c r="D11" s="289">
        <v>81.5</v>
      </c>
      <c r="E11" s="289">
        <v>26102.030000000002</v>
      </c>
      <c r="F11" s="290">
        <v>0.92182604835431525</v>
      </c>
      <c r="G11" s="289">
        <v>60.5</v>
      </c>
      <c r="H11" s="290">
        <v>0.74233128834355833</v>
      </c>
      <c r="I11" s="289">
        <v>2213.54</v>
      </c>
      <c r="J11" s="290">
        <v>7.8173951645684678E-2</v>
      </c>
      <c r="K11" s="289">
        <v>21</v>
      </c>
      <c r="L11" s="290">
        <v>0.25766871165644173</v>
      </c>
      <c r="M11" s="289" t="s">
        <v>2</v>
      </c>
    </row>
    <row r="12" spans="1:13" ht="14.4" customHeight="1" x14ac:dyDescent="0.3">
      <c r="A12" s="287">
        <v>89301356</v>
      </c>
      <c r="B12" s="288" t="s">
        <v>487</v>
      </c>
      <c r="C12" s="289">
        <v>0</v>
      </c>
      <c r="D12" s="289">
        <v>10.5</v>
      </c>
      <c r="E12" s="289">
        <v>0</v>
      </c>
      <c r="F12" s="290" t="s">
        <v>427</v>
      </c>
      <c r="G12" s="289">
        <v>9.5</v>
      </c>
      <c r="H12" s="290">
        <v>0.90476190476190477</v>
      </c>
      <c r="I12" s="289">
        <v>0</v>
      </c>
      <c r="J12" s="290" t="s">
        <v>427</v>
      </c>
      <c r="K12" s="289">
        <v>1</v>
      </c>
      <c r="L12" s="290">
        <v>9.5238095238095233E-2</v>
      </c>
      <c r="M12" s="289" t="s">
        <v>2</v>
      </c>
    </row>
    <row r="13" spans="1:13" ht="14.4" customHeight="1" x14ac:dyDescent="0.3">
      <c r="A13" s="287" t="s">
        <v>488</v>
      </c>
      <c r="B13" s="288" t="s">
        <v>489</v>
      </c>
      <c r="C13" s="289">
        <v>28315.570000000003</v>
      </c>
      <c r="D13" s="289">
        <v>92</v>
      </c>
      <c r="E13" s="289">
        <v>26102.030000000002</v>
      </c>
      <c r="F13" s="290">
        <v>0.92182604835431525</v>
      </c>
      <c r="G13" s="289">
        <v>70</v>
      </c>
      <c r="H13" s="290">
        <v>0.76086956521739135</v>
      </c>
      <c r="I13" s="289">
        <v>2213.54</v>
      </c>
      <c r="J13" s="290">
        <v>7.8173951645684678E-2</v>
      </c>
      <c r="K13" s="289">
        <v>22</v>
      </c>
      <c r="L13" s="290">
        <v>0.2391304347826087</v>
      </c>
      <c r="M13" s="289" t="s">
        <v>434</v>
      </c>
    </row>
    <row r="14" spans="1:13" ht="14.4" customHeight="1" x14ac:dyDescent="0.3">
      <c r="A14" s="287" t="s">
        <v>427</v>
      </c>
      <c r="B14" s="288" t="s">
        <v>427</v>
      </c>
      <c r="C14" s="289" t="s">
        <v>427</v>
      </c>
      <c r="D14" s="289" t="s">
        <v>427</v>
      </c>
      <c r="E14" s="289" t="s">
        <v>427</v>
      </c>
      <c r="F14" s="290" t="s">
        <v>427</v>
      </c>
      <c r="G14" s="289" t="s">
        <v>427</v>
      </c>
      <c r="H14" s="290" t="s">
        <v>427</v>
      </c>
      <c r="I14" s="289" t="s">
        <v>427</v>
      </c>
      <c r="J14" s="290" t="s">
        <v>427</v>
      </c>
      <c r="K14" s="289" t="s">
        <v>427</v>
      </c>
      <c r="L14" s="290" t="s">
        <v>427</v>
      </c>
      <c r="M14" s="289" t="s">
        <v>435</v>
      </c>
    </row>
    <row r="15" spans="1:13" ht="14.4" customHeight="1" x14ac:dyDescent="0.3">
      <c r="A15" s="287" t="s">
        <v>426</v>
      </c>
      <c r="B15" s="288" t="s">
        <v>490</v>
      </c>
      <c r="C15" s="289">
        <v>28315.570000000003</v>
      </c>
      <c r="D15" s="289">
        <v>92</v>
      </c>
      <c r="E15" s="289">
        <v>26102.030000000002</v>
      </c>
      <c r="F15" s="290">
        <v>0.92182604835431525</v>
      </c>
      <c r="G15" s="289">
        <v>70</v>
      </c>
      <c r="H15" s="290">
        <v>0.76086956521739135</v>
      </c>
      <c r="I15" s="289">
        <v>2213.54</v>
      </c>
      <c r="J15" s="290">
        <v>7.8173951645684678E-2</v>
      </c>
      <c r="K15" s="289">
        <v>22</v>
      </c>
      <c r="L15" s="290">
        <v>0.2391304347826087</v>
      </c>
      <c r="M15" s="289" t="s">
        <v>431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2">
      <formula>AND(LEFT(M5,6)&lt;&gt;"mezera",M5&lt;&gt;"")</formula>
    </cfRule>
  </conditionalFormatting>
  <conditionalFormatting sqref="A5:A8">
    <cfRule type="expression" dxfId="33" priority="9">
      <formula>AND(M5&lt;&gt;"",M5&lt;&gt;"mezeraKL")</formula>
    </cfRule>
  </conditionalFormatting>
  <conditionalFormatting sqref="B5:L8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8">
    <cfRule type="cellIs" dxfId="30" priority="8" operator="lessThan">
      <formula>0.6</formula>
    </cfRule>
  </conditionalFormatting>
  <conditionalFormatting sqref="A5:L8">
    <cfRule type="expression" dxfId="29" priority="7">
      <formula>$M5&lt;&gt;""</formula>
    </cfRule>
  </conditionalFormatting>
  <conditionalFormatting sqref="B10:B15">
    <cfRule type="expression" dxfId="28" priority="6">
      <formula>AND(LEFT(M10,6)&lt;&gt;"mezera",M10&lt;&gt;"")</formula>
    </cfRule>
  </conditionalFormatting>
  <conditionalFormatting sqref="A10:A15">
    <cfRule type="expression" dxfId="27" priority="3">
      <formula>AND(M10&lt;&gt;"",M10&lt;&gt;"mezeraKL")</formula>
    </cfRule>
  </conditionalFormatting>
  <conditionalFormatting sqref="B10:L15">
    <cfRule type="expression" dxfId="26" priority="4">
      <formula>$M10="SumaNS"</formula>
    </cfRule>
    <cfRule type="expression" dxfId="25" priority="5">
      <formula>OR($M10="KL",$M10="SumaKL")</formula>
    </cfRule>
  </conditionalFormatting>
  <conditionalFormatting sqref="F10:F15">
    <cfRule type="cellIs" dxfId="24" priority="2" operator="lessThan">
      <formula>0.6</formula>
    </cfRule>
  </conditionalFormatting>
  <conditionalFormatting sqref="A10:L15">
    <cfRule type="expression" dxfId="23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16" t="s">
        <v>182</v>
      </c>
      <c r="B1" s="226"/>
      <c r="C1" s="226"/>
      <c r="D1" s="226"/>
      <c r="E1" s="226"/>
      <c r="F1" s="226"/>
      <c r="G1" s="226"/>
      <c r="H1" s="226"/>
      <c r="I1" s="226"/>
      <c r="J1" s="183"/>
      <c r="K1" s="183"/>
      <c r="L1" s="183"/>
      <c r="M1" s="183"/>
    </row>
    <row r="2" spans="1:13" ht="14.4" customHeight="1" thickBot="1" x14ac:dyDescent="0.35">
      <c r="A2" s="258" t="s">
        <v>185</v>
      </c>
      <c r="B2" s="93"/>
      <c r="C2" s="92"/>
      <c r="D2" s="93"/>
      <c r="E2" s="92"/>
      <c r="F2" s="93"/>
      <c r="G2" s="159"/>
      <c r="H2" s="93"/>
      <c r="I2" s="159"/>
    </row>
    <row r="3" spans="1:13" ht="14.4" customHeight="1" thickBot="1" x14ac:dyDescent="0.35">
      <c r="A3" s="174"/>
      <c r="B3" s="228" t="s">
        <v>19</v>
      </c>
      <c r="C3" s="230"/>
      <c r="D3" s="227"/>
      <c r="E3" s="173"/>
      <c r="F3" s="227" t="s">
        <v>20</v>
      </c>
      <c r="G3" s="227"/>
      <c r="H3" s="227"/>
      <c r="I3" s="227"/>
      <c r="J3" s="227" t="s">
        <v>181</v>
      </c>
      <c r="K3" s="227"/>
      <c r="L3" s="227"/>
      <c r="M3" s="229"/>
    </row>
    <row r="4" spans="1:13" ht="14.4" customHeight="1" thickBot="1" x14ac:dyDescent="0.35">
      <c r="A4" s="337" t="s">
        <v>160</v>
      </c>
      <c r="B4" s="341" t="s">
        <v>23</v>
      </c>
      <c r="C4" s="342"/>
      <c r="D4" s="341" t="s">
        <v>24</v>
      </c>
      <c r="E4" s="342"/>
      <c r="F4" s="341" t="s">
        <v>23</v>
      </c>
      <c r="G4" s="349" t="s">
        <v>5</v>
      </c>
      <c r="H4" s="341" t="s">
        <v>24</v>
      </c>
      <c r="I4" s="349" t="s">
        <v>5</v>
      </c>
      <c r="J4" s="341" t="s">
        <v>23</v>
      </c>
      <c r="K4" s="349" t="s">
        <v>5</v>
      </c>
      <c r="L4" s="341" t="s">
        <v>24</v>
      </c>
      <c r="M4" s="350" t="s">
        <v>5</v>
      </c>
    </row>
    <row r="5" spans="1:13" ht="14.4" customHeight="1" x14ac:dyDescent="0.3">
      <c r="A5" s="338" t="s">
        <v>491</v>
      </c>
      <c r="B5" s="343">
        <v>6967.34</v>
      </c>
      <c r="C5" s="299">
        <v>1</v>
      </c>
      <c r="D5" s="346">
        <v>43</v>
      </c>
      <c r="E5" s="335" t="s">
        <v>491</v>
      </c>
      <c r="F5" s="343">
        <v>6179.29</v>
      </c>
      <c r="G5" s="321">
        <v>0.88689370692401981</v>
      </c>
      <c r="H5" s="302">
        <v>30</v>
      </c>
      <c r="I5" s="351">
        <v>0.69767441860465118</v>
      </c>
      <c r="J5" s="357">
        <v>788.05000000000007</v>
      </c>
      <c r="K5" s="321">
        <v>0.11310629307598022</v>
      </c>
      <c r="L5" s="302">
        <v>13</v>
      </c>
      <c r="M5" s="351">
        <v>0.30232558139534882</v>
      </c>
    </row>
    <row r="6" spans="1:13" ht="14.4" customHeight="1" x14ac:dyDescent="0.3">
      <c r="A6" s="339" t="s">
        <v>492</v>
      </c>
      <c r="B6" s="344">
        <v>932.18000000000006</v>
      </c>
      <c r="C6" s="305">
        <v>1</v>
      </c>
      <c r="D6" s="347">
        <v>6</v>
      </c>
      <c r="E6" s="355" t="s">
        <v>492</v>
      </c>
      <c r="F6" s="344">
        <v>932.18000000000006</v>
      </c>
      <c r="G6" s="352">
        <v>1</v>
      </c>
      <c r="H6" s="308">
        <v>4</v>
      </c>
      <c r="I6" s="353">
        <v>0.66666666666666663</v>
      </c>
      <c r="J6" s="358">
        <v>0</v>
      </c>
      <c r="K6" s="352">
        <v>0</v>
      </c>
      <c r="L6" s="308">
        <v>2</v>
      </c>
      <c r="M6" s="353">
        <v>0.33333333333333331</v>
      </c>
    </row>
    <row r="7" spans="1:13" ht="14.4" customHeight="1" x14ac:dyDescent="0.3">
      <c r="A7" s="339" t="s">
        <v>493</v>
      </c>
      <c r="B7" s="344">
        <v>1696.2600000000002</v>
      </c>
      <c r="C7" s="305">
        <v>1</v>
      </c>
      <c r="D7" s="347">
        <v>12</v>
      </c>
      <c r="E7" s="355" t="s">
        <v>493</v>
      </c>
      <c r="F7" s="344">
        <v>731.97</v>
      </c>
      <c r="G7" s="352">
        <v>0.43151993208588302</v>
      </c>
      <c r="H7" s="308">
        <v>7</v>
      </c>
      <c r="I7" s="353">
        <v>0.58333333333333337</v>
      </c>
      <c r="J7" s="358">
        <v>964.29000000000008</v>
      </c>
      <c r="K7" s="352">
        <v>0.56848006791411687</v>
      </c>
      <c r="L7" s="308">
        <v>5</v>
      </c>
      <c r="M7" s="353">
        <v>0.41666666666666669</v>
      </c>
    </row>
    <row r="8" spans="1:13" ht="14.4" customHeight="1" thickBot="1" x14ac:dyDescent="0.35">
      <c r="A8" s="340" t="s">
        <v>494</v>
      </c>
      <c r="B8" s="345">
        <v>18719.789999999997</v>
      </c>
      <c r="C8" s="311">
        <v>1</v>
      </c>
      <c r="D8" s="348">
        <v>31</v>
      </c>
      <c r="E8" s="356" t="s">
        <v>494</v>
      </c>
      <c r="F8" s="345">
        <v>18258.589999999997</v>
      </c>
      <c r="G8" s="322">
        <v>0.97536297148632534</v>
      </c>
      <c r="H8" s="314">
        <v>29</v>
      </c>
      <c r="I8" s="354">
        <v>0.93548387096774188</v>
      </c>
      <c r="J8" s="359">
        <v>461.2</v>
      </c>
      <c r="K8" s="322">
        <v>2.463702851367457E-2</v>
      </c>
      <c r="L8" s="314">
        <v>2</v>
      </c>
      <c r="M8" s="354">
        <v>6.4516129032258063E-2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F5:F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x14ac:dyDescent="0.3"/>
  <cols>
    <col min="1" max="1" width="9.77734375" style="65" hidden="1" customWidth="1"/>
    <col min="2" max="2" width="28.33203125" style="65" hidden="1" customWidth="1"/>
    <col min="3" max="3" width="9" style="65" customWidth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/>
    <col min="10" max="10" width="25.77734375" style="65" customWidth="1"/>
    <col min="11" max="11" width="8.77734375" style="65" customWidth="1"/>
    <col min="12" max="12" width="6.33203125" style="86" bestFit="1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09" t="s">
        <v>169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1" ht="14.4" customHeight="1" thickBot="1" x14ac:dyDescent="0.35">
      <c r="A2" s="258" t="s">
        <v>185</v>
      </c>
      <c r="B2" s="83"/>
      <c r="C2" s="92"/>
      <c r="D2" s="92"/>
      <c r="E2" s="176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34"/>
      <c r="B3" s="235"/>
      <c r="C3" s="235"/>
      <c r="D3" s="235"/>
      <c r="E3" s="235"/>
      <c r="F3" s="235"/>
      <c r="G3" s="235"/>
      <c r="H3" s="235"/>
      <c r="I3" s="235"/>
      <c r="J3" s="235"/>
      <c r="K3" s="236" t="s">
        <v>151</v>
      </c>
      <c r="L3" s="237"/>
      <c r="M3" s="96">
        <f>SUBTOTAL(9,M7:M1048576)</f>
        <v>28315.569999999996</v>
      </c>
      <c r="N3" s="96">
        <f>SUBTOTAL(9,N7:N1048576)</f>
        <v>151</v>
      </c>
      <c r="O3" s="96">
        <f>SUBTOTAL(9,O7:O1048576)</f>
        <v>92</v>
      </c>
      <c r="P3" s="96">
        <f>SUBTOTAL(9,P7:P1048576)</f>
        <v>26102.029999999995</v>
      </c>
      <c r="Q3" s="97">
        <f>IF(M3=0,0,P3/M3)</f>
        <v>0.92182604835431525</v>
      </c>
      <c r="R3" s="96">
        <f>SUBTOTAL(9,R7:R1048576)</f>
        <v>121</v>
      </c>
      <c r="S3" s="97">
        <f>IF(N3=0,0,R3/N3)</f>
        <v>0.80132450331125826</v>
      </c>
      <c r="T3" s="96">
        <f>SUBTOTAL(9,T7:T1048576)</f>
        <v>70</v>
      </c>
      <c r="U3" s="98">
        <f>IF(O3=0,0,T3/O3)</f>
        <v>0.76086956521739135</v>
      </c>
    </row>
    <row r="4" spans="1:21" ht="14.4" customHeight="1" x14ac:dyDescent="0.3">
      <c r="A4" s="99"/>
      <c r="B4" s="100"/>
      <c r="C4" s="100"/>
      <c r="D4" s="101"/>
      <c r="E4" s="175"/>
      <c r="F4" s="100"/>
      <c r="G4" s="100"/>
      <c r="H4" s="100"/>
      <c r="I4" s="100"/>
      <c r="J4" s="100"/>
      <c r="K4" s="100"/>
      <c r="L4" s="100"/>
      <c r="M4" s="238" t="s">
        <v>19</v>
      </c>
      <c r="N4" s="239"/>
      <c r="O4" s="239"/>
      <c r="P4" s="240" t="s">
        <v>25</v>
      </c>
      <c r="Q4" s="239"/>
      <c r="R4" s="239"/>
      <c r="S4" s="239"/>
      <c r="T4" s="239"/>
      <c r="U4" s="241"/>
    </row>
    <row r="5" spans="1:21" ht="14.4" customHeight="1" thickBot="1" x14ac:dyDescent="0.35">
      <c r="A5" s="102"/>
      <c r="B5" s="103"/>
      <c r="C5" s="100"/>
      <c r="D5" s="101"/>
      <c r="E5" s="175"/>
      <c r="F5" s="100"/>
      <c r="G5" s="100"/>
      <c r="H5" s="100"/>
      <c r="I5" s="100"/>
      <c r="J5" s="100"/>
      <c r="K5" s="100"/>
      <c r="L5" s="100"/>
      <c r="M5" s="124" t="s">
        <v>26</v>
      </c>
      <c r="N5" s="125" t="s">
        <v>16</v>
      </c>
      <c r="O5" s="125" t="s">
        <v>24</v>
      </c>
      <c r="P5" s="231" t="s">
        <v>26</v>
      </c>
      <c r="Q5" s="232"/>
      <c r="R5" s="231" t="s">
        <v>16</v>
      </c>
      <c r="S5" s="232"/>
      <c r="T5" s="231" t="s">
        <v>24</v>
      </c>
      <c r="U5" s="233"/>
    </row>
    <row r="6" spans="1:21" s="85" customFormat="1" ht="14.4" customHeight="1" thickBot="1" x14ac:dyDescent="0.35">
      <c r="A6" s="360" t="s">
        <v>27</v>
      </c>
      <c r="B6" s="361" t="s">
        <v>8</v>
      </c>
      <c r="C6" s="360" t="s">
        <v>28</v>
      </c>
      <c r="D6" s="361" t="s">
        <v>9</v>
      </c>
      <c r="E6" s="361" t="s">
        <v>184</v>
      </c>
      <c r="F6" s="361" t="s">
        <v>29</v>
      </c>
      <c r="G6" s="361" t="s">
        <v>30</v>
      </c>
      <c r="H6" s="361" t="s">
        <v>11</v>
      </c>
      <c r="I6" s="361" t="s">
        <v>13</v>
      </c>
      <c r="J6" s="361" t="s">
        <v>14</v>
      </c>
      <c r="K6" s="361" t="s">
        <v>15</v>
      </c>
      <c r="L6" s="361" t="s">
        <v>31</v>
      </c>
      <c r="M6" s="362" t="s">
        <v>17</v>
      </c>
      <c r="N6" s="363" t="s">
        <v>32</v>
      </c>
      <c r="O6" s="363" t="s">
        <v>32</v>
      </c>
      <c r="P6" s="363" t="s">
        <v>17</v>
      </c>
      <c r="Q6" s="363" t="s">
        <v>5</v>
      </c>
      <c r="R6" s="363" t="s">
        <v>32</v>
      </c>
      <c r="S6" s="363" t="s">
        <v>5</v>
      </c>
      <c r="T6" s="363" t="s">
        <v>32</v>
      </c>
      <c r="U6" s="364" t="s">
        <v>5</v>
      </c>
    </row>
    <row r="7" spans="1:21" ht="14.4" customHeight="1" x14ac:dyDescent="0.3">
      <c r="A7" s="298">
        <v>35</v>
      </c>
      <c r="B7" s="299" t="s">
        <v>428</v>
      </c>
      <c r="C7" s="299">
        <v>89301356</v>
      </c>
      <c r="D7" s="365" t="s">
        <v>732</v>
      </c>
      <c r="E7" s="366" t="s">
        <v>491</v>
      </c>
      <c r="F7" s="299" t="s">
        <v>486</v>
      </c>
      <c r="G7" s="299" t="s">
        <v>495</v>
      </c>
      <c r="H7" s="299" t="s">
        <v>733</v>
      </c>
      <c r="I7" s="299" t="s">
        <v>496</v>
      </c>
      <c r="J7" s="299" t="s">
        <v>497</v>
      </c>
      <c r="K7" s="299" t="s">
        <v>498</v>
      </c>
      <c r="L7" s="300">
        <v>333.31</v>
      </c>
      <c r="M7" s="300">
        <v>333.31</v>
      </c>
      <c r="N7" s="299">
        <v>1</v>
      </c>
      <c r="O7" s="367">
        <v>1</v>
      </c>
      <c r="P7" s="300">
        <v>333.31</v>
      </c>
      <c r="Q7" s="321">
        <v>1</v>
      </c>
      <c r="R7" s="299">
        <v>1</v>
      </c>
      <c r="S7" s="321">
        <v>1</v>
      </c>
      <c r="T7" s="367">
        <v>1</v>
      </c>
      <c r="U7" s="351">
        <v>1</v>
      </c>
    </row>
    <row r="8" spans="1:21" ht="14.4" customHeight="1" x14ac:dyDescent="0.3">
      <c r="A8" s="304">
        <v>35</v>
      </c>
      <c r="B8" s="305" t="s">
        <v>428</v>
      </c>
      <c r="C8" s="305">
        <v>89301356</v>
      </c>
      <c r="D8" s="368" t="s">
        <v>732</v>
      </c>
      <c r="E8" s="369" t="s">
        <v>491</v>
      </c>
      <c r="F8" s="305" t="s">
        <v>486</v>
      </c>
      <c r="G8" s="305" t="s">
        <v>499</v>
      </c>
      <c r="H8" s="305" t="s">
        <v>427</v>
      </c>
      <c r="I8" s="305" t="s">
        <v>500</v>
      </c>
      <c r="J8" s="305" t="s">
        <v>501</v>
      </c>
      <c r="K8" s="305" t="s">
        <v>502</v>
      </c>
      <c r="L8" s="306">
        <v>183.66</v>
      </c>
      <c r="M8" s="306">
        <v>183.66</v>
      </c>
      <c r="N8" s="305">
        <v>1</v>
      </c>
      <c r="O8" s="370">
        <v>1</v>
      </c>
      <c r="P8" s="306"/>
      <c r="Q8" s="352">
        <v>0</v>
      </c>
      <c r="R8" s="305"/>
      <c r="S8" s="352">
        <v>0</v>
      </c>
      <c r="T8" s="370"/>
      <c r="U8" s="353">
        <v>0</v>
      </c>
    </row>
    <row r="9" spans="1:21" ht="14.4" customHeight="1" x14ac:dyDescent="0.3">
      <c r="A9" s="304">
        <v>35</v>
      </c>
      <c r="B9" s="305" t="s">
        <v>428</v>
      </c>
      <c r="C9" s="305">
        <v>89301356</v>
      </c>
      <c r="D9" s="368" t="s">
        <v>732</v>
      </c>
      <c r="E9" s="369" t="s">
        <v>491</v>
      </c>
      <c r="F9" s="305" t="s">
        <v>486</v>
      </c>
      <c r="G9" s="305" t="s">
        <v>503</v>
      </c>
      <c r="H9" s="305" t="s">
        <v>427</v>
      </c>
      <c r="I9" s="305" t="s">
        <v>504</v>
      </c>
      <c r="J9" s="305" t="s">
        <v>505</v>
      </c>
      <c r="K9" s="305" t="s">
        <v>506</v>
      </c>
      <c r="L9" s="306">
        <v>124.19</v>
      </c>
      <c r="M9" s="306">
        <v>248.38</v>
      </c>
      <c r="N9" s="305">
        <v>2</v>
      </c>
      <c r="O9" s="370">
        <v>1</v>
      </c>
      <c r="P9" s="306">
        <v>248.38</v>
      </c>
      <c r="Q9" s="352">
        <v>1</v>
      </c>
      <c r="R9" s="305">
        <v>2</v>
      </c>
      <c r="S9" s="352">
        <v>1</v>
      </c>
      <c r="T9" s="370">
        <v>1</v>
      </c>
      <c r="U9" s="353">
        <v>1</v>
      </c>
    </row>
    <row r="10" spans="1:21" ht="14.4" customHeight="1" x14ac:dyDescent="0.3">
      <c r="A10" s="304">
        <v>35</v>
      </c>
      <c r="B10" s="305" t="s">
        <v>428</v>
      </c>
      <c r="C10" s="305">
        <v>89301356</v>
      </c>
      <c r="D10" s="368" t="s">
        <v>732</v>
      </c>
      <c r="E10" s="369" t="s">
        <v>491</v>
      </c>
      <c r="F10" s="305" t="s">
        <v>486</v>
      </c>
      <c r="G10" s="305" t="s">
        <v>507</v>
      </c>
      <c r="H10" s="305" t="s">
        <v>733</v>
      </c>
      <c r="I10" s="305" t="s">
        <v>508</v>
      </c>
      <c r="J10" s="305" t="s">
        <v>509</v>
      </c>
      <c r="K10" s="305" t="s">
        <v>510</v>
      </c>
      <c r="L10" s="306">
        <v>184.22</v>
      </c>
      <c r="M10" s="306">
        <v>552.66</v>
      </c>
      <c r="N10" s="305">
        <v>3</v>
      </c>
      <c r="O10" s="370">
        <v>3</v>
      </c>
      <c r="P10" s="306">
        <v>552.66</v>
      </c>
      <c r="Q10" s="352">
        <v>1</v>
      </c>
      <c r="R10" s="305">
        <v>3</v>
      </c>
      <c r="S10" s="352">
        <v>1</v>
      </c>
      <c r="T10" s="370">
        <v>3</v>
      </c>
      <c r="U10" s="353">
        <v>1</v>
      </c>
    </row>
    <row r="11" spans="1:21" ht="14.4" customHeight="1" x14ac:dyDescent="0.3">
      <c r="A11" s="304">
        <v>35</v>
      </c>
      <c r="B11" s="305" t="s">
        <v>428</v>
      </c>
      <c r="C11" s="305">
        <v>89301356</v>
      </c>
      <c r="D11" s="368" t="s">
        <v>732</v>
      </c>
      <c r="E11" s="369" t="s">
        <v>491</v>
      </c>
      <c r="F11" s="305" t="s">
        <v>486</v>
      </c>
      <c r="G11" s="305" t="s">
        <v>511</v>
      </c>
      <c r="H11" s="305" t="s">
        <v>733</v>
      </c>
      <c r="I11" s="305" t="s">
        <v>512</v>
      </c>
      <c r="J11" s="305" t="s">
        <v>513</v>
      </c>
      <c r="K11" s="305" t="s">
        <v>514</v>
      </c>
      <c r="L11" s="306">
        <v>275.48</v>
      </c>
      <c r="M11" s="306">
        <v>275.48</v>
      </c>
      <c r="N11" s="305">
        <v>1</v>
      </c>
      <c r="O11" s="370">
        <v>1</v>
      </c>
      <c r="P11" s="306">
        <v>275.48</v>
      </c>
      <c r="Q11" s="352">
        <v>1</v>
      </c>
      <c r="R11" s="305">
        <v>1</v>
      </c>
      <c r="S11" s="352">
        <v>1</v>
      </c>
      <c r="T11" s="370">
        <v>1</v>
      </c>
      <c r="U11" s="353">
        <v>1</v>
      </c>
    </row>
    <row r="12" spans="1:21" ht="14.4" customHeight="1" x14ac:dyDescent="0.3">
      <c r="A12" s="304">
        <v>35</v>
      </c>
      <c r="B12" s="305" t="s">
        <v>428</v>
      </c>
      <c r="C12" s="305">
        <v>89301356</v>
      </c>
      <c r="D12" s="368" t="s">
        <v>732</v>
      </c>
      <c r="E12" s="369" t="s">
        <v>491</v>
      </c>
      <c r="F12" s="305" t="s">
        <v>486</v>
      </c>
      <c r="G12" s="305" t="s">
        <v>511</v>
      </c>
      <c r="H12" s="305" t="s">
        <v>733</v>
      </c>
      <c r="I12" s="305" t="s">
        <v>515</v>
      </c>
      <c r="J12" s="305" t="s">
        <v>513</v>
      </c>
      <c r="K12" s="305" t="s">
        <v>516</v>
      </c>
      <c r="L12" s="306">
        <v>413.22</v>
      </c>
      <c r="M12" s="306">
        <v>413.22</v>
      </c>
      <c r="N12" s="305">
        <v>1</v>
      </c>
      <c r="O12" s="370">
        <v>1</v>
      </c>
      <c r="P12" s="306">
        <v>413.22</v>
      </c>
      <c r="Q12" s="352">
        <v>1</v>
      </c>
      <c r="R12" s="305">
        <v>1</v>
      </c>
      <c r="S12" s="352">
        <v>1</v>
      </c>
      <c r="T12" s="370">
        <v>1</v>
      </c>
      <c r="U12" s="353">
        <v>1</v>
      </c>
    </row>
    <row r="13" spans="1:21" ht="14.4" customHeight="1" x14ac:dyDescent="0.3">
      <c r="A13" s="304">
        <v>35</v>
      </c>
      <c r="B13" s="305" t="s">
        <v>428</v>
      </c>
      <c r="C13" s="305">
        <v>89301356</v>
      </c>
      <c r="D13" s="368" t="s">
        <v>732</v>
      </c>
      <c r="E13" s="369" t="s">
        <v>491</v>
      </c>
      <c r="F13" s="305" t="s">
        <v>486</v>
      </c>
      <c r="G13" s="305" t="s">
        <v>517</v>
      </c>
      <c r="H13" s="305" t="s">
        <v>427</v>
      </c>
      <c r="I13" s="305" t="s">
        <v>518</v>
      </c>
      <c r="J13" s="305" t="s">
        <v>519</v>
      </c>
      <c r="K13" s="305" t="s">
        <v>520</v>
      </c>
      <c r="L13" s="306">
        <v>0</v>
      </c>
      <c r="M13" s="306">
        <v>0</v>
      </c>
      <c r="N13" s="305">
        <v>1</v>
      </c>
      <c r="O13" s="370">
        <v>1</v>
      </c>
      <c r="P13" s="306"/>
      <c r="Q13" s="352"/>
      <c r="R13" s="305"/>
      <c r="S13" s="352">
        <v>0</v>
      </c>
      <c r="T13" s="370"/>
      <c r="U13" s="353">
        <v>0</v>
      </c>
    </row>
    <row r="14" spans="1:21" ht="14.4" customHeight="1" x14ac:dyDescent="0.3">
      <c r="A14" s="304">
        <v>35</v>
      </c>
      <c r="B14" s="305" t="s">
        <v>428</v>
      </c>
      <c r="C14" s="305">
        <v>89301356</v>
      </c>
      <c r="D14" s="368" t="s">
        <v>732</v>
      </c>
      <c r="E14" s="369" t="s">
        <v>491</v>
      </c>
      <c r="F14" s="305" t="s">
        <v>486</v>
      </c>
      <c r="G14" s="305" t="s">
        <v>521</v>
      </c>
      <c r="H14" s="305" t="s">
        <v>427</v>
      </c>
      <c r="I14" s="305" t="s">
        <v>522</v>
      </c>
      <c r="J14" s="305" t="s">
        <v>523</v>
      </c>
      <c r="K14" s="305" t="s">
        <v>524</v>
      </c>
      <c r="L14" s="306">
        <v>115.3</v>
      </c>
      <c r="M14" s="306">
        <v>230.6</v>
      </c>
      <c r="N14" s="305">
        <v>2</v>
      </c>
      <c r="O14" s="370">
        <v>1</v>
      </c>
      <c r="P14" s="306">
        <v>230.6</v>
      </c>
      <c r="Q14" s="352">
        <v>1</v>
      </c>
      <c r="R14" s="305">
        <v>2</v>
      </c>
      <c r="S14" s="352">
        <v>1</v>
      </c>
      <c r="T14" s="370">
        <v>1</v>
      </c>
      <c r="U14" s="353">
        <v>1</v>
      </c>
    </row>
    <row r="15" spans="1:21" ht="14.4" customHeight="1" x14ac:dyDescent="0.3">
      <c r="A15" s="304">
        <v>35</v>
      </c>
      <c r="B15" s="305" t="s">
        <v>428</v>
      </c>
      <c r="C15" s="305">
        <v>89301356</v>
      </c>
      <c r="D15" s="368" t="s">
        <v>732</v>
      </c>
      <c r="E15" s="369" t="s">
        <v>491</v>
      </c>
      <c r="F15" s="305" t="s">
        <v>486</v>
      </c>
      <c r="G15" s="305" t="s">
        <v>525</v>
      </c>
      <c r="H15" s="305" t="s">
        <v>427</v>
      </c>
      <c r="I15" s="305" t="s">
        <v>526</v>
      </c>
      <c r="J15" s="305" t="s">
        <v>527</v>
      </c>
      <c r="K15" s="305" t="s">
        <v>528</v>
      </c>
      <c r="L15" s="306">
        <v>39.39</v>
      </c>
      <c r="M15" s="306">
        <v>39.39</v>
      </c>
      <c r="N15" s="305">
        <v>1</v>
      </c>
      <c r="O15" s="370">
        <v>1</v>
      </c>
      <c r="P15" s="306"/>
      <c r="Q15" s="352">
        <v>0</v>
      </c>
      <c r="R15" s="305"/>
      <c r="S15" s="352">
        <v>0</v>
      </c>
      <c r="T15" s="370"/>
      <c r="U15" s="353">
        <v>0</v>
      </c>
    </row>
    <row r="16" spans="1:21" ht="14.4" customHeight="1" x14ac:dyDescent="0.3">
      <c r="A16" s="304">
        <v>35</v>
      </c>
      <c r="B16" s="305" t="s">
        <v>428</v>
      </c>
      <c r="C16" s="305">
        <v>89301356</v>
      </c>
      <c r="D16" s="368" t="s">
        <v>732</v>
      </c>
      <c r="E16" s="369" t="s">
        <v>491</v>
      </c>
      <c r="F16" s="305" t="s">
        <v>486</v>
      </c>
      <c r="G16" s="305" t="s">
        <v>529</v>
      </c>
      <c r="H16" s="305" t="s">
        <v>427</v>
      </c>
      <c r="I16" s="305" t="s">
        <v>530</v>
      </c>
      <c r="J16" s="305" t="s">
        <v>531</v>
      </c>
      <c r="K16" s="305" t="s">
        <v>532</v>
      </c>
      <c r="L16" s="306">
        <v>0</v>
      </c>
      <c r="M16" s="306">
        <v>0</v>
      </c>
      <c r="N16" s="305">
        <v>1</v>
      </c>
      <c r="O16" s="370">
        <v>1</v>
      </c>
      <c r="P16" s="306"/>
      <c r="Q16" s="352"/>
      <c r="R16" s="305"/>
      <c r="S16" s="352">
        <v>0</v>
      </c>
      <c r="T16" s="370"/>
      <c r="U16" s="353">
        <v>0</v>
      </c>
    </row>
    <row r="17" spans="1:21" ht="14.4" customHeight="1" x14ac:dyDescent="0.3">
      <c r="A17" s="304">
        <v>35</v>
      </c>
      <c r="B17" s="305" t="s">
        <v>428</v>
      </c>
      <c r="C17" s="305">
        <v>89301356</v>
      </c>
      <c r="D17" s="368" t="s">
        <v>732</v>
      </c>
      <c r="E17" s="369" t="s">
        <v>491</v>
      </c>
      <c r="F17" s="305" t="s">
        <v>486</v>
      </c>
      <c r="G17" s="305" t="s">
        <v>533</v>
      </c>
      <c r="H17" s="305" t="s">
        <v>427</v>
      </c>
      <c r="I17" s="305" t="s">
        <v>534</v>
      </c>
      <c r="J17" s="305" t="s">
        <v>535</v>
      </c>
      <c r="K17" s="305" t="s">
        <v>536</v>
      </c>
      <c r="L17" s="306">
        <v>31.64</v>
      </c>
      <c r="M17" s="306">
        <v>31.64</v>
      </c>
      <c r="N17" s="305">
        <v>1</v>
      </c>
      <c r="O17" s="370">
        <v>1</v>
      </c>
      <c r="P17" s="306"/>
      <c r="Q17" s="352">
        <v>0</v>
      </c>
      <c r="R17" s="305"/>
      <c r="S17" s="352">
        <v>0</v>
      </c>
      <c r="T17" s="370"/>
      <c r="U17" s="353">
        <v>0</v>
      </c>
    </row>
    <row r="18" spans="1:21" ht="14.4" customHeight="1" x14ac:dyDescent="0.3">
      <c r="A18" s="304">
        <v>35</v>
      </c>
      <c r="B18" s="305" t="s">
        <v>428</v>
      </c>
      <c r="C18" s="305">
        <v>89301356</v>
      </c>
      <c r="D18" s="368" t="s">
        <v>732</v>
      </c>
      <c r="E18" s="369" t="s">
        <v>491</v>
      </c>
      <c r="F18" s="305" t="s">
        <v>486</v>
      </c>
      <c r="G18" s="305" t="s">
        <v>533</v>
      </c>
      <c r="H18" s="305" t="s">
        <v>427</v>
      </c>
      <c r="I18" s="305" t="s">
        <v>537</v>
      </c>
      <c r="J18" s="305" t="s">
        <v>538</v>
      </c>
      <c r="K18" s="305" t="s">
        <v>539</v>
      </c>
      <c r="L18" s="306">
        <v>41.07</v>
      </c>
      <c r="M18" s="306">
        <v>41.07</v>
      </c>
      <c r="N18" s="305">
        <v>1</v>
      </c>
      <c r="O18" s="370">
        <v>0.5</v>
      </c>
      <c r="P18" s="306"/>
      <c r="Q18" s="352">
        <v>0</v>
      </c>
      <c r="R18" s="305"/>
      <c r="S18" s="352">
        <v>0</v>
      </c>
      <c r="T18" s="370"/>
      <c r="U18" s="353">
        <v>0</v>
      </c>
    </row>
    <row r="19" spans="1:21" ht="14.4" customHeight="1" x14ac:dyDescent="0.3">
      <c r="A19" s="304">
        <v>35</v>
      </c>
      <c r="B19" s="305" t="s">
        <v>428</v>
      </c>
      <c r="C19" s="305">
        <v>89301356</v>
      </c>
      <c r="D19" s="368" t="s">
        <v>732</v>
      </c>
      <c r="E19" s="369" t="s">
        <v>491</v>
      </c>
      <c r="F19" s="305" t="s">
        <v>486</v>
      </c>
      <c r="G19" s="305" t="s">
        <v>540</v>
      </c>
      <c r="H19" s="305" t="s">
        <v>427</v>
      </c>
      <c r="I19" s="305" t="s">
        <v>534</v>
      </c>
      <c r="J19" s="305" t="s">
        <v>535</v>
      </c>
      <c r="K19" s="305" t="s">
        <v>536</v>
      </c>
      <c r="L19" s="306">
        <v>31.64</v>
      </c>
      <c r="M19" s="306">
        <v>31.64</v>
      </c>
      <c r="N19" s="305">
        <v>1</v>
      </c>
      <c r="O19" s="370">
        <v>1</v>
      </c>
      <c r="P19" s="306"/>
      <c r="Q19" s="352">
        <v>0</v>
      </c>
      <c r="R19" s="305"/>
      <c r="S19" s="352">
        <v>0</v>
      </c>
      <c r="T19" s="370"/>
      <c r="U19" s="353">
        <v>0</v>
      </c>
    </row>
    <row r="20" spans="1:21" ht="14.4" customHeight="1" x14ac:dyDescent="0.3">
      <c r="A20" s="304">
        <v>35</v>
      </c>
      <c r="B20" s="305" t="s">
        <v>428</v>
      </c>
      <c r="C20" s="305">
        <v>89301356</v>
      </c>
      <c r="D20" s="368" t="s">
        <v>732</v>
      </c>
      <c r="E20" s="369" t="s">
        <v>491</v>
      </c>
      <c r="F20" s="305" t="s">
        <v>486</v>
      </c>
      <c r="G20" s="305" t="s">
        <v>540</v>
      </c>
      <c r="H20" s="305" t="s">
        <v>427</v>
      </c>
      <c r="I20" s="305" t="s">
        <v>537</v>
      </c>
      <c r="J20" s="305" t="s">
        <v>541</v>
      </c>
      <c r="K20" s="305" t="s">
        <v>539</v>
      </c>
      <c r="L20" s="306">
        <v>41.07</v>
      </c>
      <c r="M20" s="306">
        <v>82.14</v>
      </c>
      <c r="N20" s="305">
        <v>2</v>
      </c>
      <c r="O20" s="370">
        <v>1.5</v>
      </c>
      <c r="P20" s="306">
        <v>41.07</v>
      </c>
      <c r="Q20" s="352">
        <v>0.5</v>
      </c>
      <c r="R20" s="305">
        <v>1</v>
      </c>
      <c r="S20" s="352">
        <v>0.5</v>
      </c>
      <c r="T20" s="370">
        <v>0.5</v>
      </c>
      <c r="U20" s="353">
        <v>0.33333333333333331</v>
      </c>
    </row>
    <row r="21" spans="1:21" ht="14.4" customHeight="1" x14ac:dyDescent="0.3">
      <c r="A21" s="304">
        <v>35</v>
      </c>
      <c r="B21" s="305" t="s">
        <v>428</v>
      </c>
      <c r="C21" s="305">
        <v>89301356</v>
      </c>
      <c r="D21" s="368" t="s">
        <v>732</v>
      </c>
      <c r="E21" s="369" t="s">
        <v>491</v>
      </c>
      <c r="F21" s="305" t="s">
        <v>486</v>
      </c>
      <c r="G21" s="305" t="s">
        <v>542</v>
      </c>
      <c r="H21" s="305" t="s">
        <v>427</v>
      </c>
      <c r="I21" s="305" t="s">
        <v>543</v>
      </c>
      <c r="J21" s="305" t="s">
        <v>544</v>
      </c>
      <c r="K21" s="305" t="s">
        <v>545</v>
      </c>
      <c r="L21" s="306">
        <v>35.71</v>
      </c>
      <c r="M21" s="306">
        <v>71.42</v>
      </c>
      <c r="N21" s="305">
        <v>2</v>
      </c>
      <c r="O21" s="370">
        <v>1</v>
      </c>
      <c r="P21" s="306">
        <v>71.42</v>
      </c>
      <c r="Q21" s="352">
        <v>1</v>
      </c>
      <c r="R21" s="305">
        <v>2</v>
      </c>
      <c r="S21" s="352">
        <v>1</v>
      </c>
      <c r="T21" s="370">
        <v>1</v>
      </c>
      <c r="U21" s="353">
        <v>1</v>
      </c>
    </row>
    <row r="22" spans="1:21" ht="14.4" customHeight="1" x14ac:dyDescent="0.3">
      <c r="A22" s="304">
        <v>35</v>
      </c>
      <c r="B22" s="305" t="s">
        <v>428</v>
      </c>
      <c r="C22" s="305">
        <v>89301356</v>
      </c>
      <c r="D22" s="368" t="s">
        <v>732</v>
      </c>
      <c r="E22" s="369" t="s">
        <v>491</v>
      </c>
      <c r="F22" s="305" t="s">
        <v>486</v>
      </c>
      <c r="G22" s="305" t="s">
        <v>546</v>
      </c>
      <c r="H22" s="305" t="s">
        <v>427</v>
      </c>
      <c r="I22" s="305" t="s">
        <v>547</v>
      </c>
      <c r="J22" s="305" t="s">
        <v>548</v>
      </c>
      <c r="K22" s="305" t="s">
        <v>549</v>
      </c>
      <c r="L22" s="306">
        <v>72.05</v>
      </c>
      <c r="M22" s="306">
        <v>144.1</v>
      </c>
      <c r="N22" s="305">
        <v>2</v>
      </c>
      <c r="O22" s="370">
        <v>1.5</v>
      </c>
      <c r="P22" s="306"/>
      <c r="Q22" s="352">
        <v>0</v>
      </c>
      <c r="R22" s="305"/>
      <c r="S22" s="352">
        <v>0</v>
      </c>
      <c r="T22" s="370"/>
      <c r="U22" s="353">
        <v>0</v>
      </c>
    </row>
    <row r="23" spans="1:21" ht="14.4" customHeight="1" x14ac:dyDescent="0.3">
      <c r="A23" s="304">
        <v>35</v>
      </c>
      <c r="B23" s="305" t="s">
        <v>428</v>
      </c>
      <c r="C23" s="305">
        <v>89301356</v>
      </c>
      <c r="D23" s="368" t="s">
        <v>732</v>
      </c>
      <c r="E23" s="369" t="s">
        <v>491</v>
      </c>
      <c r="F23" s="305" t="s">
        <v>486</v>
      </c>
      <c r="G23" s="305" t="s">
        <v>550</v>
      </c>
      <c r="H23" s="305" t="s">
        <v>427</v>
      </c>
      <c r="I23" s="305" t="s">
        <v>551</v>
      </c>
      <c r="J23" s="305" t="s">
        <v>552</v>
      </c>
      <c r="K23" s="305" t="s">
        <v>553</v>
      </c>
      <c r="L23" s="306">
        <v>72.7</v>
      </c>
      <c r="M23" s="306">
        <v>72.7</v>
      </c>
      <c r="N23" s="305">
        <v>1</v>
      </c>
      <c r="O23" s="370">
        <v>0.5</v>
      </c>
      <c r="P23" s="306">
        <v>72.7</v>
      </c>
      <c r="Q23" s="352">
        <v>1</v>
      </c>
      <c r="R23" s="305">
        <v>1</v>
      </c>
      <c r="S23" s="352">
        <v>1</v>
      </c>
      <c r="T23" s="370">
        <v>0.5</v>
      </c>
      <c r="U23" s="353">
        <v>1</v>
      </c>
    </row>
    <row r="24" spans="1:21" ht="14.4" customHeight="1" x14ac:dyDescent="0.3">
      <c r="A24" s="304">
        <v>35</v>
      </c>
      <c r="B24" s="305" t="s">
        <v>428</v>
      </c>
      <c r="C24" s="305">
        <v>89301356</v>
      </c>
      <c r="D24" s="368" t="s">
        <v>732</v>
      </c>
      <c r="E24" s="369" t="s">
        <v>491</v>
      </c>
      <c r="F24" s="305" t="s">
        <v>486</v>
      </c>
      <c r="G24" s="305" t="s">
        <v>554</v>
      </c>
      <c r="H24" s="305" t="s">
        <v>427</v>
      </c>
      <c r="I24" s="305" t="s">
        <v>551</v>
      </c>
      <c r="J24" s="305" t="s">
        <v>552</v>
      </c>
      <c r="K24" s="305" t="s">
        <v>553</v>
      </c>
      <c r="L24" s="306">
        <v>72.7</v>
      </c>
      <c r="M24" s="306">
        <v>218.10000000000002</v>
      </c>
      <c r="N24" s="305">
        <v>3</v>
      </c>
      <c r="O24" s="370">
        <v>1.5</v>
      </c>
      <c r="P24" s="306">
        <v>218.10000000000002</v>
      </c>
      <c r="Q24" s="352">
        <v>1</v>
      </c>
      <c r="R24" s="305">
        <v>3</v>
      </c>
      <c r="S24" s="352">
        <v>1</v>
      </c>
      <c r="T24" s="370">
        <v>1.5</v>
      </c>
      <c r="U24" s="353">
        <v>1</v>
      </c>
    </row>
    <row r="25" spans="1:21" ht="14.4" customHeight="1" x14ac:dyDescent="0.3">
      <c r="A25" s="304">
        <v>35</v>
      </c>
      <c r="B25" s="305" t="s">
        <v>428</v>
      </c>
      <c r="C25" s="305">
        <v>89301356</v>
      </c>
      <c r="D25" s="368" t="s">
        <v>732</v>
      </c>
      <c r="E25" s="369" t="s">
        <v>491</v>
      </c>
      <c r="F25" s="305" t="s">
        <v>486</v>
      </c>
      <c r="G25" s="305" t="s">
        <v>555</v>
      </c>
      <c r="H25" s="305" t="s">
        <v>427</v>
      </c>
      <c r="I25" s="305" t="s">
        <v>556</v>
      </c>
      <c r="J25" s="305" t="s">
        <v>557</v>
      </c>
      <c r="K25" s="305" t="s">
        <v>558</v>
      </c>
      <c r="L25" s="306">
        <v>132.34</v>
      </c>
      <c r="M25" s="306">
        <v>132.34</v>
      </c>
      <c r="N25" s="305">
        <v>1</v>
      </c>
      <c r="O25" s="370">
        <v>1</v>
      </c>
      <c r="P25" s="306">
        <v>132.34</v>
      </c>
      <c r="Q25" s="352">
        <v>1</v>
      </c>
      <c r="R25" s="305">
        <v>1</v>
      </c>
      <c r="S25" s="352">
        <v>1</v>
      </c>
      <c r="T25" s="370">
        <v>1</v>
      </c>
      <c r="U25" s="353">
        <v>1</v>
      </c>
    </row>
    <row r="26" spans="1:21" ht="14.4" customHeight="1" x14ac:dyDescent="0.3">
      <c r="A26" s="304">
        <v>35</v>
      </c>
      <c r="B26" s="305" t="s">
        <v>428</v>
      </c>
      <c r="C26" s="305">
        <v>89301356</v>
      </c>
      <c r="D26" s="368" t="s">
        <v>732</v>
      </c>
      <c r="E26" s="369" t="s">
        <v>491</v>
      </c>
      <c r="F26" s="305" t="s">
        <v>486</v>
      </c>
      <c r="G26" s="305" t="s">
        <v>559</v>
      </c>
      <c r="H26" s="305" t="s">
        <v>427</v>
      </c>
      <c r="I26" s="305" t="s">
        <v>560</v>
      </c>
      <c r="J26" s="305" t="s">
        <v>561</v>
      </c>
      <c r="K26" s="305" t="s">
        <v>562</v>
      </c>
      <c r="L26" s="306">
        <v>0</v>
      </c>
      <c r="M26" s="306">
        <v>0</v>
      </c>
      <c r="N26" s="305">
        <v>1</v>
      </c>
      <c r="O26" s="370">
        <v>1</v>
      </c>
      <c r="P26" s="306">
        <v>0</v>
      </c>
      <c r="Q26" s="352"/>
      <c r="R26" s="305">
        <v>1</v>
      </c>
      <c r="S26" s="352">
        <v>1</v>
      </c>
      <c r="T26" s="370">
        <v>1</v>
      </c>
      <c r="U26" s="353">
        <v>1</v>
      </c>
    </row>
    <row r="27" spans="1:21" ht="14.4" customHeight="1" x14ac:dyDescent="0.3">
      <c r="A27" s="304">
        <v>35</v>
      </c>
      <c r="B27" s="305" t="s">
        <v>428</v>
      </c>
      <c r="C27" s="305">
        <v>89301356</v>
      </c>
      <c r="D27" s="368" t="s">
        <v>732</v>
      </c>
      <c r="E27" s="369" t="s">
        <v>491</v>
      </c>
      <c r="F27" s="305" t="s">
        <v>486</v>
      </c>
      <c r="G27" s="305" t="s">
        <v>563</v>
      </c>
      <c r="H27" s="305" t="s">
        <v>733</v>
      </c>
      <c r="I27" s="305" t="s">
        <v>564</v>
      </c>
      <c r="J27" s="305" t="s">
        <v>565</v>
      </c>
      <c r="K27" s="305" t="s">
        <v>566</v>
      </c>
      <c r="L27" s="306">
        <v>50.57</v>
      </c>
      <c r="M27" s="306">
        <v>101.14</v>
      </c>
      <c r="N27" s="305">
        <v>2</v>
      </c>
      <c r="O27" s="370">
        <v>1</v>
      </c>
      <c r="P27" s="306">
        <v>101.14</v>
      </c>
      <c r="Q27" s="352">
        <v>1</v>
      </c>
      <c r="R27" s="305">
        <v>2</v>
      </c>
      <c r="S27" s="352">
        <v>1</v>
      </c>
      <c r="T27" s="370">
        <v>1</v>
      </c>
      <c r="U27" s="353">
        <v>1</v>
      </c>
    </row>
    <row r="28" spans="1:21" ht="14.4" customHeight="1" x14ac:dyDescent="0.3">
      <c r="A28" s="304">
        <v>35</v>
      </c>
      <c r="B28" s="305" t="s">
        <v>428</v>
      </c>
      <c r="C28" s="305">
        <v>89301356</v>
      </c>
      <c r="D28" s="368" t="s">
        <v>732</v>
      </c>
      <c r="E28" s="369" t="s">
        <v>491</v>
      </c>
      <c r="F28" s="305" t="s">
        <v>486</v>
      </c>
      <c r="G28" s="305" t="s">
        <v>563</v>
      </c>
      <c r="H28" s="305" t="s">
        <v>427</v>
      </c>
      <c r="I28" s="305" t="s">
        <v>567</v>
      </c>
      <c r="J28" s="305" t="s">
        <v>568</v>
      </c>
      <c r="K28" s="305" t="s">
        <v>569</v>
      </c>
      <c r="L28" s="306">
        <v>50.57</v>
      </c>
      <c r="M28" s="306">
        <v>50.57</v>
      </c>
      <c r="N28" s="305">
        <v>1</v>
      </c>
      <c r="O28" s="370">
        <v>0.5</v>
      </c>
      <c r="P28" s="306">
        <v>50.57</v>
      </c>
      <c r="Q28" s="352">
        <v>1</v>
      </c>
      <c r="R28" s="305">
        <v>1</v>
      </c>
      <c r="S28" s="352">
        <v>1</v>
      </c>
      <c r="T28" s="370">
        <v>0.5</v>
      </c>
      <c r="U28" s="353">
        <v>1</v>
      </c>
    </row>
    <row r="29" spans="1:21" ht="14.4" customHeight="1" x14ac:dyDescent="0.3">
      <c r="A29" s="304">
        <v>35</v>
      </c>
      <c r="B29" s="305" t="s">
        <v>428</v>
      </c>
      <c r="C29" s="305">
        <v>89301356</v>
      </c>
      <c r="D29" s="368" t="s">
        <v>732</v>
      </c>
      <c r="E29" s="369" t="s">
        <v>491</v>
      </c>
      <c r="F29" s="305" t="s">
        <v>486</v>
      </c>
      <c r="G29" s="305" t="s">
        <v>570</v>
      </c>
      <c r="H29" s="305" t="s">
        <v>733</v>
      </c>
      <c r="I29" s="305" t="s">
        <v>571</v>
      </c>
      <c r="J29" s="305" t="s">
        <v>572</v>
      </c>
      <c r="K29" s="305" t="s">
        <v>485</v>
      </c>
      <c r="L29" s="306">
        <v>137.74</v>
      </c>
      <c r="M29" s="306">
        <v>275.48</v>
      </c>
      <c r="N29" s="305">
        <v>2</v>
      </c>
      <c r="O29" s="370">
        <v>1.5</v>
      </c>
      <c r="P29" s="306"/>
      <c r="Q29" s="352">
        <v>0</v>
      </c>
      <c r="R29" s="305"/>
      <c r="S29" s="352">
        <v>0</v>
      </c>
      <c r="T29" s="370"/>
      <c r="U29" s="353">
        <v>0</v>
      </c>
    </row>
    <row r="30" spans="1:21" ht="14.4" customHeight="1" x14ac:dyDescent="0.3">
      <c r="A30" s="304">
        <v>35</v>
      </c>
      <c r="B30" s="305" t="s">
        <v>428</v>
      </c>
      <c r="C30" s="305">
        <v>89301356</v>
      </c>
      <c r="D30" s="368" t="s">
        <v>732</v>
      </c>
      <c r="E30" s="369" t="s">
        <v>491</v>
      </c>
      <c r="F30" s="305" t="s">
        <v>486</v>
      </c>
      <c r="G30" s="305" t="s">
        <v>573</v>
      </c>
      <c r="H30" s="305" t="s">
        <v>427</v>
      </c>
      <c r="I30" s="305" t="s">
        <v>574</v>
      </c>
      <c r="J30" s="305" t="s">
        <v>575</v>
      </c>
      <c r="K30" s="305" t="s">
        <v>576</v>
      </c>
      <c r="L30" s="306">
        <v>72.94</v>
      </c>
      <c r="M30" s="306">
        <v>72.94</v>
      </c>
      <c r="N30" s="305">
        <v>1</v>
      </c>
      <c r="O30" s="370">
        <v>0.5</v>
      </c>
      <c r="P30" s="306">
        <v>72.94</v>
      </c>
      <c r="Q30" s="352">
        <v>1</v>
      </c>
      <c r="R30" s="305">
        <v>1</v>
      </c>
      <c r="S30" s="352">
        <v>1</v>
      </c>
      <c r="T30" s="370">
        <v>0.5</v>
      </c>
      <c r="U30" s="353">
        <v>1</v>
      </c>
    </row>
    <row r="31" spans="1:21" ht="14.4" customHeight="1" x14ac:dyDescent="0.3">
      <c r="A31" s="304">
        <v>35</v>
      </c>
      <c r="B31" s="305" t="s">
        <v>428</v>
      </c>
      <c r="C31" s="305">
        <v>89301356</v>
      </c>
      <c r="D31" s="368" t="s">
        <v>732</v>
      </c>
      <c r="E31" s="369" t="s">
        <v>491</v>
      </c>
      <c r="F31" s="305" t="s">
        <v>486</v>
      </c>
      <c r="G31" s="305" t="s">
        <v>577</v>
      </c>
      <c r="H31" s="305" t="s">
        <v>427</v>
      </c>
      <c r="I31" s="305" t="s">
        <v>578</v>
      </c>
      <c r="J31" s="305" t="s">
        <v>579</v>
      </c>
      <c r="K31" s="305" t="s">
        <v>580</v>
      </c>
      <c r="L31" s="306">
        <v>0</v>
      </c>
      <c r="M31" s="306">
        <v>0</v>
      </c>
      <c r="N31" s="305">
        <v>1</v>
      </c>
      <c r="O31" s="370">
        <v>1</v>
      </c>
      <c r="P31" s="306">
        <v>0</v>
      </c>
      <c r="Q31" s="352"/>
      <c r="R31" s="305">
        <v>1</v>
      </c>
      <c r="S31" s="352">
        <v>1</v>
      </c>
      <c r="T31" s="370">
        <v>1</v>
      </c>
      <c r="U31" s="353">
        <v>1</v>
      </c>
    </row>
    <row r="32" spans="1:21" ht="14.4" customHeight="1" x14ac:dyDescent="0.3">
      <c r="A32" s="304">
        <v>35</v>
      </c>
      <c r="B32" s="305" t="s">
        <v>428</v>
      </c>
      <c r="C32" s="305">
        <v>89301356</v>
      </c>
      <c r="D32" s="368" t="s">
        <v>732</v>
      </c>
      <c r="E32" s="369" t="s">
        <v>491</v>
      </c>
      <c r="F32" s="305" t="s">
        <v>486</v>
      </c>
      <c r="G32" s="305" t="s">
        <v>581</v>
      </c>
      <c r="H32" s="305" t="s">
        <v>427</v>
      </c>
      <c r="I32" s="305" t="s">
        <v>582</v>
      </c>
      <c r="J32" s="305" t="s">
        <v>583</v>
      </c>
      <c r="K32" s="305" t="s">
        <v>584</v>
      </c>
      <c r="L32" s="306">
        <v>125.55</v>
      </c>
      <c r="M32" s="306">
        <v>125.55</v>
      </c>
      <c r="N32" s="305">
        <v>1</v>
      </c>
      <c r="O32" s="370">
        <v>0.5</v>
      </c>
      <c r="P32" s="306">
        <v>125.55</v>
      </c>
      <c r="Q32" s="352">
        <v>1</v>
      </c>
      <c r="R32" s="305">
        <v>1</v>
      </c>
      <c r="S32" s="352">
        <v>1</v>
      </c>
      <c r="T32" s="370">
        <v>0.5</v>
      </c>
      <c r="U32" s="353">
        <v>1</v>
      </c>
    </row>
    <row r="33" spans="1:21" ht="14.4" customHeight="1" x14ac:dyDescent="0.3">
      <c r="A33" s="304">
        <v>35</v>
      </c>
      <c r="B33" s="305" t="s">
        <v>428</v>
      </c>
      <c r="C33" s="305">
        <v>89301356</v>
      </c>
      <c r="D33" s="368" t="s">
        <v>732</v>
      </c>
      <c r="E33" s="369" t="s">
        <v>491</v>
      </c>
      <c r="F33" s="305" t="s">
        <v>486</v>
      </c>
      <c r="G33" s="305" t="s">
        <v>585</v>
      </c>
      <c r="H33" s="305" t="s">
        <v>733</v>
      </c>
      <c r="I33" s="305" t="s">
        <v>586</v>
      </c>
      <c r="J33" s="305" t="s">
        <v>587</v>
      </c>
      <c r="K33" s="305" t="s">
        <v>588</v>
      </c>
      <c r="L33" s="306">
        <v>1049.31</v>
      </c>
      <c r="M33" s="306">
        <v>2098.62</v>
      </c>
      <c r="N33" s="305">
        <v>2</v>
      </c>
      <c r="O33" s="370">
        <v>1</v>
      </c>
      <c r="P33" s="306">
        <v>2098.62</v>
      </c>
      <c r="Q33" s="352">
        <v>1</v>
      </c>
      <c r="R33" s="305">
        <v>2</v>
      </c>
      <c r="S33" s="352">
        <v>1</v>
      </c>
      <c r="T33" s="370">
        <v>1</v>
      </c>
      <c r="U33" s="353">
        <v>1</v>
      </c>
    </row>
    <row r="34" spans="1:21" ht="14.4" customHeight="1" x14ac:dyDescent="0.3">
      <c r="A34" s="304">
        <v>35</v>
      </c>
      <c r="B34" s="305" t="s">
        <v>428</v>
      </c>
      <c r="C34" s="305">
        <v>89301356</v>
      </c>
      <c r="D34" s="368" t="s">
        <v>732</v>
      </c>
      <c r="E34" s="369" t="s">
        <v>491</v>
      </c>
      <c r="F34" s="305" t="s">
        <v>486</v>
      </c>
      <c r="G34" s="305" t="s">
        <v>585</v>
      </c>
      <c r="H34" s="305" t="s">
        <v>733</v>
      </c>
      <c r="I34" s="305" t="s">
        <v>586</v>
      </c>
      <c r="J34" s="305" t="s">
        <v>587</v>
      </c>
      <c r="K34" s="305" t="s">
        <v>588</v>
      </c>
      <c r="L34" s="306">
        <v>1102.2</v>
      </c>
      <c r="M34" s="306">
        <v>1102.2</v>
      </c>
      <c r="N34" s="305">
        <v>1</v>
      </c>
      <c r="O34" s="370">
        <v>0.5</v>
      </c>
      <c r="P34" s="306">
        <v>1102.2</v>
      </c>
      <c r="Q34" s="352">
        <v>1</v>
      </c>
      <c r="R34" s="305">
        <v>1</v>
      </c>
      <c r="S34" s="352">
        <v>1</v>
      </c>
      <c r="T34" s="370">
        <v>0.5</v>
      </c>
      <c r="U34" s="353">
        <v>1</v>
      </c>
    </row>
    <row r="35" spans="1:21" ht="14.4" customHeight="1" x14ac:dyDescent="0.3">
      <c r="A35" s="304">
        <v>35</v>
      </c>
      <c r="B35" s="305" t="s">
        <v>428</v>
      </c>
      <c r="C35" s="305">
        <v>89301356</v>
      </c>
      <c r="D35" s="368" t="s">
        <v>732</v>
      </c>
      <c r="E35" s="369" t="s">
        <v>491</v>
      </c>
      <c r="F35" s="305" t="s">
        <v>486</v>
      </c>
      <c r="G35" s="305" t="s">
        <v>589</v>
      </c>
      <c r="H35" s="305" t="s">
        <v>427</v>
      </c>
      <c r="I35" s="305" t="s">
        <v>590</v>
      </c>
      <c r="J35" s="305" t="s">
        <v>591</v>
      </c>
      <c r="K35" s="305" t="s">
        <v>592</v>
      </c>
      <c r="L35" s="306">
        <v>38.99</v>
      </c>
      <c r="M35" s="306">
        <v>38.99</v>
      </c>
      <c r="N35" s="305">
        <v>1</v>
      </c>
      <c r="O35" s="370">
        <v>1</v>
      </c>
      <c r="P35" s="306">
        <v>38.99</v>
      </c>
      <c r="Q35" s="352">
        <v>1</v>
      </c>
      <c r="R35" s="305">
        <v>1</v>
      </c>
      <c r="S35" s="352">
        <v>1</v>
      </c>
      <c r="T35" s="370">
        <v>1</v>
      </c>
      <c r="U35" s="353">
        <v>1</v>
      </c>
    </row>
    <row r="36" spans="1:21" ht="14.4" customHeight="1" x14ac:dyDescent="0.3">
      <c r="A36" s="304">
        <v>35</v>
      </c>
      <c r="B36" s="305" t="s">
        <v>428</v>
      </c>
      <c r="C36" s="305">
        <v>89301356</v>
      </c>
      <c r="D36" s="368" t="s">
        <v>732</v>
      </c>
      <c r="E36" s="369" t="s">
        <v>491</v>
      </c>
      <c r="F36" s="305" t="s">
        <v>486</v>
      </c>
      <c r="G36" s="305" t="s">
        <v>593</v>
      </c>
      <c r="H36" s="305" t="s">
        <v>427</v>
      </c>
      <c r="I36" s="305" t="s">
        <v>594</v>
      </c>
      <c r="J36" s="305" t="s">
        <v>595</v>
      </c>
      <c r="K36" s="305" t="s">
        <v>596</v>
      </c>
      <c r="L36" s="306">
        <v>0</v>
      </c>
      <c r="M36" s="306">
        <v>0</v>
      </c>
      <c r="N36" s="305">
        <v>4</v>
      </c>
      <c r="O36" s="370">
        <v>2.5</v>
      </c>
      <c r="P36" s="306">
        <v>0</v>
      </c>
      <c r="Q36" s="352"/>
      <c r="R36" s="305">
        <v>1</v>
      </c>
      <c r="S36" s="352">
        <v>0.25</v>
      </c>
      <c r="T36" s="370">
        <v>1</v>
      </c>
      <c r="U36" s="353">
        <v>0.4</v>
      </c>
    </row>
    <row r="37" spans="1:21" ht="14.4" customHeight="1" x14ac:dyDescent="0.3">
      <c r="A37" s="304">
        <v>35</v>
      </c>
      <c r="B37" s="305" t="s">
        <v>428</v>
      </c>
      <c r="C37" s="305">
        <v>89301356</v>
      </c>
      <c r="D37" s="368" t="s">
        <v>732</v>
      </c>
      <c r="E37" s="369" t="s">
        <v>491</v>
      </c>
      <c r="F37" s="305" t="s">
        <v>487</v>
      </c>
      <c r="G37" s="305" t="s">
        <v>597</v>
      </c>
      <c r="H37" s="305" t="s">
        <v>427</v>
      </c>
      <c r="I37" s="305" t="s">
        <v>598</v>
      </c>
      <c r="J37" s="305" t="s">
        <v>599</v>
      </c>
      <c r="K37" s="305"/>
      <c r="L37" s="306">
        <v>0</v>
      </c>
      <c r="M37" s="306">
        <v>0</v>
      </c>
      <c r="N37" s="305">
        <v>7</v>
      </c>
      <c r="O37" s="370">
        <v>5</v>
      </c>
      <c r="P37" s="306">
        <v>0</v>
      </c>
      <c r="Q37" s="352"/>
      <c r="R37" s="305">
        <v>7</v>
      </c>
      <c r="S37" s="352">
        <v>1</v>
      </c>
      <c r="T37" s="370">
        <v>5</v>
      </c>
      <c r="U37" s="353">
        <v>1</v>
      </c>
    </row>
    <row r="38" spans="1:21" ht="14.4" customHeight="1" x14ac:dyDescent="0.3">
      <c r="A38" s="304">
        <v>35</v>
      </c>
      <c r="B38" s="305" t="s">
        <v>428</v>
      </c>
      <c r="C38" s="305">
        <v>89301356</v>
      </c>
      <c r="D38" s="368" t="s">
        <v>732</v>
      </c>
      <c r="E38" s="369" t="s">
        <v>491</v>
      </c>
      <c r="F38" s="305" t="s">
        <v>487</v>
      </c>
      <c r="G38" s="305" t="s">
        <v>597</v>
      </c>
      <c r="H38" s="305" t="s">
        <v>427</v>
      </c>
      <c r="I38" s="305" t="s">
        <v>600</v>
      </c>
      <c r="J38" s="305" t="s">
        <v>599</v>
      </c>
      <c r="K38" s="305"/>
      <c r="L38" s="306">
        <v>0</v>
      </c>
      <c r="M38" s="306">
        <v>0</v>
      </c>
      <c r="N38" s="305">
        <v>5</v>
      </c>
      <c r="O38" s="370">
        <v>3.5</v>
      </c>
      <c r="P38" s="306">
        <v>0</v>
      </c>
      <c r="Q38" s="352"/>
      <c r="R38" s="305">
        <v>5</v>
      </c>
      <c r="S38" s="352">
        <v>1</v>
      </c>
      <c r="T38" s="370">
        <v>3.5</v>
      </c>
      <c r="U38" s="353">
        <v>1</v>
      </c>
    </row>
    <row r="39" spans="1:21" ht="14.4" customHeight="1" x14ac:dyDescent="0.3">
      <c r="A39" s="304">
        <v>35</v>
      </c>
      <c r="B39" s="305" t="s">
        <v>428</v>
      </c>
      <c r="C39" s="305">
        <v>89301356</v>
      </c>
      <c r="D39" s="368" t="s">
        <v>732</v>
      </c>
      <c r="E39" s="369" t="s">
        <v>491</v>
      </c>
      <c r="F39" s="305" t="s">
        <v>487</v>
      </c>
      <c r="G39" s="305" t="s">
        <v>597</v>
      </c>
      <c r="H39" s="305" t="s">
        <v>427</v>
      </c>
      <c r="I39" s="305" t="s">
        <v>601</v>
      </c>
      <c r="J39" s="305" t="s">
        <v>599</v>
      </c>
      <c r="K39" s="305"/>
      <c r="L39" s="306">
        <v>0</v>
      </c>
      <c r="M39" s="306">
        <v>0</v>
      </c>
      <c r="N39" s="305">
        <v>1</v>
      </c>
      <c r="O39" s="370">
        <v>1</v>
      </c>
      <c r="P39" s="306"/>
      <c r="Q39" s="352"/>
      <c r="R39" s="305"/>
      <c r="S39" s="352">
        <v>0</v>
      </c>
      <c r="T39" s="370"/>
      <c r="U39" s="353">
        <v>0</v>
      </c>
    </row>
    <row r="40" spans="1:21" ht="14.4" customHeight="1" x14ac:dyDescent="0.3">
      <c r="A40" s="304">
        <v>35</v>
      </c>
      <c r="B40" s="305" t="s">
        <v>428</v>
      </c>
      <c r="C40" s="305">
        <v>89301356</v>
      </c>
      <c r="D40" s="368" t="s">
        <v>732</v>
      </c>
      <c r="E40" s="369" t="s">
        <v>491</v>
      </c>
      <c r="F40" s="305" t="s">
        <v>487</v>
      </c>
      <c r="G40" s="305" t="s">
        <v>597</v>
      </c>
      <c r="H40" s="305" t="s">
        <v>427</v>
      </c>
      <c r="I40" s="305" t="s">
        <v>602</v>
      </c>
      <c r="J40" s="305" t="s">
        <v>599</v>
      </c>
      <c r="K40" s="305"/>
      <c r="L40" s="306">
        <v>0</v>
      </c>
      <c r="M40" s="306">
        <v>0</v>
      </c>
      <c r="N40" s="305">
        <v>2</v>
      </c>
      <c r="O40" s="370">
        <v>1</v>
      </c>
      <c r="P40" s="306">
        <v>0</v>
      </c>
      <c r="Q40" s="352"/>
      <c r="R40" s="305">
        <v>2</v>
      </c>
      <c r="S40" s="352">
        <v>1</v>
      </c>
      <c r="T40" s="370">
        <v>1</v>
      </c>
      <c r="U40" s="353">
        <v>1</v>
      </c>
    </row>
    <row r="41" spans="1:21" ht="14.4" customHeight="1" x14ac:dyDescent="0.3">
      <c r="A41" s="304">
        <v>35</v>
      </c>
      <c r="B41" s="305" t="s">
        <v>428</v>
      </c>
      <c r="C41" s="305">
        <v>89301356</v>
      </c>
      <c r="D41" s="368" t="s">
        <v>732</v>
      </c>
      <c r="E41" s="369" t="s">
        <v>492</v>
      </c>
      <c r="F41" s="305" t="s">
        <v>486</v>
      </c>
      <c r="G41" s="305" t="s">
        <v>603</v>
      </c>
      <c r="H41" s="305" t="s">
        <v>427</v>
      </c>
      <c r="I41" s="305" t="s">
        <v>604</v>
      </c>
      <c r="J41" s="305" t="s">
        <v>605</v>
      </c>
      <c r="K41" s="305" t="s">
        <v>532</v>
      </c>
      <c r="L41" s="306">
        <v>0</v>
      </c>
      <c r="M41" s="306">
        <v>0</v>
      </c>
      <c r="N41" s="305">
        <v>2</v>
      </c>
      <c r="O41" s="370">
        <v>2</v>
      </c>
      <c r="P41" s="306"/>
      <c r="Q41" s="352"/>
      <c r="R41" s="305"/>
      <c r="S41" s="352">
        <v>0</v>
      </c>
      <c r="T41" s="370"/>
      <c r="U41" s="353">
        <v>0</v>
      </c>
    </row>
    <row r="42" spans="1:21" ht="14.4" customHeight="1" x14ac:dyDescent="0.3">
      <c r="A42" s="304">
        <v>35</v>
      </c>
      <c r="B42" s="305" t="s">
        <v>428</v>
      </c>
      <c r="C42" s="305">
        <v>89301356</v>
      </c>
      <c r="D42" s="368" t="s">
        <v>732</v>
      </c>
      <c r="E42" s="369" t="s">
        <v>492</v>
      </c>
      <c r="F42" s="305" t="s">
        <v>486</v>
      </c>
      <c r="G42" s="305" t="s">
        <v>529</v>
      </c>
      <c r="H42" s="305" t="s">
        <v>427</v>
      </c>
      <c r="I42" s="305" t="s">
        <v>606</v>
      </c>
      <c r="J42" s="305" t="s">
        <v>607</v>
      </c>
      <c r="K42" s="305" t="s">
        <v>532</v>
      </c>
      <c r="L42" s="306">
        <v>0</v>
      </c>
      <c r="M42" s="306">
        <v>0</v>
      </c>
      <c r="N42" s="305">
        <v>1</v>
      </c>
      <c r="O42" s="370">
        <v>1</v>
      </c>
      <c r="P42" s="306">
        <v>0</v>
      </c>
      <c r="Q42" s="352"/>
      <c r="R42" s="305">
        <v>1</v>
      </c>
      <c r="S42" s="352">
        <v>1</v>
      </c>
      <c r="T42" s="370">
        <v>1</v>
      </c>
      <c r="U42" s="353">
        <v>1</v>
      </c>
    </row>
    <row r="43" spans="1:21" ht="14.4" customHeight="1" x14ac:dyDescent="0.3">
      <c r="A43" s="304">
        <v>35</v>
      </c>
      <c r="B43" s="305" t="s">
        <v>428</v>
      </c>
      <c r="C43" s="305">
        <v>89301356</v>
      </c>
      <c r="D43" s="368" t="s">
        <v>732</v>
      </c>
      <c r="E43" s="369" t="s">
        <v>492</v>
      </c>
      <c r="F43" s="305" t="s">
        <v>486</v>
      </c>
      <c r="G43" s="305" t="s">
        <v>608</v>
      </c>
      <c r="H43" s="305" t="s">
        <v>733</v>
      </c>
      <c r="I43" s="305" t="s">
        <v>609</v>
      </c>
      <c r="J43" s="305" t="s">
        <v>610</v>
      </c>
      <c r="K43" s="305" t="s">
        <v>611</v>
      </c>
      <c r="L43" s="306">
        <v>399.92</v>
      </c>
      <c r="M43" s="306">
        <v>799.84</v>
      </c>
      <c r="N43" s="305">
        <v>2</v>
      </c>
      <c r="O43" s="370">
        <v>0.5</v>
      </c>
      <c r="P43" s="306">
        <v>799.84</v>
      </c>
      <c r="Q43" s="352">
        <v>1</v>
      </c>
      <c r="R43" s="305">
        <v>2</v>
      </c>
      <c r="S43" s="352">
        <v>1</v>
      </c>
      <c r="T43" s="370">
        <v>0.5</v>
      </c>
      <c r="U43" s="353">
        <v>1</v>
      </c>
    </row>
    <row r="44" spans="1:21" ht="14.4" customHeight="1" x14ac:dyDescent="0.3">
      <c r="A44" s="304">
        <v>35</v>
      </c>
      <c r="B44" s="305" t="s">
        <v>428</v>
      </c>
      <c r="C44" s="305">
        <v>89301356</v>
      </c>
      <c r="D44" s="368" t="s">
        <v>732</v>
      </c>
      <c r="E44" s="369" t="s">
        <v>492</v>
      </c>
      <c r="F44" s="305" t="s">
        <v>486</v>
      </c>
      <c r="G44" s="305" t="s">
        <v>555</v>
      </c>
      <c r="H44" s="305" t="s">
        <v>427</v>
      </c>
      <c r="I44" s="305" t="s">
        <v>556</v>
      </c>
      <c r="J44" s="305" t="s">
        <v>557</v>
      </c>
      <c r="K44" s="305" t="s">
        <v>558</v>
      </c>
      <c r="L44" s="306">
        <v>132.34</v>
      </c>
      <c r="M44" s="306">
        <v>132.34</v>
      </c>
      <c r="N44" s="305">
        <v>1</v>
      </c>
      <c r="O44" s="370">
        <v>0.5</v>
      </c>
      <c r="P44" s="306">
        <v>132.34</v>
      </c>
      <c r="Q44" s="352">
        <v>1</v>
      </c>
      <c r="R44" s="305">
        <v>1</v>
      </c>
      <c r="S44" s="352">
        <v>1</v>
      </c>
      <c r="T44" s="370">
        <v>0.5</v>
      </c>
      <c r="U44" s="353">
        <v>1</v>
      </c>
    </row>
    <row r="45" spans="1:21" ht="14.4" customHeight="1" x14ac:dyDescent="0.3">
      <c r="A45" s="304">
        <v>35</v>
      </c>
      <c r="B45" s="305" t="s">
        <v>428</v>
      </c>
      <c r="C45" s="305">
        <v>89301356</v>
      </c>
      <c r="D45" s="368" t="s">
        <v>732</v>
      </c>
      <c r="E45" s="369" t="s">
        <v>492</v>
      </c>
      <c r="F45" s="305" t="s">
        <v>486</v>
      </c>
      <c r="G45" s="305" t="s">
        <v>559</v>
      </c>
      <c r="H45" s="305" t="s">
        <v>427</v>
      </c>
      <c r="I45" s="305" t="s">
        <v>560</v>
      </c>
      <c r="J45" s="305" t="s">
        <v>561</v>
      </c>
      <c r="K45" s="305" t="s">
        <v>562</v>
      </c>
      <c r="L45" s="306">
        <v>0</v>
      </c>
      <c r="M45" s="306">
        <v>0</v>
      </c>
      <c r="N45" s="305">
        <v>2</v>
      </c>
      <c r="O45" s="370">
        <v>1</v>
      </c>
      <c r="P45" s="306">
        <v>0</v>
      </c>
      <c r="Q45" s="352"/>
      <c r="R45" s="305">
        <v>2</v>
      </c>
      <c r="S45" s="352">
        <v>1</v>
      </c>
      <c r="T45" s="370">
        <v>1</v>
      </c>
      <c r="U45" s="353">
        <v>1</v>
      </c>
    </row>
    <row r="46" spans="1:21" ht="14.4" customHeight="1" x14ac:dyDescent="0.3">
      <c r="A46" s="304">
        <v>35</v>
      </c>
      <c r="B46" s="305" t="s">
        <v>428</v>
      </c>
      <c r="C46" s="305">
        <v>89301356</v>
      </c>
      <c r="D46" s="368" t="s">
        <v>732</v>
      </c>
      <c r="E46" s="369" t="s">
        <v>492</v>
      </c>
      <c r="F46" s="305" t="s">
        <v>486</v>
      </c>
      <c r="G46" s="305" t="s">
        <v>612</v>
      </c>
      <c r="H46" s="305" t="s">
        <v>427</v>
      </c>
      <c r="I46" s="305" t="s">
        <v>613</v>
      </c>
      <c r="J46" s="305" t="s">
        <v>614</v>
      </c>
      <c r="K46" s="305" t="s">
        <v>532</v>
      </c>
      <c r="L46" s="306">
        <v>0</v>
      </c>
      <c r="M46" s="306">
        <v>0</v>
      </c>
      <c r="N46" s="305">
        <v>1</v>
      </c>
      <c r="O46" s="370">
        <v>1</v>
      </c>
      <c r="P46" s="306">
        <v>0</v>
      </c>
      <c r="Q46" s="352"/>
      <c r="R46" s="305">
        <v>1</v>
      </c>
      <c r="S46" s="352">
        <v>1</v>
      </c>
      <c r="T46" s="370">
        <v>1</v>
      </c>
      <c r="U46" s="353">
        <v>1</v>
      </c>
    </row>
    <row r="47" spans="1:21" ht="14.4" customHeight="1" x14ac:dyDescent="0.3">
      <c r="A47" s="304">
        <v>35</v>
      </c>
      <c r="B47" s="305" t="s">
        <v>428</v>
      </c>
      <c r="C47" s="305">
        <v>89301356</v>
      </c>
      <c r="D47" s="368" t="s">
        <v>732</v>
      </c>
      <c r="E47" s="369" t="s">
        <v>493</v>
      </c>
      <c r="F47" s="305" t="s">
        <v>486</v>
      </c>
      <c r="G47" s="305" t="s">
        <v>615</v>
      </c>
      <c r="H47" s="305" t="s">
        <v>733</v>
      </c>
      <c r="I47" s="305" t="s">
        <v>616</v>
      </c>
      <c r="J47" s="305" t="s">
        <v>617</v>
      </c>
      <c r="K47" s="305" t="s">
        <v>618</v>
      </c>
      <c r="L47" s="306">
        <v>222.25</v>
      </c>
      <c r="M47" s="306">
        <v>222.25</v>
      </c>
      <c r="N47" s="305">
        <v>1</v>
      </c>
      <c r="O47" s="370">
        <v>1</v>
      </c>
      <c r="P47" s="306">
        <v>222.25</v>
      </c>
      <c r="Q47" s="352">
        <v>1</v>
      </c>
      <c r="R47" s="305">
        <v>1</v>
      </c>
      <c r="S47" s="352">
        <v>1</v>
      </c>
      <c r="T47" s="370">
        <v>1</v>
      </c>
      <c r="U47" s="353">
        <v>1</v>
      </c>
    </row>
    <row r="48" spans="1:21" ht="14.4" customHeight="1" x14ac:dyDescent="0.3">
      <c r="A48" s="304">
        <v>35</v>
      </c>
      <c r="B48" s="305" t="s">
        <v>428</v>
      </c>
      <c r="C48" s="305">
        <v>89301356</v>
      </c>
      <c r="D48" s="368" t="s">
        <v>732</v>
      </c>
      <c r="E48" s="369" t="s">
        <v>493</v>
      </c>
      <c r="F48" s="305" t="s">
        <v>486</v>
      </c>
      <c r="G48" s="305" t="s">
        <v>608</v>
      </c>
      <c r="H48" s="305" t="s">
        <v>733</v>
      </c>
      <c r="I48" s="305" t="s">
        <v>619</v>
      </c>
      <c r="J48" s="305" t="s">
        <v>620</v>
      </c>
      <c r="K48" s="305" t="s">
        <v>621</v>
      </c>
      <c r="L48" s="306">
        <v>399.92</v>
      </c>
      <c r="M48" s="306">
        <v>399.92</v>
      </c>
      <c r="N48" s="305">
        <v>1</v>
      </c>
      <c r="O48" s="370">
        <v>0.5</v>
      </c>
      <c r="P48" s="306"/>
      <c r="Q48" s="352">
        <v>0</v>
      </c>
      <c r="R48" s="305"/>
      <c r="S48" s="352">
        <v>0</v>
      </c>
      <c r="T48" s="370"/>
      <c r="U48" s="353">
        <v>0</v>
      </c>
    </row>
    <row r="49" spans="1:21" ht="14.4" customHeight="1" x14ac:dyDescent="0.3">
      <c r="A49" s="304">
        <v>35</v>
      </c>
      <c r="B49" s="305" t="s">
        <v>428</v>
      </c>
      <c r="C49" s="305">
        <v>89301356</v>
      </c>
      <c r="D49" s="368" t="s">
        <v>732</v>
      </c>
      <c r="E49" s="369" t="s">
        <v>493</v>
      </c>
      <c r="F49" s="305" t="s">
        <v>486</v>
      </c>
      <c r="G49" s="305" t="s">
        <v>608</v>
      </c>
      <c r="H49" s="305" t="s">
        <v>733</v>
      </c>
      <c r="I49" s="305" t="s">
        <v>622</v>
      </c>
      <c r="J49" s="305" t="s">
        <v>623</v>
      </c>
      <c r="K49" s="305" t="s">
        <v>624</v>
      </c>
      <c r="L49" s="306">
        <v>152.62</v>
      </c>
      <c r="M49" s="306">
        <v>152.62</v>
      </c>
      <c r="N49" s="305">
        <v>1</v>
      </c>
      <c r="O49" s="370">
        <v>1</v>
      </c>
      <c r="P49" s="306"/>
      <c r="Q49" s="352">
        <v>0</v>
      </c>
      <c r="R49" s="305"/>
      <c r="S49" s="352">
        <v>0</v>
      </c>
      <c r="T49" s="370"/>
      <c r="U49" s="353">
        <v>0</v>
      </c>
    </row>
    <row r="50" spans="1:21" ht="14.4" customHeight="1" x14ac:dyDescent="0.3">
      <c r="A50" s="304">
        <v>35</v>
      </c>
      <c r="B50" s="305" t="s">
        <v>428</v>
      </c>
      <c r="C50" s="305">
        <v>89301356</v>
      </c>
      <c r="D50" s="368" t="s">
        <v>732</v>
      </c>
      <c r="E50" s="369" t="s">
        <v>493</v>
      </c>
      <c r="F50" s="305" t="s">
        <v>486</v>
      </c>
      <c r="G50" s="305" t="s">
        <v>608</v>
      </c>
      <c r="H50" s="305" t="s">
        <v>733</v>
      </c>
      <c r="I50" s="305" t="s">
        <v>625</v>
      </c>
      <c r="J50" s="305" t="s">
        <v>626</v>
      </c>
      <c r="K50" s="305" t="s">
        <v>627</v>
      </c>
      <c r="L50" s="306">
        <v>142.83000000000001</v>
      </c>
      <c r="M50" s="306">
        <v>142.83000000000001</v>
      </c>
      <c r="N50" s="305">
        <v>1</v>
      </c>
      <c r="O50" s="370">
        <v>1</v>
      </c>
      <c r="P50" s="306"/>
      <c r="Q50" s="352">
        <v>0</v>
      </c>
      <c r="R50" s="305"/>
      <c r="S50" s="352">
        <v>0</v>
      </c>
      <c r="T50" s="370"/>
      <c r="U50" s="353">
        <v>0</v>
      </c>
    </row>
    <row r="51" spans="1:21" ht="14.4" customHeight="1" x14ac:dyDescent="0.3">
      <c r="A51" s="304">
        <v>35</v>
      </c>
      <c r="B51" s="305" t="s">
        <v>428</v>
      </c>
      <c r="C51" s="305">
        <v>89301356</v>
      </c>
      <c r="D51" s="368" t="s">
        <v>732</v>
      </c>
      <c r="E51" s="369" t="s">
        <v>493</v>
      </c>
      <c r="F51" s="305" t="s">
        <v>486</v>
      </c>
      <c r="G51" s="305" t="s">
        <v>542</v>
      </c>
      <c r="H51" s="305" t="s">
        <v>427</v>
      </c>
      <c r="I51" s="305" t="s">
        <v>543</v>
      </c>
      <c r="J51" s="305" t="s">
        <v>544</v>
      </c>
      <c r="K51" s="305" t="s">
        <v>545</v>
      </c>
      <c r="L51" s="306">
        <v>35.71</v>
      </c>
      <c r="M51" s="306">
        <v>35.71</v>
      </c>
      <c r="N51" s="305">
        <v>1</v>
      </c>
      <c r="O51" s="370">
        <v>0.5</v>
      </c>
      <c r="P51" s="306"/>
      <c r="Q51" s="352">
        <v>0</v>
      </c>
      <c r="R51" s="305"/>
      <c r="S51" s="352">
        <v>0</v>
      </c>
      <c r="T51" s="370"/>
      <c r="U51" s="353">
        <v>0</v>
      </c>
    </row>
    <row r="52" spans="1:21" ht="14.4" customHeight="1" x14ac:dyDescent="0.3">
      <c r="A52" s="304">
        <v>35</v>
      </c>
      <c r="B52" s="305" t="s">
        <v>428</v>
      </c>
      <c r="C52" s="305">
        <v>89301356</v>
      </c>
      <c r="D52" s="368" t="s">
        <v>732</v>
      </c>
      <c r="E52" s="369" t="s">
        <v>493</v>
      </c>
      <c r="F52" s="305" t="s">
        <v>486</v>
      </c>
      <c r="G52" s="305" t="s">
        <v>628</v>
      </c>
      <c r="H52" s="305" t="s">
        <v>427</v>
      </c>
      <c r="I52" s="305" t="s">
        <v>629</v>
      </c>
      <c r="J52" s="305" t="s">
        <v>630</v>
      </c>
      <c r="K52" s="305" t="s">
        <v>631</v>
      </c>
      <c r="L52" s="306">
        <v>38.65</v>
      </c>
      <c r="M52" s="306">
        <v>38.65</v>
      </c>
      <c r="N52" s="305">
        <v>1</v>
      </c>
      <c r="O52" s="370">
        <v>1</v>
      </c>
      <c r="P52" s="306">
        <v>38.65</v>
      </c>
      <c r="Q52" s="352">
        <v>1</v>
      </c>
      <c r="R52" s="305">
        <v>1</v>
      </c>
      <c r="S52" s="352">
        <v>1</v>
      </c>
      <c r="T52" s="370">
        <v>1</v>
      </c>
      <c r="U52" s="353">
        <v>1</v>
      </c>
    </row>
    <row r="53" spans="1:21" ht="14.4" customHeight="1" x14ac:dyDescent="0.3">
      <c r="A53" s="304">
        <v>35</v>
      </c>
      <c r="B53" s="305" t="s">
        <v>428</v>
      </c>
      <c r="C53" s="305">
        <v>89301356</v>
      </c>
      <c r="D53" s="368" t="s">
        <v>732</v>
      </c>
      <c r="E53" s="369" t="s">
        <v>493</v>
      </c>
      <c r="F53" s="305" t="s">
        <v>486</v>
      </c>
      <c r="G53" s="305" t="s">
        <v>632</v>
      </c>
      <c r="H53" s="305" t="s">
        <v>427</v>
      </c>
      <c r="I53" s="305" t="s">
        <v>633</v>
      </c>
      <c r="J53" s="305" t="s">
        <v>634</v>
      </c>
      <c r="K53" s="305" t="s">
        <v>635</v>
      </c>
      <c r="L53" s="306">
        <v>136.58000000000001</v>
      </c>
      <c r="M53" s="306">
        <v>273.16000000000003</v>
      </c>
      <c r="N53" s="305">
        <v>2</v>
      </c>
      <c r="O53" s="370">
        <v>1.5</v>
      </c>
      <c r="P53" s="306">
        <v>136.58000000000001</v>
      </c>
      <c r="Q53" s="352">
        <v>0.5</v>
      </c>
      <c r="R53" s="305">
        <v>1</v>
      </c>
      <c r="S53" s="352">
        <v>0.5</v>
      </c>
      <c r="T53" s="370">
        <v>0.5</v>
      </c>
      <c r="U53" s="353">
        <v>0.33333333333333331</v>
      </c>
    </row>
    <row r="54" spans="1:21" ht="14.4" customHeight="1" x14ac:dyDescent="0.3">
      <c r="A54" s="304">
        <v>35</v>
      </c>
      <c r="B54" s="305" t="s">
        <v>428</v>
      </c>
      <c r="C54" s="305">
        <v>89301356</v>
      </c>
      <c r="D54" s="368" t="s">
        <v>732</v>
      </c>
      <c r="E54" s="369" t="s">
        <v>493</v>
      </c>
      <c r="F54" s="305" t="s">
        <v>486</v>
      </c>
      <c r="G54" s="305" t="s">
        <v>636</v>
      </c>
      <c r="H54" s="305" t="s">
        <v>733</v>
      </c>
      <c r="I54" s="305" t="s">
        <v>637</v>
      </c>
      <c r="J54" s="305" t="s">
        <v>638</v>
      </c>
      <c r="K54" s="305" t="s">
        <v>639</v>
      </c>
      <c r="L54" s="306">
        <v>96.63</v>
      </c>
      <c r="M54" s="306">
        <v>193.26</v>
      </c>
      <c r="N54" s="305">
        <v>2</v>
      </c>
      <c r="O54" s="370">
        <v>1</v>
      </c>
      <c r="P54" s="306">
        <v>96.63</v>
      </c>
      <c r="Q54" s="352">
        <v>0.5</v>
      </c>
      <c r="R54" s="305">
        <v>1</v>
      </c>
      <c r="S54" s="352">
        <v>0.5</v>
      </c>
      <c r="T54" s="370">
        <v>0.5</v>
      </c>
      <c r="U54" s="353">
        <v>0.5</v>
      </c>
    </row>
    <row r="55" spans="1:21" ht="14.4" customHeight="1" x14ac:dyDescent="0.3">
      <c r="A55" s="304">
        <v>35</v>
      </c>
      <c r="B55" s="305" t="s">
        <v>428</v>
      </c>
      <c r="C55" s="305">
        <v>89301356</v>
      </c>
      <c r="D55" s="368" t="s">
        <v>732</v>
      </c>
      <c r="E55" s="369" t="s">
        <v>493</v>
      </c>
      <c r="F55" s="305" t="s">
        <v>486</v>
      </c>
      <c r="G55" s="305" t="s">
        <v>581</v>
      </c>
      <c r="H55" s="305" t="s">
        <v>427</v>
      </c>
      <c r="I55" s="305" t="s">
        <v>640</v>
      </c>
      <c r="J55" s="305" t="s">
        <v>450</v>
      </c>
      <c r="K55" s="305" t="s">
        <v>451</v>
      </c>
      <c r="L55" s="306">
        <v>56.69</v>
      </c>
      <c r="M55" s="306">
        <v>113.38</v>
      </c>
      <c r="N55" s="305">
        <v>2</v>
      </c>
      <c r="O55" s="370">
        <v>0.5</v>
      </c>
      <c r="P55" s="306">
        <v>113.38</v>
      </c>
      <c r="Q55" s="352">
        <v>1</v>
      </c>
      <c r="R55" s="305">
        <v>2</v>
      </c>
      <c r="S55" s="352">
        <v>1</v>
      </c>
      <c r="T55" s="370">
        <v>0.5</v>
      </c>
      <c r="U55" s="353">
        <v>1</v>
      </c>
    </row>
    <row r="56" spans="1:21" ht="14.4" customHeight="1" x14ac:dyDescent="0.3">
      <c r="A56" s="304">
        <v>35</v>
      </c>
      <c r="B56" s="305" t="s">
        <v>428</v>
      </c>
      <c r="C56" s="305">
        <v>89301356</v>
      </c>
      <c r="D56" s="368" t="s">
        <v>732</v>
      </c>
      <c r="E56" s="369" t="s">
        <v>493</v>
      </c>
      <c r="F56" s="305" t="s">
        <v>486</v>
      </c>
      <c r="G56" s="305" t="s">
        <v>641</v>
      </c>
      <c r="H56" s="305" t="s">
        <v>427</v>
      </c>
      <c r="I56" s="305" t="s">
        <v>642</v>
      </c>
      <c r="J56" s="305" t="s">
        <v>643</v>
      </c>
      <c r="K56" s="305" t="s">
        <v>644</v>
      </c>
      <c r="L56" s="306">
        <v>0</v>
      </c>
      <c r="M56" s="306">
        <v>0</v>
      </c>
      <c r="N56" s="305">
        <v>2</v>
      </c>
      <c r="O56" s="370">
        <v>0.5</v>
      </c>
      <c r="P56" s="306"/>
      <c r="Q56" s="352"/>
      <c r="R56" s="305"/>
      <c r="S56" s="352">
        <v>0</v>
      </c>
      <c r="T56" s="370"/>
      <c r="U56" s="353">
        <v>0</v>
      </c>
    </row>
    <row r="57" spans="1:21" ht="14.4" customHeight="1" x14ac:dyDescent="0.3">
      <c r="A57" s="304">
        <v>35</v>
      </c>
      <c r="B57" s="305" t="s">
        <v>428</v>
      </c>
      <c r="C57" s="305">
        <v>89301356</v>
      </c>
      <c r="D57" s="368" t="s">
        <v>732</v>
      </c>
      <c r="E57" s="369" t="s">
        <v>493</v>
      </c>
      <c r="F57" s="305" t="s">
        <v>486</v>
      </c>
      <c r="G57" s="305" t="s">
        <v>645</v>
      </c>
      <c r="H57" s="305" t="s">
        <v>427</v>
      </c>
      <c r="I57" s="305" t="s">
        <v>646</v>
      </c>
      <c r="J57" s="305" t="s">
        <v>647</v>
      </c>
      <c r="K57" s="305" t="s">
        <v>648</v>
      </c>
      <c r="L57" s="306">
        <v>0</v>
      </c>
      <c r="M57" s="306">
        <v>0</v>
      </c>
      <c r="N57" s="305">
        <v>4</v>
      </c>
      <c r="O57" s="370">
        <v>1</v>
      </c>
      <c r="P57" s="306">
        <v>0</v>
      </c>
      <c r="Q57" s="352"/>
      <c r="R57" s="305">
        <v>4</v>
      </c>
      <c r="S57" s="352">
        <v>1</v>
      </c>
      <c r="T57" s="370">
        <v>1</v>
      </c>
      <c r="U57" s="353">
        <v>1</v>
      </c>
    </row>
    <row r="58" spans="1:21" ht="14.4" customHeight="1" x14ac:dyDescent="0.3">
      <c r="A58" s="304">
        <v>35</v>
      </c>
      <c r="B58" s="305" t="s">
        <v>428</v>
      </c>
      <c r="C58" s="305">
        <v>89301356</v>
      </c>
      <c r="D58" s="368" t="s">
        <v>732</v>
      </c>
      <c r="E58" s="369" t="s">
        <v>493</v>
      </c>
      <c r="F58" s="305" t="s">
        <v>486</v>
      </c>
      <c r="G58" s="305" t="s">
        <v>589</v>
      </c>
      <c r="H58" s="305" t="s">
        <v>427</v>
      </c>
      <c r="I58" s="305" t="s">
        <v>590</v>
      </c>
      <c r="J58" s="305" t="s">
        <v>591</v>
      </c>
      <c r="K58" s="305" t="s">
        <v>592</v>
      </c>
      <c r="L58" s="306">
        <v>38.99</v>
      </c>
      <c r="M58" s="306">
        <v>38.99</v>
      </c>
      <c r="N58" s="305">
        <v>1</v>
      </c>
      <c r="O58" s="370">
        <v>1</v>
      </c>
      <c r="P58" s="306">
        <v>38.99</v>
      </c>
      <c r="Q58" s="352">
        <v>1</v>
      </c>
      <c r="R58" s="305">
        <v>1</v>
      </c>
      <c r="S58" s="352">
        <v>1</v>
      </c>
      <c r="T58" s="370">
        <v>1</v>
      </c>
      <c r="U58" s="353">
        <v>1</v>
      </c>
    </row>
    <row r="59" spans="1:21" ht="14.4" customHeight="1" x14ac:dyDescent="0.3">
      <c r="A59" s="304">
        <v>35</v>
      </c>
      <c r="B59" s="305" t="s">
        <v>428</v>
      </c>
      <c r="C59" s="305">
        <v>89301356</v>
      </c>
      <c r="D59" s="368" t="s">
        <v>732</v>
      </c>
      <c r="E59" s="369" t="s">
        <v>493</v>
      </c>
      <c r="F59" s="305" t="s">
        <v>486</v>
      </c>
      <c r="G59" s="305" t="s">
        <v>649</v>
      </c>
      <c r="H59" s="305" t="s">
        <v>427</v>
      </c>
      <c r="I59" s="305" t="s">
        <v>650</v>
      </c>
      <c r="J59" s="305" t="s">
        <v>651</v>
      </c>
      <c r="K59" s="305" t="s">
        <v>652</v>
      </c>
      <c r="L59" s="306">
        <v>85.49</v>
      </c>
      <c r="M59" s="306">
        <v>85.49</v>
      </c>
      <c r="N59" s="305">
        <v>1</v>
      </c>
      <c r="O59" s="370">
        <v>1</v>
      </c>
      <c r="P59" s="306">
        <v>85.49</v>
      </c>
      <c r="Q59" s="352">
        <v>1</v>
      </c>
      <c r="R59" s="305">
        <v>1</v>
      </c>
      <c r="S59" s="352">
        <v>1</v>
      </c>
      <c r="T59" s="370">
        <v>1</v>
      </c>
      <c r="U59" s="353">
        <v>1</v>
      </c>
    </row>
    <row r="60" spans="1:21" ht="14.4" customHeight="1" x14ac:dyDescent="0.3">
      <c r="A60" s="304">
        <v>35</v>
      </c>
      <c r="B60" s="305" t="s">
        <v>428</v>
      </c>
      <c r="C60" s="305">
        <v>89301356</v>
      </c>
      <c r="D60" s="368" t="s">
        <v>732</v>
      </c>
      <c r="E60" s="369" t="s">
        <v>493</v>
      </c>
      <c r="F60" s="305" t="s">
        <v>486</v>
      </c>
      <c r="G60" s="305" t="s">
        <v>593</v>
      </c>
      <c r="H60" s="305" t="s">
        <v>427</v>
      </c>
      <c r="I60" s="305" t="s">
        <v>653</v>
      </c>
      <c r="J60" s="305" t="s">
        <v>654</v>
      </c>
      <c r="K60" s="305" t="s">
        <v>596</v>
      </c>
      <c r="L60" s="306">
        <v>0</v>
      </c>
      <c r="M60" s="306">
        <v>0</v>
      </c>
      <c r="N60" s="305">
        <v>1</v>
      </c>
      <c r="O60" s="370">
        <v>0.5</v>
      </c>
      <c r="P60" s="306">
        <v>0</v>
      </c>
      <c r="Q60" s="352"/>
      <c r="R60" s="305">
        <v>1</v>
      </c>
      <c r="S60" s="352">
        <v>1</v>
      </c>
      <c r="T60" s="370">
        <v>0.5</v>
      </c>
      <c r="U60" s="353">
        <v>1</v>
      </c>
    </row>
    <row r="61" spans="1:21" ht="14.4" customHeight="1" x14ac:dyDescent="0.3">
      <c r="A61" s="304">
        <v>35</v>
      </c>
      <c r="B61" s="305" t="s">
        <v>428</v>
      </c>
      <c r="C61" s="305">
        <v>89301356</v>
      </c>
      <c r="D61" s="368" t="s">
        <v>732</v>
      </c>
      <c r="E61" s="369" t="s">
        <v>494</v>
      </c>
      <c r="F61" s="305" t="s">
        <v>486</v>
      </c>
      <c r="G61" s="305" t="s">
        <v>655</v>
      </c>
      <c r="H61" s="305" t="s">
        <v>733</v>
      </c>
      <c r="I61" s="305" t="s">
        <v>656</v>
      </c>
      <c r="J61" s="305" t="s">
        <v>657</v>
      </c>
      <c r="K61" s="305" t="s">
        <v>658</v>
      </c>
      <c r="L61" s="306">
        <v>89.6</v>
      </c>
      <c r="M61" s="306">
        <v>89.6</v>
      </c>
      <c r="N61" s="305">
        <v>1</v>
      </c>
      <c r="O61" s="370">
        <v>0.5</v>
      </c>
      <c r="P61" s="306">
        <v>89.6</v>
      </c>
      <c r="Q61" s="352">
        <v>1</v>
      </c>
      <c r="R61" s="305">
        <v>1</v>
      </c>
      <c r="S61" s="352">
        <v>1</v>
      </c>
      <c r="T61" s="370">
        <v>0.5</v>
      </c>
      <c r="U61" s="353">
        <v>1</v>
      </c>
    </row>
    <row r="62" spans="1:21" ht="14.4" customHeight="1" x14ac:dyDescent="0.3">
      <c r="A62" s="304">
        <v>35</v>
      </c>
      <c r="B62" s="305" t="s">
        <v>428</v>
      </c>
      <c r="C62" s="305">
        <v>89301356</v>
      </c>
      <c r="D62" s="368" t="s">
        <v>732</v>
      </c>
      <c r="E62" s="369" t="s">
        <v>494</v>
      </c>
      <c r="F62" s="305" t="s">
        <v>486</v>
      </c>
      <c r="G62" s="305" t="s">
        <v>659</v>
      </c>
      <c r="H62" s="305" t="s">
        <v>427</v>
      </c>
      <c r="I62" s="305" t="s">
        <v>660</v>
      </c>
      <c r="J62" s="305" t="s">
        <v>661</v>
      </c>
      <c r="K62" s="305" t="s">
        <v>662</v>
      </c>
      <c r="L62" s="306">
        <v>0</v>
      </c>
      <c r="M62" s="306">
        <v>0</v>
      </c>
      <c r="N62" s="305">
        <v>2</v>
      </c>
      <c r="O62" s="370">
        <v>0.5</v>
      </c>
      <c r="P62" s="306">
        <v>0</v>
      </c>
      <c r="Q62" s="352"/>
      <c r="R62" s="305">
        <v>2</v>
      </c>
      <c r="S62" s="352">
        <v>1</v>
      </c>
      <c r="T62" s="370">
        <v>0.5</v>
      </c>
      <c r="U62" s="353">
        <v>1</v>
      </c>
    </row>
    <row r="63" spans="1:21" ht="14.4" customHeight="1" x14ac:dyDescent="0.3">
      <c r="A63" s="304">
        <v>35</v>
      </c>
      <c r="B63" s="305" t="s">
        <v>428</v>
      </c>
      <c r="C63" s="305">
        <v>89301356</v>
      </c>
      <c r="D63" s="368" t="s">
        <v>732</v>
      </c>
      <c r="E63" s="369" t="s">
        <v>494</v>
      </c>
      <c r="F63" s="305" t="s">
        <v>486</v>
      </c>
      <c r="G63" s="305" t="s">
        <v>663</v>
      </c>
      <c r="H63" s="305" t="s">
        <v>733</v>
      </c>
      <c r="I63" s="305" t="s">
        <v>664</v>
      </c>
      <c r="J63" s="305" t="s">
        <v>665</v>
      </c>
      <c r="K63" s="305" t="s">
        <v>666</v>
      </c>
      <c r="L63" s="306">
        <v>44.89</v>
      </c>
      <c r="M63" s="306">
        <v>44.89</v>
      </c>
      <c r="N63" s="305">
        <v>1</v>
      </c>
      <c r="O63" s="370">
        <v>0.5</v>
      </c>
      <c r="P63" s="306">
        <v>44.89</v>
      </c>
      <c r="Q63" s="352">
        <v>1</v>
      </c>
      <c r="R63" s="305">
        <v>1</v>
      </c>
      <c r="S63" s="352">
        <v>1</v>
      </c>
      <c r="T63" s="370">
        <v>0.5</v>
      </c>
      <c r="U63" s="353">
        <v>1</v>
      </c>
    </row>
    <row r="64" spans="1:21" ht="14.4" customHeight="1" x14ac:dyDescent="0.3">
      <c r="A64" s="304">
        <v>35</v>
      </c>
      <c r="B64" s="305" t="s">
        <v>428</v>
      </c>
      <c r="C64" s="305">
        <v>89301356</v>
      </c>
      <c r="D64" s="368" t="s">
        <v>732</v>
      </c>
      <c r="E64" s="369" t="s">
        <v>494</v>
      </c>
      <c r="F64" s="305" t="s">
        <v>486</v>
      </c>
      <c r="G64" s="305" t="s">
        <v>667</v>
      </c>
      <c r="H64" s="305" t="s">
        <v>427</v>
      </c>
      <c r="I64" s="305" t="s">
        <v>668</v>
      </c>
      <c r="J64" s="305" t="s">
        <v>669</v>
      </c>
      <c r="K64" s="305" t="s">
        <v>670</v>
      </c>
      <c r="L64" s="306">
        <v>0</v>
      </c>
      <c r="M64" s="306">
        <v>0</v>
      </c>
      <c r="N64" s="305">
        <v>2</v>
      </c>
      <c r="O64" s="370">
        <v>0.5</v>
      </c>
      <c r="P64" s="306">
        <v>0</v>
      </c>
      <c r="Q64" s="352"/>
      <c r="R64" s="305">
        <v>2</v>
      </c>
      <c r="S64" s="352">
        <v>1</v>
      </c>
      <c r="T64" s="370">
        <v>0.5</v>
      </c>
      <c r="U64" s="353">
        <v>1</v>
      </c>
    </row>
    <row r="65" spans="1:21" ht="14.4" customHeight="1" x14ac:dyDescent="0.3">
      <c r="A65" s="304">
        <v>35</v>
      </c>
      <c r="B65" s="305" t="s">
        <v>428</v>
      </c>
      <c r="C65" s="305">
        <v>89301356</v>
      </c>
      <c r="D65" s="368" t="s">
        <v>732</v>
      </c>
      <c r="E65" s="369" t="s">
        <v>494</v>
      </c>
      <c r="F65" s="305" t="s">
        <v>486</v>
      </c>
      <c r="G65" s="305" t="s">
        <v>507</v>
      </c>
      <c r="H65" s="305" t="s">
        <v>427</v>
      </c>
      <c r="I65" s="305" t="s">
        <v>671</v>
      </c>
      <c r="J65" s="305" t="s">
        <v>672</v>
      </c>
      <c r="K65" s="305" t="s">
        <v>673</v>
      </c>
      <c r="L65" s="306">
        <v>0</v>
      </c>
      <c r="M65" s="306">
        <v>0</v>
      </c>
      <c r="N65" s="305">
        <v>1</v>
      </c>
      <c r="O65" s="370">
        <v>1</v>
      </c>
      <c r="P65" s="306">
        <v>0</v>
      </c>
      <c r="Q65" s="352"/>
      <c r="R65" s="305">
        <v>1</v>
      </c>
      <c r="S65" s="352">
        <v>1</v>
      </c>
      <c r="T65" s="370">
        <v>1</v>
      </c>
      <c r="U65" s="353">
        <v>1</v>
      </c>
    </row>
    <row r="66" spans="1:21" ht="14.4" customHeight="1" x14ac:dyDescent="0.3">
      <c r="A66" s="304">
        <v>35</v>
      </c>
      <c r="B66" s="305" t="s">
        <v>428</v>
      </c>
      <c r="C66" s="305">
        <v>89301356</v>
      </c>
      <c r="D66" s="368" t="s">
        <v>732</v>
      </c>
      <c r="E66" s="369" t="s">
        <v>494</v>
      </c>
      <c r="F66" s="305" t="s">
        <v>486</v>
      </c>
      <c r="G66" s="305" t="s">
        <v>674</v>
      </c>
      <c r="H66" s="305" t="s">
        <v>733</v>
      </c>
      <c r="I66" s="305" t="s">
        <v>675</v>
      </c>
      <c r="J66" s="305" t="s">
        <v>676</v>
      </c>
      <c r="K66" s="305" t="s">
        <v>677</v>
      </c>
      <c r="L66" s="306">
        <v>2118.4299999999998</v>
      </c>
      <c r="M66" s="306">
        <v>6355.2899999999991</v>
      </c>
      <c r="N66" s="305">
        <v>3</v>
      </c>
      <c r="O66" s="370">
        <v>0.5</v>
      </c>
      <c r="P66" s="306">
        <v>6355.2899999999991</v>
      </c>
      <c r="Q66" s="352">
        <v>1</v>
      </c>
      <c r="R66" s="305">
        <v>3</v>
      </c>
      <c r="S66" s="352">
        <v>1</v>
      </c>
      <c r="T66" s="370">
        <v>0.5</v>
      </c>
      <c r="U66" s="353">
        <v>1</v>
      </c>
    </row>
    <row r="67" spans="1:21" ht="14.4" customHeight="1" x14ac:dyDescent="0.3">
      <c r="A67" s="304">
        <v>35</v>
      </c>
      <c r="B67" s="305" t="s">
        <v>428</v>
      </c>
      <c r="C67" s="305">
        <v>89301356</v>
      </c>
      <c r="D67" s="368" t="s">
        <v>732</v>
      </c>
      <c r="E67" s="369" t="s">
        <v>494</v>
      </c>
      <c r="F67" s="305" t="s">
        <v>486</v>
      </c>
      <c r="G67" s="305" t="s">
        <v>521</v>
      </c>
      <c r="H67" s="305" t="s">
        <v>427</v>
      </c>
      <c r="I67" s="305" t="s">
        <v>678</v>
      </c>
      <c r="J67" s="305" t="s">
        <v>523</v>
      </c>
      <c r="K67" s="305" t="s">
        <v>524</v>
      </c>
      <c r="L67" s="306">
        <v>115.3</v>
      </c>
      <c r="M67" s="306">
        <v>230.6</v>
      </c>
      <c r="N67" s="305">
        <v>2</v>
      </c>
      <c r="O67" s="370">
        <v>1</v>
      </c>
      <c r="P67" s="306"/>
      <c r="Q67" s="352">
        <v>0</v>
      </c>
      <c r="R67" s="305"/>
      <c r="S67" s="352">
        <v>0</v>
      </c>
      <c r="T67" s="370"/>
      <c r="U67" s="353">
        <v>0</v>
      </c>
    </row>
    <row r="68" spans="1:21" ht="14.4" customHeight="1" x14ac:dyDescent="0.3">
      <c r="A68" s="304">
        <v>35</v>
      </c>
      <c r="B68" s="305" t="s">
        <v>428</v>
      </c>
      <c r="C68" s="305">
        <v>89301356</v>
      </c>
      <c r="D68" s="368" t="s">
        <v>732</v>
      </c>
      <c r="E68" s="369" t="s">
        <v>494</v>
      </c>
      <c r="F68" s="305" t="s">
        <v>486</v>
      </c>
      <c r="G68" s="305" t="s">
        <v>521</v>
      </c>
      <c r="H68" s="305" t="s">
        <v>427</v>
      </c>
      <c r="I68" s="305" t="s">
        <v>522</v>
      </c>
      <c r="J68" s="305" t="s">
        <v>523</v>
      </c>
      <c r="K68" s="305" t="s">
        <v>524</v>
      </c>
      <c r="L68" s="306">
        <v>115.3</v>
      </c>
      <c r="M68" s="306">
        <v>345.9</v>
      </c>
      <c r="N68" s="305">
        <v>3</v>
      </c>
      <c r="O68" s="370">
        <v>2</v>
      </c>
      <c r="P68" s="306">
        <v>115.3</v>
      </c>
      <c r="Q68" s="352">
        <v>0.33333333333333337</v>
      </c>
      <c r="R68" s="305">
        <v>1</v>
      </c>
      <c r="S68" s="352">
        <v>0.33333333333333331</v>
      </c>
      <c r="T68" s="370">
        <v>1</v>
      </c>
      <c r="U68" s="353">
        <v>0.5</v>
      </c>
    </row>
    <row r="69" spans="1:21" ht="14.4" customHeight="1" x14ac:dyDescent="0.3">
      <c r="A69" s="304">
        <v>35</v>
      </c>
      <c r="B69" s="305" t="s">
        <v>428</v>
      </c>
      <c r="C69" s="305">
        <v>89301356</v>
      </c>
      <c r="D69" s="368" t="s">
        <v>732</v>
      </c>
      <c r="E69" s="369" t="s">
        <v>494</v>
      </c>
      <c r="F69" s="305" t="s">
        <v>486</v>
      </c>
      <c r="G69" s="305" t="s">
        <v>608</v>
      </c>
      <c r="H69" s="305" t="s">
        <v>733</v>
      </c>
      <c r="I69" s="305" t="s">
        <v>609</v>
      </c>
      <c r="J69" s="305" t="s">
        <v>610</v>
      </c>
      <c r="K69" s="305" t="s">
        <v>611</v>
      </c>
      <c r="L69" s="306">
        <v>399.92</v>
      </c>
      <c r="M69" s="306">
        <v>399.92</v>
      </c>
      <c r="N69" s="305">
        <v>1</v>
      </c>
      <c r="O69" s="370">
        <v>1</v>
      </c>
      <c r="P69" s="306">
        <v>399.92</v>
      </c>
      <c r="Q69" s="352">
        <v>1</v>
      </c>
      <c r="R69" s="305">
        <v>1</v>
      </c>
      <c r="S69" s="352">
        <v>1</v>
      </c>
      <c r="T69" s="370">
        <v>1</v>
      </c>
      <c r="U69" s="353">
        <v>1</v>
      </c>
    </row>
    <row r="70" spans="1:21" ht="14.4" customHeight="1" x14ac:dyDescent="0.3">
      <c r="A70" s="304">
        <v>35</v>
      </c>
      <c r="B70" s="305" t="s">
        <v>428</v>
      </c>
      <c r="C70" s="305">
        <v>89301356</v>
      </c>
      <c r="D70" s="368" t="s">
        <v>732</v>
      </c>
      <c r="E70" s="369" t="s">
        <v>494</v>
      </c>
      <c r="F70" s="305" t="s">
        <v>486</v>
      </c>
      <c r="G70" s="305" t="s">
        <v>679</v>
      </c>
      <c r="H70" s="305" t="s">
        <v>427</v>
      </c>
      <c r="I70" s="305" t="s">
        <v>680</v>
      </c>
      <c r="J70" s="305" t="s">
        <v>681</v>
      </c>
      <c r="K70" s="305" t="s">
        <v>682</v>
      </c>
      <c r="L70" s="306">
        <v>0</v>
      </c>
      <c r="M70" s="306">
        <v>0</v>
      </c>
      <c r="N70" s="305">
        <v>5</v>
      </c>
      <c r="O70" s="370">
        <v>5</v>
      </c>
      <c r="P70" s="306">
        <v>0</v>
      </c>
      <c r="Q70" s="352"/>
      <c r="R70" s="305">
        <v>5</v>
      </c>
      <c r="S70" s="352">
        <v>1</v>
      </c>
      <c r="T70" s="370">
        <v>5</v>
      </c>
      <c r="U70" s="353">
        <v>1</v>
      </c>
    </row>
    <row r="71" spans="1:21" ht="14.4" customHeight="1" x14ac:dyDescent="0.3">
      <c r="A71" s="304">
        <v>35</v>
      </c>
      <c r="B71" s="305" t="s">
        <v>428</v>
      </c>
      <c r="C71" s="305">
        <v>89301356</v>
      </c>
      <c r="D71" s="368" t="s">
        <v>732</v>
      </c>
      <c r="E71" s="369" t="s">
        <v>494</v>
      </c>
      <c r="F71" s="305" t="s">
        <v>486</v>
      </c>
      <c r="G71" s="305" t="s">
        <v>683</v>
      </c>
      <c r="H71" s="305" t="s">
        <v>733</v>
      </c>
      <c r="I71" s="305" t="s">
        <v>684</v>
      </c>
      <c r="J71" s="305" t="s">
        <v>685</v>
      </c>
      <c r="K71" s="305" t="s">
        <v>686</v>
      </c>
      <c r="L71" s="306">
        <v>128.84</v>
      </c>
      <c r="M71" s="306">
        <v>128.84</v>
      </c>
      <c r="N71" s="305">
        <v>1</v>
      </c>
      <c r="O71" s="370">
        <v>1</v>
      </c>
      <c r="P71" s="306">
        <v>128.84</v>
      </c>
      <c r="Q71" s="352">
        <v>1</v>
      </c>
      <c r="R71" s="305">
        <v>1</v>
      </c>
      <c r="S71" s="352">
        <v>1</v>
      </c>
      <c r="T71" s="370">
        <v>1</v>
      </c>
      <c r="U71" s="353">
        <v>1</v>
      </c>
    </row>
    <row r="72" spans="1:21" ht="14.4" customHeight="1" x14ac:dyDescent="0.3">
      <c r="A72" s="304">
        <v>35</v>
      </c>
      <c r="B72" s="305" t="s">
        <v>428</v>
      </c>
      <c r="C72" s="305">
        <v>89301356</v>
      </c>
      <c r="D72" s="368" t="s">
        <v>732</v>
      </c>
      <c r="E72" s="369" t="s">
        <v>494</v>
      </c>
      <c r="F72" s="305" t="s">
        <v>486</v>
      </c>
      <c r="G72" s="305" t="s">
        <v>687</v>
      </c>
      <c r="H72" s="305" t="s">
        <v>427</v>
      </c>
      <c r="I72" s="305" t="s">
        <v>688</v>
      </c>
      <c r="J72" s="305" t="s">
        <v>689</v>
      </c>
      <c r="K72" s="305" t="s">
        <v>690</v>
      </c>
      <c r="L72" s="306">
        <v>680.29</v>
      </c>
      <c r="M72" s="306">
        <v>4081.74</v>
      </c>
      <c r="N72" s="305">
        <v>6</v>
      </c>
      <c r="O72" s="370">
        <v>4.5</v>
      </c>
      <c r="P72" s="306">
        <v>4081.74</v>
      </c>
      <c r="Q72" s="352">
        <v>1</v>
      </c>
      <c r="R72" s="305">
        <v>6</v>
      </c>
      <c r="S72" s="352">
        <v>1</v>
      </c>
      <c r="T72" s="370">
        <v>4.5</v>
      </c>
      <c r="U72" s="353">
        <v>1</v>
      </c>
    </row>
    <row r="73" spans="1:21" ht="14.4" customHeight="1" x14ac:dyDescent="0.3">
      <c r="A73" s="304">
        <v>35</v>
      </c>
      <c r="B73" s="305" t="s">
        <v>428</v>
      </c>
      <c r="C73" s="305">
        <v>89301356</v>
      </c>
      <c r="D73" s="368" t="s">
        <v>732</v>
      </c>
      <c r="E73" s="369" t="s">
        <v>494</v>
      </c>
      <c r="F73" s="305" t="s">
        <v>486</v>
      </c>
      <c r="G73" s="305" t="s">
        <v>691</v>
      </c>
      <c r="H73" s="305" t="s">
        <v>427</v>
      </c>
      <c r="I73" s="305" t="s">
        <v>692</v>
      </c>
      <c r="J73" s="305" t="s">
        <v>693</v>
      </c>
      <c r="K73" s="305" t="s">
        <v>694</v>
      </c>
      <c r="L73" s="306">
        <v>0</v>
      </c>
      <c r="M73" s="306">
        <v>0</v>
      </c>
      <c r="N73" s="305">
        <v>4</v>
      </c>
      <c r="O73" s="370">
        <v>1</v>
      </c>
      <c r="P73" s="306">
        <v>0</v>
      </c>
      <c r="Q73" s="352"/>
      <c r="R73" s="305">
        <v>4</v>
      </c>
      <c r="S73" s="352">
        <v>1</v>
      </c>
      <c r="T73" s="370">
        <v>1</v>
      </c>
      <c r="U73" s="353">
        <v>1</v>
      </c>
    </row>
    <row r="74" spans="1:21" ht="14.4" customHeight="1" x14ac:dyDescent="0.3">
      <c r="A74" s="304">
        <v>35</v>
      </c>
      <c r="B74" s="305" t="s">
        <v>428</v>
      </c>
      <c r="C74" s="305">
        <v>89301356</v>
      </c>
      <c r="D74" s="368" t="s">
        <v>732</v>
      </c>
      <c r="E74" s="369" t="s">
        <v>494</v>
      </c>
      <c r="F74" s="305" t="s">
        <v>486</v>
      </c>
      <c r="G74" s="305" t="s">
        <v>691</v>
      </c>
      <c r="H74" s="305" t="s">
        <v>427</v>
      </c>
      <c r="I74" s="305" t="s">
        <v>695</v>
      </c>
      <c r="J74" s="305" t="s">
        <v>693</v>
      </c>
      <c r="K74" s="305" t="s">
        <v>696</v>
      </c>
      <c r="L74" s="306">
        <v>481.8</v>
      </c>
      <c r="M74" s="306">
        <v>481.8</v>
      </c>
      <c r="N74" s="305">
        <v>1</v>
      </c>
      <c r="O74" s="370">
        <v>0.5</v>
      </c>
      <c r="P74" s="306">
        <v>481.8</v>
      </c>
      <c r="Q74" s="352">
        <v>1</v>
      </c>
      <c r="R74" s="305">
        <v>1</v>
      </c>
      <c r="S74" s="352">
        <v>1</v>
      </c>
      <c r="T74" s="370">
        <v>0.5</v>
      </c>
      <c r="U74" s="353">
        <v>1</v>
      </c>
    </row>
    <row r="75" spans="1:21" ht="14.4" customHeight="1" x14ac:dyDescent="0.3">
      <c r="A75" s="304">
        <v>35</v>
      </c>
      <c r="B75" s="305" t="s">
        <v>428</v>
      </c>
      <c r="C75" s="305">
        <v>89301356</v>
      </c>
      <c r="D75" s="368" t="s">
        <v>732</v>
      </c>
      <c r="E75" s="369" t="s">
        <v>494</v>
      </c>
      <c r="F75" s="305" t="s">
        <v>486</v>
      </c>
      <c r="G75" s="305" t="s">
        <v>697</v>
      </c>
      <c r="H75" s="305" t="s">
        <v>427</v>
      </c>
      <c r="I75" s="305" t="s">
        <v>698</v>
      </c>
      <c r="J75" s="305" t="s">
        <v>699</v>
      </c>
      <c r="K75" s="305" t="s">
        <v>700</v>
      </c>
      <c r="L75" s="306">
        <v>305.08</v>
      </c>
      <c r="M75" s="306">
        <v>305.08</v>
      </c>
      <c r="N75" s="305">
        <v>1</v>
      </c>
      <c r="O75" s="370">
        <v>0.5</v>
      </c>
      <c r="P75" s="306">
        <v>305.08</v>
      </c>
      <c r="Q75" s="352">
        <v>1</v>
      </c>
      <c r="R75" s="305">
        <v>1</v>
      </c>
      <c r="S75" s="352">
        <v>1</v>
      </c>
      <c r="T75" s="370">
        <v>0.5</v>
      </c>
      <c r="U75" s="353">
        <v>1</v>
      </c>
    </row>
    <row r="76" spans="1:21" ht="14.4" customHeight="1" x14ac:dyDescent="0.3">
      <c r="A76" s="304">
        <v>35</v>
      </c>
      <c r="B76" s="305" t="s">
        <v>428</v>
      </c>
      <c r="C76" s="305">
        <v>89301356</v>
      </c>
      <c r="D76" s="368" t="s">
        <v>732</v>
      </c>
      <c r="E76" s="369" t="s">
        <v>494</v>
      </c>
      <c r="F76" s="305" t="s">
        <v>486</v>
      </c>
      <c r="G76" s="305" t="s">
        <v>641</v>
      </c>
      <c r="H76" s="305" t="s">
        <v>427</v>
      </c>
      <c r="I76" s="305" t="s">
        <v>701</v>
      </c>
      <c r="J76" s="305" t="s">
        <v>643</v>
      </c>
      <c r="K76" s="305" t="s">
        <v>644</v>
      </c>
      <c r="L76" s="306">
        <v>0</v>
      </c>
      <c r="M76" s="306">
        <v>0</v>
      </c>
      <c r="N76" s="305">
        <v>1</v>
      </c>
      <c r="O76" s="370">
        <v>1</v>
      </c>
      <c r="P76" s="306">
        <v>0</v>
      </c>
      <c r="Q76" s="352"/>
      <c r="R76" s="305">
        <v>1</v>
      </c>
      <c r="S76" s="352">
        <v>1</v>
      </c>
      <c r="T76" s="370">
        <v>1</v>
      </c>
      <c r="U76" s="353">
        <v>1</v>
      </c>
    </row>
    <row r="77" spans="1:21" ht="14.4" customHeight="1" x14ac:dyDescent="0.3">
      <c r="A77" s="304">
        <v>35</v>
      </c>
      <c r="B77" s="305" t="s">
        <v>428</v>
      </c>
      <c r="C77" s="305">
        <v>89301356</v>
      </c>
      <c r="D77" s="368" t="s">
        <v>732</v>
      </c>
      <c r="E77" s="369" t="s">
        <v>494</v>
      </c>
      <c r="F77" s="305" t="s">
        <v>486</v>
      </c>
      <c r="G77" s="305" t="s">
        <v>702</v>
      </c>
      <c r="H77" s="305" t="s">
        <v>427</v>
      </c>
      <c r="I77" s="305" t="s">
        <v>703</v>
      </c>
      <c r="J77" s="305" t="s">
        <v>704</v>
      </c>
      <c r="K77" s="305" t="s">
        <v>705</v>
      </c>
      <c r="L77" s="306">
        <v>32.869999999999997</v>
      </c>
      <c r="M77" s="306">
        <v>32.869999999999997</v>
      </c>
      <c r="N77" s="305">
        <v>1</v>
      </c>
      <c r="O77" s="370">
        <v>0.5</v>
      </c>
      <c r="P77" s="306">
        <v>32.869999999999997</v>
      </c>
      <c r="Q77" s="352">
        <v>1</v>
      </c>
      <c r="R77" s="305">
        <v>1</v>
      </c>
      <c r="S77" s="352">
        <v>1</v>
      </c>
      <c r="T77" s="370">
        <v>0.5</v>
      </c>
      <c r="U77" s="353">
        <v>1</v>
      </c>
    </row>
    <row r="78" spans="1:21" ht="14.4" customHeight="1" x14ac:dyDescent="0.3">
      <c r="A78" s="304">
        <v>35</v>
      </c>
      <c r="B78" s="305" t="s">
        <v>428</v>
      </c>
      <c r="C78" s="305">
        <v>89301356</v>
      </c>
      <c r="D78" s="368" t="s">
        <v>732</v>
      </c>
      <c r="E78" s="369" t="s">
        <v>494</v>
      </c>
      <c r="F78" s="305" t="s">
        <v>486</v>
      </c>
      <c r="G78" s="305" t="s">
        <v>706</v>
      </c>
      <c r="H78" s="305" t="s">
        <v>427</v>
      </c>
      <c r="I78" s="305" t="s">
        <v>707</v>
      </c>
      <c r="J78" s="305" t="s">
        <v>708</v>
      </c>
      <c r="K78" s="305" t="s">
        <v>709</v>
      </c>
      <c r="L78" s="306">
        <v>605.25</v>
      </c>
      <c r="M78" s="306">
        <v>1210.5</v>
      </c>
      <c r="N78" s="305">
        <v>2</v>
      </c>
      <c r="O78" s="370">
        <v>1</v>
      </c>
      <c r="P78" s="306">
        <v>1210.5</v>
      </c>
      <c r="Q78" s="352">
        <v>1</v>
      </c>
      <c r="R78" s="305">
        <v>2</v>
      </c>
      <c r="S78" s="352">
        <v>1</v>
      </c>
      <c r="T78" s="370">
        <v>1</v>
      </c>
      <c r="U78" s="353">
        <v>1</v>
      </c>
    </row>
    <row r="79" spans="1:21" ht="14.4" customHeight="1" x14ac:dyDescent="0.3">
      <c r="A79" s="304">
        <v>35</v>
      </c>
      <c r="B79" s="305" t="s">
        <v>428</v>
      </c>
      <c r="C79" s="305">
        <v>89301356</v>
      </c>
      <c r="D79" s="368" t="s">
        <v>732</v>
      </c>
      <c r="E79" s="369" t="s">
        <v>494</v>
      </c>
      <c r="F79" s="305" t="s">
        <v>486</v>
      </c>
      <c r="G79" s="305" t="s">
        <v>710</v>
      </c>
      <c r="H79" s="305" t="s">
        <v>733</v>
      </c>
      <c r="I79" s="305" t="s">
        <v>711</v>
      </c>
      <c r="J79" s="305" t="s">
        <v>712</v>
      </c>
      <c r="K79" s="305" t="s">
        <v>713</v>
      </c>
      <c r="L79" s="306">
        <v>398.02</v>
      </c>
      <c r="M79" s="306">
        <v>796.04</v>
      </c>
      <c r="N79" s="305">
        <v>2</v>
      </c>
      <c r="O79" s="370">
        <v>1.5</v>
      </c>
      <c r="P79" s="306">
        <v>796.04</v>
      </c>
      <c r="Q79" s="352">
        <v>1</v>
      </c>
      <c r="R79" s="305">
        <v>2</v>
      </c>
      <c r="S79" s="352">
        <v>1</v>
      </c>
      <c r="T79" s="370">
        <v>1.5</v>
      </c>
      <c r="U79" s="353">
        <v>1</v>
      </c>
    </row>
    <row r="80" spans="1:21" ht="14.4" customHeight="1" x14ac:dyDescent="0.3">
      <c r="A80" s="304">
        <v>35</v>
      </c>
      <c r="B80" s="305" t="s">
        <v>428</v>
      </c>
      <c r="C80" s="305">
        <v>89301356</v>
      </c>
      <c r="D80" s="368" t="s">
        <v>732</v>
      </c>
      <c r="E80" s="369" t="s">
        <v>494</v>
      </c>
      <c r="F80" s="305" t="s">
        <v>486</v>
      </c>
      <c r="G80" s="305" t="s">
        <v>710</v>
      </c>
      <c r="H80" s="305" t="s">
        <v>733</v>
      </c>
      <c r="I80" s="305" t="s">
        <v>711</v>
      </c>
      <c r="J80" s="305" t="s">
        <v>712</v>
      </c>
      <c r="K80" s="305" t="s">
        <v>713</v>
      </c>
      <c r="L80" s="306">
        <v>596.23</v>
      </c>
      <c r="M80" s="306">
        <v>1788.69</v>
      </c>
      <c r="N80" s="305">
        <v>3</v>
      </c>
      <c r="O80" s="370">
        <v>1.5</v>
      </c>
      <c r="P80" s="306">
        <v>1788.69</v>
      </c>
      <c r="Q80" s="352">
        <v>1</v>
      </c>
      <c r="R80" s="305">
        <v>3</v>
      </c>
      <c r="S80" s="352">
        <v>1</v>
      </c>
      <c r="T80" s="370">
        <v>1.5</v>
      </c>
      <c r="U80" s="353">
        <v>1</v>
      </c>
    </row>
    <row r="81" spans="1:21" ht="14.4" customHeight="1" x14ac:dyDescent="0.3">
      <c r="A81" s="304">
        <v>35</v>
      </c>
      <c r="B81" s="305" t="s">
        <v>428</v>
      </c>
      <c r="C81" s="305">
        <v>89301356</v>
      </c>
      <c r="D81" s="368" t="s">
        <v>732</v>
      </c>
      <c r="E81" s="369" t="s">
        <v>494</v>
      </c>
      <c r="F81" s="305" t="s">
        <v>486</v>
      </c>
      <c r="G81" s="305" t="s">
        <v>714</v>
      </c>
      <c r="H81" s="305" t="s">
        <v>427</v>
      </c>
      <c r="I81" s="305" t="s">
        <v>715</v>
      </c>
      <c r="J81" s="305" t="s">
        <v>716</v>
      </c>
      <c r="K81" s="305" t="s">
        <v>717</v>
      </c>
      <c r="L81" s="306">
        <v>85.49</v>
      </c>
      <c r="M81" s="306">
        <v>427.44999999999993</v>
      </c>
      <c r="N81" s="305">
        <v>5</v>
      </c>
      <c r="O81" s="370">
        <v>2</v>
      </c>
      <c r="P81" s="306">
        <v>427.44999999999993</v>
      </c>
      <c r="Q81" s="352">
        <v>1</v>
      </c>
      <c r="R81" s="305">
        <v>5</v>
      </c>
      <c r="S81" s="352">
        <v>1</v>
      </c>
      <c r="T81" s="370">
        <v>2</v>
      </c>
      <c r="U81" s="353">
        <v>1</v>
      </c>
    </row>
    <row r="82" spans="1:21" ht="14.4" customHeight="1" x14ac:dyDescent="0.3">
      <c r="A82" s="304">
        <v>35</v>
      </c>
      <c r="B82" s="305" t="s">
        <v>428</v>
      </c>
      <c r="C82" s="305">
        <v>89301356</v>
      </c>
      <c r="D82" s="368" t="s">
        <v>732</v>
      </c>
      <c r="E82" s="369" t="s">
        <v>494</v>
      </c>
      <c r="F82" s="305" t="s">
        <v>486</v>
      </c>
      <c r="G82" s="305" t="s">
        <v>718</v>
      </c>
      <c r="H82" s="305" t="s">
        <v>427</v>
      </c>
      <c r="I82" s="305" t="s">
        <v>719</v>
      </c>
      <c r="J82" s="305" t="s">
        <v>720</v>
      </c>
      <c r="K82" s="305" t="s">
        <v>721</v>
      </c>
      <c r="L82" s="306">
        <v>0</v>
      </c>
      <c r="M82" s="306">
        <v>0</v>
      </c>
      <c r="N82" s="305">
        <v>3</v>
      </c>
      <c r="O82" s="370">
        <v>0.5</v>
      </c>
      <c r="P82" s="306">
        <v>0</v>
      </c>
      <c r="Q82" s="352"/>
      <c r="R82" s="305">
        <v>3</v>
      </c>
      <c r="S82" s="352">
        <v>1</v>
      </c>
      <c r="T82" s="370">
        <v>0.5</v>
      </c>
      <c r="U82" s="353">
        <v>1</v>
      </c>
    </row>
    <row r="83" spans="1:21" ht="14.4" customHeight="1" x14ac:dyDescent="0.3">
      <c r="A83" s="304">
        <v>35</v>
      </c>
      <c r="B83" s="305" t="s">
        <v>428</v>
      </c>
      <c r="C83" s="305">
        <v>89301356</v>
      </c>
      <c r="D83" s="368" t="s">
        <v>732</v>
      </c>
      <c r="E83" s="369" t="s">
        <v>494</v>
      </c>
      <c r="F83" s="305" t="s">
        <v>486</v>
      </c>
      <c r="G83" s="305" t="s">
        <v>718</v>
      </c>
      <c r="H83" s="305" t="s">
        <v>427</v>
      </c>
      <c r="I83" s="305" t="s">
        <v>722</v>
      </c>
      <c r="J83" s="305" t="s">
        <v>720</v>
      </c>
      <c r="K83" s="305" t="s">
        <v>723</v>
      </c>
      <c r="L83" s="306">
        <v>416.79</v>
      </c>
      <c r="M83" s="306">
        <v>1250.3700000000001</v>
      </c>
      <c r="N83" s="305">
        <v>3</v>
      </c>
      <c r="O83" s="370">
        <v>1</v>
      </c>
      <c r="P83" s="306">
        <v>1250.3700000000001</v>
      </c>
      <c r="Q83" s="352">
        <v>1</v>
      </c>
      <c r="R83" s="305">
        <v>3</v>
      </c>
      <c r="S83" s="352">
        <v>1</v>
      </c>
      <c r="T83" s="370">
        <v>1</v>
      </c>
      <c r="U83" s="353">
        <v>1</v>
      </c>
    </row>
    <row r="84" spans="1:21" ht="14.4" customHeight="1" x14ac:dyDescent="0.3">
      <c r="A84" s="304">
        <v>35</v>
      </c>
      <c r="B84" s="305" t="s">
        <v>428</v>
      </c>
      <c r="C84" s="305">
        <v>89301356</v>
      </c>
      <c r="D84" s="368" t="s">
        <v>732</v>
      </c>
      <c r="E84" s="369" t="s">
        <v>494</v>
      </c>
      <c r="F84" s="305" t="s">
        <v>486</v>
      </c>
      <c r="G84" s="305" t="s">
        <v>718</v>
      </c>
      <c r="H84" s="305" t="s">
        <v>427</v>
      </c>
      <c r="I84" s="305" t="s">
        <v>722</v>
      </c>
      <c r="J84" s="305" t="s">
        <v>720</v>
      </c>
      <c r="K84" s="305" t="s">
        <v>723</v>
      </c>
      <c r="L84" s="306">
        <v>250.07</v>
      </c>
      <c r="M84" s="306">
        <v>750.21</v>
      </c>
      <c r="N84" s="305">
        <v>3</v>
      </c>
      <c r="O84" s="370">
        <v>0.5</v>
      </c>
      <c r="P84" s="306">
        <v>750.21</v>
      </c>
      <c r="Q84" s="352">
        <v>1</v>
      </c>
      <c r="R84" s="305">
        <v>3</v>
      </c>
      <c r="S84" s="352">
        <v>1</v>
      </c>
      <c r="T84" s="370">
        <v>0.5</v>
      </c>
      <c r="U84" s="353">
        <v>1</v>
      </c>
    </row>
    <row r="85" spans="1:21" ht="14.4" customHeight="1" x14ac:dyDescent="0.3">
      <c r="A85" s="304">
        <v>35</v>
      </c>
      <c r="B85" s="305" t="s">
        <v>428</v>
      </c>
      <c r="C85" s="305">
        <v>89301356</v>
      </c>
      <c r="D85" s="368" t="s">
        <v>732</v>
      </c>
      <c r="E85" s="369" t="s">
        <v>494</v>
      </c>
      <c r="F85" s="305" t="s">
        <v>486</v>
      </c>
      <c r="G85" s="305" t="s">
        <v>724</v>
      </c>
      <c r="H85" s="305" t="s">
        <v>733</v>
      </c>
      <c r="I85" s="305" t="s">
        <v>725</v>
      </c>
      <c r="J85" s="305" t="s">
        <v>726</v>
      </c>
      <c r="K85" s="305" t="s">
        <v>727</v>
      </c>
      <c r="L85" s="306">
        <v>0</v>
      </c>
      <c r="M85" s="306">
        <v>0</v>
      </c>
      <c r="N85" s="305">
        <v>1</v>
      </c>
      <c r="O85" s="370">
        <v>0.5</v>
      </c>
      <c r="P85" s="306">
        <v>0</v>
      </c>
      <c r="Q85" s="352"/>
      <c r="R85" s="305">
        <v>1</v>
      </c>
      <c r="S85" s="352">
        <v>1</v>
      </c>
      <c r="T85" s="370">
        <v>0.5</v>
      </c>
      <c r="U85" s="353">
        <v>1</v>
      </c>
    </row>
    <row r="86" spans="1:21" ht="14.4" customHeight="1" x14ac:dyDescent="0.3">
      <c r="A86" s="304">
        <v>35</v>
      </c>
      <c r="B86" s="305" t="s">
        <v>428</v>
      </c>
      <c r="C86" s="305">
        <v>89301356</v>
      </c>
      <c r="D86" s="368" t="s">
        <v>732</v>
      </c>
      <c r="E86" s="369" t="s">
        <v>494</v>
      </c>
      <c r="F86" s="305" t="s">
        <v>486</v>
      </c>
      <c r="G86" s="305" t="s">
        <v>593</v>
      </c>
      <c r="H86" s="305" t="s">
        <v>427</v>
      </c>
      <c r="I86" s="305" t="s">
        <v>728</v>
      </c>
      <c r="J86" s="305" t="s">
        <v>729</v>
      </c>
      <c r="K86" s="305" t="s">
        <v>596</v>
      </c>
      <c r="L86" s="306">
        <v>0</v>
      </c>
      <c r="M86" s="306">
        <v>0</v>
      </c>
      <c r="N86" s="305">
        <v>2</v>
      </c>
      <c r="O86" s="370">
        <v>0.5</v>
      </c>
      <c r="P86" s="306">
        <v>0</v>
      </c>
      <c r="Q86" s="352"/>
      <c r="R86" s="305">
        <v>2</v>
      </c>
      <c r="S86" s="352">
        <v>1</v>
      </c>
      <c r="T86" s="370">
        <v>0.5</v>
      </c>
      <c r="U86" s="353">
        <v>1</v>
      </c>
    </row>
    <row r="87" spans="1:21" ht="14.4" customHeight="1" thickBot="1" x14ac:dyDescent="0.35">
      <c r="A87" s="310">
        <v>35</v>
      </c>
      <c r="B87" s="311" t="s">
        <v>428</v>
      </c>
      <c r="C87" s="311">
        <v>89301356</v>
      </c>
      <c r="D87" s="371" t="s">
        <v>732</v>
      </c>
      <c r="E87" s="372" t="s">
        <v>494</v>
      </c>
      <c r="F87" s="311" t="s">
        <v>486</v>
      </c>
      <c r="G87" s="311" t="s">
        <v>593</v>
      </c>
      <c r="H87" s="311" t="s">
        <v>427</v>
      </c>
      <c r="I87" s="311" t="s">
        <v>730</v>
      </c>
      <c r="J87" s="311" t="s">
        <v>729</v>
      </c>
      <c r="K87" s="311" t="s">
        <v>731</v>
      </c>
      <c r="L87" s="312">
        <v>0</v>
      </c>
      <c r="M87" s="312">
        <v>0</v>
      </c>
      <c r="N87" s="311">
        <v>1</v>
      </c>
      <c r="O87" s="373">
        <v>0.5</v>
      </c>
      <c r="P87" s="312">
        <v>0</v>
      </c>
      <c r="Q87" s="322"/>
      <c r="R87" s="311">
        <v>1</v>
      </c>
      <c r="S87" s="322">
        <v>1</v>
      </c>
      <c r="T87" s="373">
        <v>0.5</v>
      </c>
      <c r="U87" s="35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16" t="s">
        <v>734</v>
      </c>
      <c r="B1" s="216"/>
      <c r="C1" s="216"/>
      <c r="D1" s="216"/>
      <c r="E1" s="216"/>
      <c r="F1" s="216"/>
    </row>
    <row r="2" spans="1:6" ht="14.4" customHeight="1" thickBot="1" x14ac:dyDescent="0.35">
      <c r="A2" s="258" t="s">
        <v>185</v>
      </c>
      <c r="B2" s="89"/>
      <c r="C2" s="90"/>
      <c r="D2" s="91"/>
      <c r="E2" s="90"/>
      <c r="F2" s="91"/>
    </row>
    <row r="3" spans="1:6" ht="14.4" customHeight="1" thickBot="1" x14ac:dyDescent="0.35">
      <c r="A3" s="158"/>
      <c r="B3" s="217" t="s">
        <v>153</v>
      </c>
      <c r="C3" s="218"/>
      <c r="D3" s="219" t="s">
        <v>152</v>
      </c>
      <c r="E3" s="218"/>
      <c r="F3" s="119" t="s">
        <v>6</v>
      </c>
    </row>
    <row r="4" spans="1:6" ht="14.4" customHeight="1" thickBot="1" x14ac:dyDescent="0.35">
      <c r="A4" s="316" t="s">
        <v>176</v>
      </c>
      <c r="B4" s="317" t="s">
        <v>17</v>
      </c>
      <c r="C4" s="318" t="s">
        <v>5</v>
      </c>
      <c r="D4" s="317" t="s">
        <v>17</v>
      </c>
      <c r="E4" s="318" t="s">
        <v>5</v>
      </c>
      <c r="F4" s="319" t="s">
        <v>17</v>
      </c>
    </row>
    <row r="5" spans="1:6" ht="14.4" customHeight="1" x14ac:dyDescent="0.3">
      <c r="A5" s="377" t="s">
        <v>494</v>
      </c>
      <c r="B5" s="302">
        <v>5398.83</v>
      </c>
      <c r="C5" s="321">
        <v>0.35987161797348372</v>
      </c>
      <c r="D5" s="302">
        <v>9603.2699999999986</v>
      </c>
      <c r="E5" s="321">
        <v>0.64012838202651623</v>
      </c>
      <c r="F5" s="303">
        <v>15002.099999999999</v>
      </c>
    </row>
    <row r="6" spans="1:6" ht="14.4" customHeight="1" x14ac:dyDescent="0.3">
      <c r="A6" s="378" t="s">
        <v>491</v>
      </c>
      <c r="B6" s="308"/>
      <c r="C6" s="352">
        <v>0</v>
      </c>
      <c r="D6" s="308">
        <v>5152.1099999999988</v>
      </c>
      <c r="E6" s="352">
        <v>1</v>
      </c>
      <c r="F6" s="309">
        <v>5152.1099999999988</v>
      </c>
    </row>
    <row r="7" spans="1:6" ht="14.4" customHeight="1" x14ac:dyDescent="0.3">
      <c r="A7" s="378" t="s">
        <v>493</v>
      </c>
      <c r="B7" s="308"/>
      <c r="C7" s="352">
        <v>0</v>
      </c>
      <c r="D7" s="308">
        <v>1110.8800000000001</v>
      </c>
      <c r="E7" s="352">
        <v>1</v>
      </c>
      <c r="F7" s="309">
        <v>1110.8800000000001</v>
      </c>
    </row>
    <row r="8" spans="1:6" ht="14.4" customHeight="1" thickBot="1" x14ac:dyDescent="0.35">
      <c r="A8" s="379" t="s">
        <v>492</v>
      </c>
      <c r="B8" s="374"/>
      <c r="C8" s="375">
        <v>0</v>
      </c>
      <c r="D8" s="374">
        <v>799.84</v>
      </c>
      <c r="E8" s="375">
        <v>1</v>
      </c>
      <c r="F8" s="376">
        <v>799.84</v>
      </c>
    </row>
    <row r="9" spans="1:6" ht="14.4" customHeight="1" thickBot="1" x14ac:dyDescent="0.35">
      <c r="A9" s="327" t="s">
        <v>6</v>
      </c>
      <c r="B9" s="328">
        <v>5398.83</v>
      </c>
      <c r="C9" s="329">
        <v>0.2446792262653904</v>
      </c>
      <c r="D9" s="328">
        <v>16666.099999999999</v>
      </c>
      <c r="E9" s="329">
        <v>0.75532077373460971</v>
      </c>
      <c r="F9" s="330">
        <v>22064.929999999997</v>
      </c>
    </row>
    <row r="10" spans="1:6" ht="14.4" customHeight="1" thickBot="1" x14ac:dyDescent="0.35"/>
    <row r="11" spans="1:6" ht="14.4" customHeight="1" x14ac:dyDescent="0.3">
      <c r="A11" s="377" t="s">
        <v>735</v>
      </c>
      <c r="B11" s="302"/>
      <c r="C11" s="321">
        <v>0</v>
      </c>
      <c r="D11" s="302">
        <v>6355.2899999999991</v>
      </c>
      <c r="E11" s="321">
        <v>1</v>
      </c>
      <c r="F11" s="303">
        <v>6355.2899999999991</v>
      </c>
    </row>
    <row r="12" spans="1:6" ht="14.4" customHeight="1" x14ac:dyDescent="0.3">
      <c r="A12" s="378" t="s">
        <v>736</v>
      </c>
      <c r="B12" s="308"/>
      <c r="C12" s="352">
        <v>0</v>
      </c>
      <c r="D12" s="308">
        <v>3200.82</v>
      </c>
      <c r="E12" s="352">
        <v>1</v>
      </c>
      <c r="F12" s="309">
        <v>3200.82</v>
      </c>
    </row>
    <row r="13" spans="1:6" ht="14.4" customHeight="1" x14ac:dyDescent="0.3">
      <c r="A13" s="378" t="s">
        <v>737</v>
      </c>
      <c r="B13" s="308"/>
      <c r="C13" s="352">
        <v>0</v>
      </c>
      <c r="D13" s="308">
        <v>2584.73</v>
      </c>
      <c r="E13" s="352">
        <v>1</v>
      </c>
      <c r="F13" s="309">
        <v>2584.73</v>
      </c>
    </row>
    <row r="14" spans="1:6" ht="14.4" customHeight="1" x14ac:dyDescent="0.3">
      <c r="A14" s="378" t="s">
        <v>738</v>
      </c>
      <c r="B14" s="308"/>
      <c r="C14" s="352">
        <v>0</v>
      </c>
      <c r="D14" s="308">
        <v>1895.13</v>
      </c>
      <c r="E14" s="352">
        <v>1</v>
      </c>
      <c r="F14" s="309">
        <v>1895.13</v>
      </c>
    </row>
    <row r="15" spans="1:6" ht="14.4" customHeight="1" x14ac:dyDescent="0.3">
      <c r="A15" s="378" t="s">
        <v>739</v>
      </c>
      <c r="B15" s="308"/>
      <c r="C15" s="352">
        <v>0</v>
      </c>
      <c r="D15" s="308">
        <v>688.7</v>
      </c>
      <c r="E15" s="352">
        <v>1</v>
      </c>
      <c r="F15" s="309">
        <v>688.7</v>
      </c>
    </row>
    <row r="16" spans="1:6" ht="14.4" customHeight="1" x14ac:dyDescent="0.3">
      <c r="A16" s="378" t="s">
        <v>740</v>
      </c>
      <c r="B16" s="308">
        <v>0</v>
      </c>
      <c r="C16" s="352">
        <v>0</v>
      </c>
      <c r="D16" s="308">
        <v>552.66</v>
      </c>
      <c r="E16" s="352">
        <v>1</v>
      </c>
      <c r="F16" s="309">
        <v>552.66</v>
      </c>
    </row>
    <row r="17" spans="1:6" ht="14.4" customHeight="1" x14ac:dyDescent="0.3">
      <c r="A17" s="378" t="s">
        <v>741</v>
      </c>
      <c r="B17" s="308"/>
      <c r="C17" s="352">
        <v>0</v>
      </c>
      <c r="D17" s="308">
        <v>333.31</v>
      </c>
      <c r="E17" s="352">
        <v>1</v>
      </c>
      <c r="F17" s="309">
        <v>333.31</v>
      </c>
    </row>
    <row r="18" spans="1:6" ht="14.4" customHeight="1" x14ac:dyDescent="0.3">
      <c r="A18" s="378" t="s">
        <v>482</v>
      </c>
      <c r="B18" s="308"/>
      <c r="C18" s="352">
        <v>0</v>
      </c>
      <c r="D18" s="308">
        <v>275.48</v>
      </c>
      <c r="E18" s="352">
        <v>1</v>
      </c>
      <c r="F18" s="309">
        <v>275.48</v>
      </c>
    </row>
    <row r="19" spans="1:6" ht="14.4" customHeight="1" x14ac:dyDescent="0.3">
      <c r="A19" s="378" t="s">
        <v>742</v>
      </c>
      <c r="B19" s="308"/>
      <c r="C19" s="352">
        <v>0</v>
      </c>
      <c r="D19" s="308">
        <v>222.25</v>
      </c>
      <c r="E19" s="352">
        <v>1</v>
      </c>
      <c r="F19" s="309">
        <v>222.25</v>
      </c>
    </row>
    <row r="20" spans="1:6" ht="14.4" customHeight="1" x14ac:dyDescent="0.3">
      <c r="A20" s="378" t="s">
        <v>743</v>
      </c>
      <c r="B20" s="308"/>
      <c r="C20" s="352">
        <v>0</v>
      </c>
      <c r="D20" s="308">
        <v>193.26</v>
      </c>
      <c r="E20" s="352">
        <v>1</v>
      </c>
      <c r="F20" s="309">
        <v>193.26</v>
      </c>
    </row>
    <row r="21" spans="1:6" ht="14.4" customHeight="1" x14ac:dyDescent="0.3">
      <c r="A21" s="378" t="s">
        <v>744</v>
      </c>
      <c r="B21" s="308"/>
      <c r="C21" s="352">
        <v>0</v>
      </c>
      <c r="D21" s="308">
        <v>128.84</v>
      </c>
      <c r="E21" s="352">
        <v>1</v>
      </c>
      <c r="F21" s="309">
        <v>128.84</v>
      </c>
    </row>
    <row r="22" spans="1:6" ht="14.4" customHeight="1" x14ac:dyDescent="0.3">
      <c r="A22" s="378" t="s">
        <v>745</v>
      </c>
      <c r="B22" s="308"/>
      <c r="C22" s="352">
        <v>0</v>
      </c>
      <c r="D22" s="308">
        <v>101.14</v>
      </c>
      <c r="E22" s="352">
        <v>1</v>
      </c>
      <c r="F22" s="309">
        <v>101.14</v>
      </c>
    </row>
    <row r="23" spans="1:6" ht="14.4" customHeight="1" x14ac:dyDescent="0.3">
      <c r="A23" s="378" t="s">
        <v>746</v>
      </c>
      <c r="B23" s="308"/>
      <c r="C23" s="352">
        <v>0</v>
      </c>
      <c r="D23" s="308">
        <v>89.6</v>
      </c>
      <c r="E23" s="352">
        <v>1</v>
      </c>
      <c r="F23" s="309">
        <v>89.6</v>
      </c>
    </row>
    <row r="24" spans="1:6" ht="14.4" customHeight="1" x14ac:dyDescent="0.3">
      <c r="A24" s="378" t="s">
        <v>747</v>
      </c>
      <c r="B24" s="308"/>
      <c r="C24" s="352">
        <v>0</v>
      </c>
      <c r="D24" s="308">
        <v>44.89</v>
      </c>
      <c r="E24" s="352">
        <v>1</v>
      </c>
      <c r="F24" s="309">
        <v>44.89</v>
      </c>
    </row>
    <row r="25" spans="1:6" ht="14.4" customHeight="1" x14ac:dyDescent="0.3">
      <c r="A25" s="378" t="s">
        <v>748</v>
      </c>
      <c r="B25" s="308"/>
      <c r="C25" s="352"/>
      <c r="D25" s="308">
        <v>0</v>
      </c>
      <c r="E25" s="352"/>
      <c r="F25" s="309">
        <v>0</v>
      </c>
    </row>
    <row r="26" spans="1:6" ht="14.4" customHeight="1" x14ac:dyDescent="0.3">
      <c r="A26" s="378" t="s">
        <v>749</v>
      </c>
      <c r="B26" s="308">
        <v>3401.45</v>
      </c>
      <c r="C26" s="352">
        <v>1</v>
      </c>
      <c r="D26" s="308"/>
      <c r="E26" s="352">
        <v>0</v>
      </c>
      <c r="F26" s="309">
        <v>3401.45</v>
      </c>
    </row>
    <row r="27" spans="1:6" ht="14.4" customHeight="1" x14ac:dyDescent="0.3">
      <c r="A27" s="378" t="s">
        <v>750</v>
      </c>
      <c r="B27" s="308">
        <v>0</v>
      </c>
      <c r="C27" s="352"/>
      <c r="D27" s="308"/>
      <c r="E27" s="352"/>
      <c r="F27" s="309">
        <v>0</v>
      </c>
    </row>
    <row r="28" spans="1:6" ht="14.4" customHeight="1" x14ac:dyDescent="0.3">
      <c r="A28" s="378" t="s">
        <v>751</v>
      </c>
      <c r="B28" s="308">
        <v>0</v>
      </c>
      <c r="C28" s="352"/>
      <c r="D28" s="308"/>
      <c r="E28" s="352"/>
      <c r="F28" s="309">
        <v>0</v>
      </c>
    </row>
    <row r="29" spans="1:6" ht="14.4" customHeight="1" x14ac:dyDescent="0.3">
      <c r="A29" s="378" t="s">
        <v>752</v>
      </c>
      <c r="B29" s="308">
        <v>481.8</v>
      </c>
      <c r="C29" s="352">
        <v>1</v>
      </c>
      <c r="D29" s="308"/>
      <c r="E29" s="352">
        <v>0</v>
      </c>
      <c r="F29" s="309">
        <v>481.8</v>
      </c>
    </row>
    <row r="30" spans="1:6" ht="14.4" customHeight="1" x14ac:dyDescent="0.3">
      <c r="A30" s="378" t="s">
        <v>753</v>
      </c>
      <c r="B30" s="308">
        <v>305.08</v>
      </c>
      <c r="C30" s="352">
        <v>1</v>
      </c>
      <c r="D30" s="308"/>
      <c r="E30" s="352">
        <v>0</v>
      </c>
      <c r="F30" s="309">
        <v>305.08</v>
      </c>
    </row>
    <row r="31" spans="1:6" ht="14.4" customHeight="1" thickBot="1" x14ac:dyDescent="0.35">
      <c r="A31" s="379" t="s">
        <v>754</v>
      </c>
      <c r="B31" s="374">
        <v>1210.5</v>
      </c>
      <c r="C31" s="375">
        <v>1</v>
      </c>
      <c r="D31" s="374"/>
      <c r="E31" s="375">
        <v>0</v>
      </c>
      <c r="F31" s="376">
        <v>1210.5</v>
      </c>
    </row>
    <row r="32" spans="1:6" ht="14.4" customHeight="1" thickBot="1" x14ac:dyDescent="0.35">
      <c r="A32" s="327" t="s">
        <v>6</v>
      </c>
      <c r="B32" s="328">
        <v>5398.83</v>
      </c>
      <c r="C32" s="329">
        <v>0.2446792262653904</v>
      </c>
      <c r="D32" s="328">
        <v>16666.099999999999</v>
      </c>
      <c r="E32" s="329">
        <v>0.75532077373460971</v>
      </c>
      <c r="F32" s="330">
        <v>22064.929999999997</v>
      </c>
    </row>
  </sheetData>
  <mergeCells count="3">
    <mergeCell ref="A1:F1"/>
    <mergeCell ref="B3:C3"/>
    <mergeCell ref="D3:E3"/>
  </mergeCells>
  <conditionalFormatting sqref="C5:C1048576">
    <cfRule type="cellIs" dxfId="21" priority="10" stopIfTrue="1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8.88671875" style="94" customWidth="1"/>
    <col min="8" max="8" width="6.77734375" style="87" customWidth="1"/>
    <col min="9" max="9" width="6.6640625" style="94" customWidth="1"/>
    <col min="10" max="10" width="8.88671875" style="94" customWidth="1"/>
    <col min="11" max="11" width="6.77734375" style="87" customWidth="1"/>
    <col min="12" max="12" width="6.6640625" style="94" customWidth="1"/>
    <col min="13" max="13" width="8.88671875" style="94" customWidth="1"/>
    <col min="14" max="16384" width="8.88671875" style="65"/>
  </cols>
  <sheetData>
    <row r="1" spans="1:13" ht="18.600000000000001" customHeight="1" thickBot="1" x14ac:dyDescent="0.4">
      <c r="A1" s="216" t="s">
        <v>161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82"/>
      <c r="M1" s="182"/>
    </row>
    <row r="2" spans="1:13" ht="14.4" customHeight="1" thickBot="1" x14ac:dyDescent="0.35">
      <c r="A2" s="258" t="s">
        <v>185</v>
      </c>
      <c r="B2" s="92"/>
      <c r="C2" s="92"/>
      <c r="D2" s="92"/>
      <c r="E2" s="92"/>
      <c r="F2" s="93"/>
      <c r="G2" s="93"/>
      <c r="H2" s="159"/>
      <c r="I2" s="93"/>
      <c r="J2" s="93"/>
      <c r="K2" s="159"/>
      <c r="L2" s="93"/>
    </row>
    <row r="3" spans="1:13" ht="14.4" customHeight="1" thickBot="1" x14ac:dyDescent="0.35">
      <c r="E3" s="118" t="s">
        <v>151</v>
      </c>
      <c r="F3" s="52">
        <f>SUBTOTAL(9,F6:F1048576)</f>
        <v>19</v>
      </c>
      <c r="G3" s="52">
        <f>SUBTOTAL(9,G6:G1048576)</f>
        <v>5398.83</v>
      </c>
      <c r="H3" s="53">
        <f>IF(M3=0,0,G3/M3)</f>
        <v>0.2446792262653904</v>
      </c>
      <c r="I3" s="52">
        <f>SUBTOTAL(9,I6:I1048576)</f>
        <v>34</v>
      </c>
      <c r="J3" s="52">
        <f>SUBTOTAL(9,J6:J1048576)</f>
        <v>16666.099999999995</v>
      </c>
      <c r="K3" s="53">
        <f>IF(M3=0,0,J3/M3)</f>
        <v>0.75532077373460949</v>
      </c>
      <c r="L3" s="52">
        <f>SUBTOTAL(9,L6:L1048576)</f>
        <v>53</v>
      </c>
      <c r="M3" s="54">
        <f>SUBTOTAL(9,M6:M1048576)</f>
        <v>22064.929999999997</v>
      </c>
    </row>
    <row r="4" spans="1:13" ht="14.4" customHeight="1" thickBot="1" x14ac:dyDescent="0.35">
      <c r="A4" s="50"/>
      <c r="B4" s="50"/>
      <c r="C4" s="50"/>
      <c r="D4" s="50"/>
      <c r="E4" s="51"/>
      <c r="F4" s="220" t="s">
        <v>153</v>
      </c>
      <c r="G4" s="221"/>
      <c r="H4" s="222"/>
      <c r="I4" s="223" t="s">
        <v>152</v>
      </c>
      <c r="J4" s="221"/>
      <c r="K4" s="222"/>
      <c r="L4" s="224" t="s">
        <v>6</v>
      </c>
      <c r="M4" s="225"/>
    </row>
    <row r="5" spans="1:13" ht="14.4" customHeight="1" thickBot="1" x14ac:dyDescent="0.35">
      <c r="A5" s="316" t="s">
        <v>160</v>
      </c>
      <c r="B5" s="332" t="s">
        <v>155</v>
      </c>
      <c r="C5" s="332" t="s">
        <v>93</v>
      </c>
      <c r="D5" s="332" t="s">
        <v>156</v>
      </c>
      <c r="E5" s="332" t="s">
        <v>157</v>
      </c>
      <c r="F5" s="333" t="s">
        <v>32</v>
      </c>
      <c r="G5" s="333" t="s">
        <v>17</v>
      </c>
      <c r="H5" s="318" t="s">
        <v>158</v>
      </c>
      <c r="I5" s="317" t="s">
        <v>32</v>
      </c>
      <c r="J5" s="333" t="s">
        <v>17</v>
      </c>
      <c r="K5" s="318" t="s">
        <v>158</v>
      </c>
      <c r="L5" s="317" t="s">
        <v>32</v>
      </c>
      <c r="M5" s="334" t="s">
        <v>17</v>
      </c>
    </row>
    <row r="6" spans="1:13" ht="14.4" customHeight="1" x14ac:dyDescent="0.3">
      <c r="A6" s="298" t="s">
        <v>491</v>
      </c>
      <c r="B6" s="299" t="s">
        <v>755</v>
      </c>
      <c r="C6" s="299" t="s">
        <v>586</v>
      </c>
      <c r="D6" s="299" t="s">
        <v>587</v>
      </c>
      <c r="E6" s="299" t="s">
        <v>588</v>
      </c>
      <c r="F6" s="302"/>
      <c r="G6" s="302"/>
      <c r="H6" s="321">
        <v>0</v>
      </c>
      <c r="I6" s="302">
        <v>3</v>
      </c>
      <c r="J6" s="302">
        <v>3200.82</v>
      </c>
      <c r="K6" s="321">
        <v>1</v>
      </c>
      <c r="L6" s="302">
        <v>3</v>
      </c>
      <c r="M6" s="303">
        <v>3200.82</v>
      </c>
    </row>
    <row r="7" spans="1:13" ht="14.4" customHeight="1" x14ac:dyDescent="0.3">
      <c r="A7" s="304" t="s">
        <v>491</v>
      </c>
      <c r="B7" s="305" t="s">
        <v>756</v>
      </c>
      <c r="C7" s="305" t="s">
        <v>564</v>
      </c>
      <c r="D7" s="305" t="s">
        <v>565</v>
      </c>
      <c r="E7" s="305" t="s">
        <v>566</v>
      </c>
      <c r="F7" s="308"/>
      <c r="G7" s="308"/>
      <c r="H7" s="352">
        <v>0</v>
      </c>
      <c r="I7" s="308">
        <v>2</v>
      </c>
      <c r="J7" s="308">
        <v>101.14</v>
      </c>
      <c r="K7" s="352">
        <v>1</v>
      </c>
      <c r="L7" s="308">
        <v>2</v>
      </c>
      <c r="M7" s="309">
        <v>101.14</v>
      </c>
    </row>
    <row r="8" spans="1:13" ht="14.4" customHeight="1" x14ac:dyDescent="0.3">
      <c r="A8" s="304" t="s">
        <v>491</v>
      </c>
      <c r="B8" s="305" t="s">
        <v>757</v>
      </c>
      <c r="C8" s="305" t="s">
        <v>496</v>
      </c>
      <c r="D8" s="305" t="s">
        <v>497</v>
      </c>
      <c r="E8" s="305" t="s">
        <v>498</v>
      </c>
      <c r="F8" s="308"/>
      <c r="G8" s="308"/>
      <c r="H8" s="352">
        <v>0</v>
      </c>
      <c r="I8" s="308">
        <v>1</v>
      </c>
      <c r="J8" s="308">
        <v>333.31</v>
      </c>
      <c r="K8" s="352">
        <v>1</v>
      </c>
      <c r="L8" s="308">
        <v>1</v>
      </c>
      <c r="M8" s="309">
        <v>333.31</v>
      </c>
    </row>
    <row r="9" spans="1:13" ht="14.4" customHeight="1" x14ac:dyDescent="0.3">
      <c r="A9" s="304" t="s">
        <v>491</v>
      </c>
      <c r="B9" s="305" t="s">
        <v>758</v>
      </c>
      <c r="C9" s="305" t="s">
        <v>508</v>
      </c>
      <c r="D9" s="305" t="s">
        <v>509</v>
      </c>
      <c r="E9" s="305" t="s">
        <v>510</v>
      </c>
      <c r="F9" s="308"/>
      <c r="G9" s="308"/>
      <c r="H9" s="352">
        <v>0</v>
      </c>
      <c r="I9" s="308">
        <v>3</v>
      </c>
      <c r="J9" s="308">
        <v>552.66</v>
      </c>
      <c r="K9" s="352">
        <v>1</v>
      </c>
      <c r="L9" s="308">
        <v>3</v>
      </c>
      <c r="M9" s="309">
        <v>552.66</v>
      </c>
    </row>
    <row r="10" spans="1:13" ht="14.4" customHeight="1" x14ac:dyDescent="0.3">
      <c r="A10" s="304" t="s">
        <v>491</v>
      </c>
      <c r="B10" s="305" t="s">
        <v>759</v>
      </c>
      <c r="C10" s="305" t="s">
        <v>512</v>
      </c>
      <c r="D10" s="305" t="s">
        <v>513</v>
      </c>
      <c r="E10" s="305" t="s">
        <v>514</v>
      </c>
      <c r="F10" s="308"/>
      <c r="G10" s="308"/>
      <c r="H10" s="352">
        <v>0</v>
      </c>
      <c r="I10" s="308">
        <v>1</v>
      </c>
      <c r="J10" s="308">
        <v>275.48</v>
      </c>
      <c r="K10" s="352">
        <v>1</v>
      </c>
      <c r="L10" s="308">
        <v>1</v>
      </c>
      <c r="M10" s="309">
        <v>275.48</v>
      </c>
    </row>
    <row r="11" spans="1:13" ht="14.4" customHeight="1" x14ac:dyDescent="0.3">
      <c r="A11" s="304" t="s">
        <v>491</v>
      </c>
      <c r="B11" s="305" t="s">
        <v>759</v>
      </c>
      <c r="C11" s="305" t="s">
        <v>515</v>
      </c>
      <c r="D11" s="305" t="s">
        <v>513</v>
      </c>
      <c r="E11" s="305" t="s">
        <v>516</v>
      </c>
      <c r="F11" s="308"/>
      <c r="G11" s="308"/>
      <c r="H11" s="352">
        <v>0</v>
      </c>
      <c r="I11" s="308">
        <v>1</v>
      </c>
      <c r="J11" s="308">
        <v>413.22</v>
      </c>
      <c r="K11" s="352">
        <v>1</v>
      </c>
      <c r="L11" s="308">
        <v>1</v>
      </c>
      <c r="M11" s="309">
        <v>413.22</v>
      </c>
    </row>
    <row r="12" spans="1:13" ht="14.4" customHeight="1" x14ac:dyDescent="0.3">
      <c r="A12" s="304" t="s">
        <v>491</v>
      </c>
      <c r="B12" s="305" t="s">
        <v>483</v>
      </c>
      <c r="C12" s="305" t="s">
        <v>571</v>
      </c>
      <c r="D12" s="305" t="s">
        <v>572</v>
      </c>
      <c r="E12" s="305" t="s">
        <v>485</v>
      </c>
      <c r="F12" s="308"/>
      <c r="G12" s="308"/>
      <c r="H12" s="352">
        <v>0</v>
      </c>
      <c r="I12" s="308">
        <v>2</v>
      </c>
      <c r="J12" s="308">
        <v>275.48</v>
      </c>
      <c r="K12" s="352">
        <v>1</v>
      </c>
      <c r="L12" s="308">
        <v>2</v>
      </c>
      <c r="M12" s="309">
        <v>275.48</v>
      </c>
    </row>
    <row r="13" spans="1:13" ht="14.4" customHeight="1" x14ac:dyDescent="0.3">
      <c r="A13" s="304" t="s">
        <v>492</v>
      </c>
      <c r="B13" s="305" t="s">
        <v>760</v>
      </c>
      <c r="C13" s="305" t="s">
        <v>609</v>
      </c>
      <c r="D13" s="305" t="s">
        <v>610</v>
      </c>
      <c r="E13" s="305" t="s">
        <v>611</v>
      </c>
      <c r="F13" s="308"/>
      <c r="G13" s="308"/>
      <c r="H13" s="352">
        <v>0</v>
      </c>
      <c r="I13" s="308">
        <v>2</v>
      </c>
      <c r="J13" s="308">
        <v>799.84</v>
      </c>
      <c r="K13" s="352">
        <v>1</v>
      </c>
      <c r="L13" s="308">
        <v>2</v>
      </c>
      <c r="M13" s="309">
        <v>799.84</v>
      </c>
    </row>
    <row r="14" spans="1:13" ht="14.4" customHeight="1" x14ac:dyDescent="0.3">
      <c r="A14" s="304" t="s">
        <v>493</v>
      </c>
      <c r="B14" s="305" t="s">
        <v>760</v>
      </c>
      <c r="C14" s="305" t="s">
        <v>619</v>
      </c>
      <c r="D14" s="305" t="s">
        <v>620</v>
      </c>
      <c r="E14" s="305" t="s">
        <v>621</v>
      </c>
      <c r="F14" s="308"/>
      <c r="G14" s="308"/>
      <c r="H14" s="352">
        <v>0</v>
      </c>
      <c r="I14" s="308">
        <v>1</v>
      </c>
      <c r="J14" s="308">
        <v>399.92</v>
      </c>
      <c r="K14" s="352">
        <v>1</v>
      </c>
      <c r="L14" s="308">
        <v>1</v>
      </c>
      <c r="M14" s="309">
        <v>399.92</v>
      </c>
    </row>
    <row r="15" spans="1:13" ht="14.4" customHeight="1" x14ac:dyDescent="0.3">
      <c r="A15" s="304" t="s">
        <v>493</v>
      </c>
      <c r="B15" s="305" t="s">
        <v>760</v>
      </c>
      <c r="C15" s="305" t="s">
        <v>622</v>
      </c>
      <c r="D15" s="305" t="s">
        <v>623</v>
      </c>
      <c r="E15" s="305" t="s">
        <v>624</v>
      </c>
      <c r="F15" s="308"/>
      <c r="G15" s="308"/>
      <c r="H15" s="352">
        <v>0</v>
      </c>
      <c r="I15" s="308">
        <v>1</v>
      </c>
      <c r="J15" s="308">
        <v>152.62</v>
      </c>
      <c r="K15" s="352">
        <v>1</v>
      </c>
      <c r="L15" s="308">
        <v>1</v>
      </c>
      <c r="M15" s="309">
        <v>152.62</v>
      </c>
    </row>
    <row r="16" spans="1:13" ht="14.4" customHeight="1" x14ac:dyDescent="0.3">
      <c r="A16" s="304" t="s">
        <v>493</v>
      </c>
      <c r="B16" s="305" t="s">
        <v>760</v>
      </c>
      <c r="C16" s="305" t="s">
        <v>625</v>
      </c>
      <c r="D16" s="305" t="s">
        <v>626</v>
      </c>
      <c r="E16" s="305" t="s">
        <v>627</v>
      </c>
      <c r="F16" s="308"/>
      <c r="G16" s="308"/>
      <c r="H16" s="352">
        <v>0</v>
      </c>
      <c r="I16" s="308">
        <v>1</v>
      </c>
      <c r="J16" s="308">
        <v>142.83000000000001</v>
      </c>
      <c r="K16" s="352">
        <v>1</v>
      </c>
      <c r="L16" s="308">
        <v>1</v>
      </c>
      <c r="M16" s="309">
        <v>142.83000000000001</v>
      </c>
    </row>
    <row r="17" spans="1:13" ht="14.4" customHeight="1" x14ac:dyDescent="0.3">
      <c r="A17" s="304" t="s">
        <v>493</v>
      </c>
      <c r="B17" s="305" t="s">
        <v>761</v>
      </c>
      <c r="C17" s="305" t="s">
        <v>616</v>
      </c>
      <c r="D17" s="305" t="s">
        <v>617</v>
      </c>
      <c r="E17" s="305" t="s">
        <v>618</v>
      </c>
      <c r="F17" s="308"/>
      <c r="G17" s="308"/>
      <c r="H17" s="352">
        <v>0</v>
      </c>
      <c r="I17" s="308">
        <v>1</v>
      </c>
      <c r="J17" s="308">
        <v>222.25</v>
      </c>
      <c r="K17" s="352">
        <v>1</v>
      </c>
      <c r="L17" s="308">
        <v>1</v>
      </c>
      <c r="M17" s="309">
        <v>222.25</v>
      </c>
    </row>
    <row r="18" spans="1:13" ht="14.4" customHeight="1" x14ac:dyDescent="0.3">
      <c r="A18" s="304" t="s">
        <v>493</v>
      </c>
      <c r="B18" s="305" t="s">
        <v>762</v>
      </c>
      <c r="C18" s="305" t="s">
        <v>637</v>
      </c>
      <c r="D18" s="305" t="s">
        <v>638</v>
      </c>
      <c r="E18" s="305" t="s">
        <v>639</v>
      </c>
      <c r="F18" s="308"/>
      <c r="G18" s="308"/>
      <c r="H18" s="352">
        <v>0</v>
      </c>
      <c r="I18" s="308">
        <v>2</v>
      </c>
      <c r="J18" s="308">
        <v>193.26</v>
      </c>
      <c r="K18" s="352">
        <v>1</v>
      </c>
      <c r="L18" s="308">
        <v>2</v>
      </c>
      <c r="M18" s="309">
        <v>193.26</v>
      </c>
    </row>
    <row r="19" spans="1:13" ht="14.4" customHeight="1" x14ac:dyDescent="0.3">
      <c r="A19" s="304" t="s">
        <v>494</v>
      </c>
      <c r="B19" s="305" t="s">
        <v>763</v>
      </c>
      <c r="C19" s="305" t="s">
        <v>688</v>
      </c>
      <c r="D19" s="305" t="s">
        <v>689</v>
      </c>
      <c r="E19" s="305" t="s">
        <v>690</v>
      </c>
      <c r="F19" s="308">
        <v>5</v>
      </c>
      <c r="G19" s="308">
        <v>3401.45</v>
      </c>
      <c r="H19" s="352">
        <v>1</v>
      </c>
      <c r="I19" s="308"/>
      <c r="J19" s="308"/>
      <c r="K19" s="352">
        <v>0</v>
      </c>
      <c r="L19" s="308">
        <v>5</v>
      </c>
      <c r="M19" s="309">
        <v>3401.45</v>
      </c>
    </row>
    <row r="20" spans="1:13" ht="14.4" customHeight="1" x14ac:dyDescent="0.3">
      <c r="A20" s="304" t="s">
        <v>494</v>
      </c>
      <c r="B20" s="305" t="s">
        <v>764</v>
      </c>
      <c r="C20" s="305" t="s">
        <v>675</v>
      </c>
      <c r="D20" s="305" t="s">
        <v>676</v>
      </c>
      <c r="E20" s="305" t="s">
        <v>677</v>
      </c>
      <c r="F20" s="308"/>
      <c r="G20" s="308"/>
      <c r="H20" s="352">
        <v>0</v>
      </c>
      <c r="I20" s="308">
        <v>3</v>
      </c>
      <c r="J20" s="308">
        <v>6355.2899999999991</v>
      </c>
      <c r="K20" s="352">
        <v>1</v>
      </c>
      <c r="L20" s="308">
        <v>3</v>
      </c>
      <c r="M20" s="309">
        <v>6355.2899999999991</v>
      </c>
    </row>
    <row r="21" spans="1:13" ht="14.4" customHeight="1" x14ac:dyDescent="0.3">
      <c r="A21" s="304" t="s">
        <v>494</v>
      </c>
      <c r="B21" s="305" t="s">
        <v>765</v>
      </c>
      <c r="C21" s="305" t="s">
        <v>664</v>
      </c>
      <c r="D21" s="305" t="s">
        <v>665</v>
      </c>
      <c r="E21" s="305" t="s">
        <v>666</v>
      </c>
      <c r="F21" s="308"/>
      <c r="G21" s="308"/>
      <c r="H21" s="352">
        <v>0</v>
      </c>
      <c r="I21" s="308">
        <v>1</v>
      </c>
      <c r="J21" s="308">
        <v>44.89</v>
      </c>
      <c r="K21" s="352">
        <v>1</v>
      </c>
      <c r="L21" s="308">
        <v>1</v>
      </c>
      <c r="M21" s="309">
        <v>44.89</v>
      </c>
    </row>
    <row r="22" spans="1:13" ht="14.4" customHeight="1" x14ac:dyDescent="0.3">
      <c r="A22" s="304" t="s">
        <v>494</v>
      </c>
      <c r="B22" s="305" t="s">
        <v>766</v>
      </c>
      <c r="C22" s="305" t="s">
        <v>698</v>
      </c>
      <c r="D22" s="305" t="s">
        <v>699</v>
      </c>
      <c r="E22" s="305" t="s">
        <v>700</v>
      </c>
      <c r="F22" s="308">
        <v>1</v>
      </c>
      <c r="G22" s="308">
        <v>305.08</v>
      </c>
      <c r="H22" s="352">
        <v>1</v>
      </c>
      <c r="I22" s="308"/>
      <c r="J22" s="308"/>
      <c r="K22" s="352">
        <v>0</v>
      </c>
      <c r="L22" s="308">
        <v>1</v>
      </c>
      <c r="M22" s="309">
        <v>305.08</v>
      </c>
    </row>
    <row r="23" spans="1:13" ht="14.4" customHeight="1" x14ac:dyDescent="0.3">
      <c r="A23" s="304" t="s">
        <v>494</v>
      </c>
      <c r="B23" s="305" t="s">
        <v>767</v>
      </c>
      <c r="C23" s="305" t="s">
        <v>692</v>
      </c>
      <c r="D23" s="305" t="s">
        <v>693</v>
      </c>
      <c r="E23" s="305" t="s">
        <v>694</v>
      </c>
      <c r="F23" s="308">
        <v>4</v>
      </c>
      <c r="G23" s="308">
        <v>0</v>
      </c>
      <c r="H23" s="352"/>
      <c r="I23" s="308"/>
      <c r="J23" s="308"/>
      <c r="K23" s="352"/>
      <c r="L23" s="308">
        <v>4</v>
      </c>
      <c r="M23" s="309">
        <v>0</v>
      </c>
    </row>
    <row r="24" spans="1:13" ht="14.4" customHeight="1" x14ac:dyDescent="0.3">
      <c r="A24" s="304" t="s">
        <v>494</v>
      </c>
      <c r="B24" s="305" t="s">
        <v>767</v>
      </c>
      <c r="C24" s="305" t="s">
        <v>695</v>
      </c>
      <c r="D24" s="305" t="s">
        <v>693</v>
      </c>
      <c r="E24" s="305" t="s">
        <v>696</v>
      </c>
      <c r="F24" s="308">
        <v>1</v>
      </c>
      <c r="G24" s="308">
        <v>481.8</v>
      </c>
      <c r="H24" s="352">
        <v>1</v>
      </c>
      <c r="I24" s="308"/>
      <c r="J24" s="308"/>
      <c r="K24" s="352">
        <v>0</v>
      </c>
      <c r="L24" s="308">
        <v>1</v>
      </c>
      <c r="M24" s="309">
        <v>481.8</v>
      </c>
    </row>
    <row r="25" spans="1:13" ht="14.4" customHeight="1" x14ac:dyDescent="0.3">
      <c r="A25" s="304" t="s">
        <v>494</v>
      </c>
      <c r="B25" s="305" t="s">
        <v>768</v>
      </c>
      <c r="C25" s="305" t="s">
        <v>711</v>
      </c>
      <c r="D25" s="305" t="s">
        <v>712</v>
      </c>
      <c r="E25" s="305" t="s">
        <v>713</v>
      </c>
      <c r="F25" s="308"/>
      <c r="G25" s="308"/>
      <c r="H25" s="352">
        <v>0</v>
      </c>
      <c r="I25" s="308">
        <v>5</v>
      </c>
      <c r="J25" s="308">
        <v>2584.73</v>
      </c>
      <c r="K25" s="352">
        <v>1</v>
      </c>
      <c r="L25" s="308">
        <v>5</v>
      </c>
      <c r="M25" s="309">
        <v>2584.73</v>
      </c>
    </row>
    <row r="26" spans="1:13" ht="14.4" customHeight="1" x14ac:dyDescent="0.3">
      <c r="A26" s="304" t="s">
        <v>494</v>
      </c>
      <c r="B26" s="305" t="s">
        <v>769</v>
      </c>
      <c r="C26" s="305" t="s">
        <v>719</v>
      </c>
      <c r="D26" s="305" t="s">
        <v>720</v>
      </c>
      <c r="E26" s="305" t="s">
        <v>721</v>
      </c>
      <c r="F26" s="308">
        <v>3</v>
      </c>
      <c r="G26" s="308">
        <v>0</v>
      </c>
      <c r="H26" s="352"/>
      <c r="I26" s="308"/>
      <c r="J26" s="308"/>
      <c r="K26" s="352"/>
      <c r="L26" s="308">
        <v>3</v>
      </c>
      <c r="M26" s="309">
        <v>0</v>
      </c>
    </row>
    <row r="27" spans="1:13" ht="14.4" customHeight="1" x14ac:dyDescent="0.3">
      <c r="A27" s="304" t="s">
        <v>494</v>
      </c>
      <c r="B27" s="305" t="s">
        <v>758</v>
      </c>
      <c r="C27" s="305" t="s">
        <v>671</v>
      </c>
      <c r="D27" s="305" t="s">
        <v>672</v>
      </c>
      <c r="E27" s="305" t="s">
        <v>673</v>
      </c>
      <c r="F27" s="308">
        <v>1</v>
      </c>
      <c r="G27" s="308">
        <v>0</v>
      </c>
      <c r="H27" s="352"/>
      <c r="I27" s="308"/>
      <c r="J27" s="308"/>
      <c r="K27" s="352"/>
      <c r="L27" s="308">
        <v>1</v>
      </c>
      <c r="M27" s="309">
        <v>0</v>
      </c>
    </row>
    <row r="28" spans="1:13" ht="14.4" customHeight="1" x14ac:dyDescent="0.3">
      <c r="A28" s="304" t="s">
        <v>494</v>
      </c>
      <c r="B28" s="305" t="s">
        <v>760</v>
      </c>
      <c r="C28" s="305" t="s">
        <v>609</v>
      </c>
      <c r="D28" s="305" t="s">
        <v>610</v>
      </c>
      <c r="E28" s="305" t="s">
        <v>611</v>
      </c>
      <c r="F28" s="308"/>
      <c r="G28" s="308"/>
      <c r="H28" s="352">
        <v>0</v>
      </c>
      <c r="I28" s="308">
        <v>1</v>
      </c>
      <c r="J28" s="308">
        <v>399.92</v>
      </c>
      <c r="K28" s="352">
        <v>1</v>
      </c>
      <c r="L28" s="308">
        <v>1</v>
      </c>
      <c r="M28" s="309">
        <v>399.92</v>
      </c>
    </row>
    <row r="29" spans="1:13" ht="14.4" customHeight="1" x14ac:dyDescent="0.3">
      <c r="A29" s="304" t="s">
        <v>494</v>
      </c>
      <c r="B29" s="305" t="s">
        <v>770</v>
      </c>
      <c r="C29" s="305" t="s">
        <v>684</v>
      </c>
      <c r="D29" s="305" t="s">
        <v>685</v>
      </c>
      <c r="E29" s="305" t="s">
        <v>686</v>
      </c>
      <c r="F29" s="308"/>
      <c r="G29" s="308"/>
      <c r="H29" s="352">
        <v>0</v>
      </c>
      <c r="I29" s="308">
        <v>1</v>
      </c>
      <c r="J29" s="308">
        <v>128.84</v>
      </c>
      <c r="K29" s="352">
        <v>1</v>
      </c>
      <c r="L29" s="308">
        <v>1</v>
      </c>
      <c r="M29" s="309">
        <v>128.84</v>
      </c>
    </row>
    <row r="30" spans="1:13" ht="14.4" customHeight="1" x14ac:dyDescent="0.3">
      <c r="A30" s="304" t="s">
        <v>494</v>
      </c>
      <c r="B30" s="305" t="s">
        <v>771</v>
      </c>
      <c r="C30" s="305" t="s">
        <v>656</v>
      </c>
      <c r="D30" s="305" t="s">
        <v>657</v>
      </c>
      <c r="E30" s="305" t="s">
        <v>658</v>
      </c>
      <c r="F30" s="308"/>
      <c r="G30" s="308"/>
      <c r="H30" s="352">
        <v>0</v>
      </c>
      <c r="I30" s="308">
        <v>1</v>
      </c>
      <c r="J30" s="308">
        <v>89.6</v>
      </c>
      <c r="K30" s="352">
        <v>1</v>
      </c>
      <c r="L30" s="308">
        <v>1</v>
      </c>
      <c r="M30" s="309">
        <v>89.6</v>
      </c>
    </row>
    <row r="31" spans="1:13" ht="14.4" customHeight="1" x14ac:dyDescent="0.3">
      <c r="A31" s="304" t="s">
        <v>494</v>
      </c>
      <c r="B31" s="305" t="s">
        <v>772</v>
      </c>
      <c r="C31" s="305" t="s">
        <v>707</v>
      </c>
      <c r="D31" s="305" t="s">
        <v>708</v>
      </c>
      <c r="E31" s="305" t="s">
        <v>709</v>
      </c>
      <c r="F31" s="308">
        <v>2</v>
      </c>
      <c r="G31" s="308">
        <v>1210.5</v>
      </c>
      <c r="H31" s="352">
        <v>1</v>
      </c>
      <c r="I31" s="308"/>
      <c r="J31" s="308"/>
      <c r="K31" s="352">
        <v>0</v>
      </c>
      <c r="L31" s="308">
        <v>2</v>
      </c>
      <c r="M31" s="309">
        <v>1210.5</v>
      </c>
    </row>
    <row r="32" spans="1:13" ht="14.4" customHeight="1" x14ac:dyDescent="0.3">
      <c r="A32" s="304" t="s">
        <v>494</v>
      </c>
      <c r="B32" s="305" t="s">
        <v>773</v>
      </c>
      <c r="C32" s="305" t="s">
        <v>725</v>
      </c>
      <c r="D32" s="305" t="s">
        <v>726</v>
      </c>
      <c r="E32" s="305" t="s">
        <v>727</v>
      </c>
      <c r="F32" s="308"/>
      <c r="G32" s="308"/>
      <c r="H32" s="352"/>
      <c r="I32" s="308">
        <v>1</v>
      </c>
      <c r="J32" s="308">
        <v>0</v>
      </c>
      <c r="K32" s="352"/>
      <c r="L32" s="308">
        <v>1</v>
      </c>
      <c r="M32" s="309">
        <v>0</v>
      </c>
    </row>
    <row r="33" spans="1:13" ht="14.4" customHeight="1" thickBot="1" x14ac:dyDescent="0.35">
      <c r="A33" s="310" t="s">
        <v>494</v>
      </c>
      <c r="B33" s="311" t="s">
        <v>774</v>
      </c>
      <c r="C33" s="311" t="s">
        <v>660</v>
      </c>
      <c r="D33" s="311" t="s">
        <v>661</v>
      </c>
      <c r="E33" s="311" t="s">
        <v>662</v>
      </c>
      <c r="F33" s="314">
        <v>2</v>
      </c>
      <c r="G33" s="314">
        <v>0</v>
      </c>
      <c r="H33" s="322"/>
      <c r="I33" s="314"/>
      <c r="J33" s="314"/>
      <c r="K33" s="322"/>
      <c r="L33" s="314">
        <v>2</v>
      </c>
      <c r="M33" s="315">
        <v>0</v>
      </c>
    </row>
  </sheetData>
  <autoFilter ref="A5:M1005"/>
  <mergeCells count="4">
    <mergeCell ref="A1:M1"/>
    <mergeCell ref="F4:H4"/>
    <mergeCell ref="I4:K4"/>
    <mergeCell ref="L4:M4"/>
  </mergeCells>
  <conditionalFormatting sqref="H3 H6:H1048576">
    <cfRule type="cellIs" dxfId="20" priority="4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09" t="s">
        <v>170</v>
      </c>
      <c r="B1" s="210"/>
      <c r="C1" s="210"/>
      <c r="D1" s="210"/>
      <c r="E1" s="210"/>
      <c r="F1" s="210"/>
      <c r="G1" s="183"/>
    </row>
    <row r="2" spans="1:8" ht="14.4" customHeight="1" thickBot="1" x14ac:dyDescent="0.35">
      <c r="A2" s="258" t="s">
        <v>185</v>
      </c>
      <c r="B2" s="92"/>
      <c r="C2" s="92"/>
      <c r="D2" s="92"/>
      <c r="E2" s="92"/>
      <c r="F2" s="92"/>
    </row>
    <row r="3" spans="1:8" ht="14.4" customHeight="1" thickBot="1" x14ac:dyDescent="0.35">
      <c r="A3" s="120" t="s">
        <v>0</v>
      </c>
      <c r="B3" s="121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174</v>
      </c>
    </row>
    <row r="4" spans="1:8" ht="14.4" customHeight="1" x14ac:dyDescent="0.3">
      <c r="A4" s="287" t="s">
        <v>426</v>
      </c>
      <c r="B4" s="288" t="s">
        <v>427</v>
      </c>
      <c r="C4" s="289" t="s">
        <v>428</v>
      </c>
      <c r="D4" s="289" t="s">
        <v>427</v>
      </c>
      <c r="E4" s="289" t="s">
        <v>427</v>
      </c>
      <c r="F4" s="290" t="s">
        <v>427</v>
      </c>
      <c r="G4" s="289" t="s">
        <v>427</v>
      </c>
      <c r="H4" s="289" t="s">
        <v>91</v>
      </c>
    </row>
    <row r="5" spans="1:8" ht="14.4" customHeight="1" x14ac:dyDescent="0.3">
      <c r="A5" s="287" t="s">
        <v>426</v>
      </c>
      <c r="B5" s="288" t="s">
        <v>775</v>
      </c>
      <c r="C5" s="289" t="s">
        <v>776</v>
      </c>
      <c r="D5" s="289">
        <v>119640.27283903577</v>
      </c>
      <c r="E5" s="289">
        <v>90451.810000000027</v>
      </c>
      <c r="F5" s="290">
        <v>0.75603145875213817</v>
      </c>
      <c r="G5" s="289">
        <v>-29188.462839035739</v>
      </c>
      <c r="H5" s="289" t="s">
        <v>2</v>
      </c>
    </row>
    <row r="6" spans="1:8" ht="14.4" customHeight="1" x14ac:dyDescent="0.3">
      <c r="A6" s="287" t="s">
        <v>426</v>
      </c>
      <c r="B6" s="288" t="s">
        <v>777</v>
      </c>
      <c r="C6" s="289" t="s">
        <v>778</v>
      </c>
      <c r="D6" s="289">
        <v>227379.50580964328</v>
      </c>
      <c r="E6" s="289">
        <v>195733.33000000002</v>
      </c>
      <c r="F6" s="290">
        <v>0.86082221571834761</v>
      </c>
      <c r="G6" s="289">
        <v>-31646.17580964326</v>
      </c>
      <c r="H6" s="289" t="s">
        <v>2</v>
      </c>
    </row>
    <row r="7" spans="1:8" ht="14.4" customHeight="1" x14ac:dyDescent="0.3">
      <c r="A7" s="287" t="s">
        <v>426</v>
      </c>
      <c r="B7" s="288" t="s">
        <v>779</v>
      </c>
      <c r="C7" s="289" t="s">
        <v>780</v>
      </c>
      <c r="D7" s="289">
        <v>109958.33333333333</v>
      </c>
      <c r="E7" s="289">
        <v>185312.92999999996</v>
      </c>
      <c r="F7" s="290">
        <v>1.6853013717317162</v>
      </c>
      <c r="G7" s="289">
        <v>75354.596666666635</v>
      </c>
      <c r="H7" s="289" t="s">
        <v>2</v>
      </c>
    </row>
    <row r="8" spans="1:8" ht="14.4" customHeight="1" x14ac:dyDescent="0.3">
      <c r="A8" s="287" t="s">
        <v>426</v>
      </c>
      <c r="B8" s="288" t="s">
        <v>781</v>
      </c>
      <c r="C8" s="289" t="s">
        <v>782</v>
      </c>
      <c r="D8" s="289">
        <v>12346274.059408681</v>
      </c>
      <c r="E8" s="289">
        <v>11727050.5</v>
      </c>
      <c r="F8" s="290">
        <v>0.94984530908442033</v>
      </c>
      <c r="G8" s="289">
        <v>-619223.55940868147</v>
      </c>
      <c r="H8" s="289" t="s">
        <v>2</v>
      </c>
    </row>
    <row r="9" spans="1:8" ht="14.4" customHeight="1" x14ac:dyDescent="0.3">
      <c r="A9" s="287" t="s">
        <v>426</v>
      </c>
      <c r="B9" s="288" t="s">
        <v>783</v>
      </c>
      <c r="C9" s="289" t="s">
        <v>784</v>
      </c>
      <c r="D9" s="289">
        <v>0</v>
      </c>
      <c r="E9" s="289">
        <v>330</v>
      </c>
      <c r="F9" s="290" t="s">
        <v>427</v>
      </c>
      <c r="G9" s="289">
        <v>330</v>
      </c>
      <c r="H9" s="289" t="s">
        <v>2</v>
      </c>
    </row>
    <row r="10" spans="1:8" ht="14.4" customHeight="1" x14ac:dyDescent="0.3">
      <c r="A10" s="287" t="s">
        <v>426</v>
      </c>
      <c r="B10" s="288" t="s">
        <v>785</v>
      </c>
      <c r="C10" s="289" t="s">
        <v>786</v>
      </c>
      <c r="D10" s="289">
        <v>53037.023217245027</v>
      </c>
      <c r="E10" s="289">
        <v>35972</v>
      </c>
      <c r="F10" s="290">
        <v>0.67824319348872653</v>
      </c>
      <c r="G10" s="289">
        <v>-17065.023217245027</v>
      </c>
      <c r="H10" s="289" t="s">
        <v>2</v>
      </c>
    </row>
    <row r="11" spans="1:8" ht="14.4" customHeight="1" x14ac:dyDescent="0.3">
      <c r="A11" s="287" t="s">
        <v>426</v>
      </c>
      <c r="B11" s="288" t="s">
        <v>6</v>
      </c>
      <c r="C11" s="289" t="s">
        <v>428</v>
      </c>
      <c r="D11" s="289">
        <v>23916803.517191533</v>
      </c>
      <c r="E11" s="289">
        <v>12234850.57</v>
      </c>
      <c r="F11" s="290">
        <v>0.51155876918107057</v>
      </c>
      <c r="G11" s="289">
        <v>-11681952.947191533</v>
      </c>
      <c r="H11" s="289" t="s">
        <v>431</v>
      </c>
    </row>
    <row r="13" spans="1:8" ht="14.4" customHeight="1" x14ac:dyDescent="0.3">
      <c r="A13" s="287" t="s">
        <v>426</v>
      </c>
      <c r="B13" s="288" t="s">
        <v>427</v>
      </c>
      <c r="C13" s="289" t="s">
        <v>428</v>
      </c>
      <c r="D13" s="289" t="s">
        <v>427</v>
      </c>
      <c r="E13" s="289" t="s">
        <v>427</v>
      </c>
      <c r="F13" s="290" t="s">
        <v>427</v>
      </c>
      <c r="G13" s="289" t="s">
        <v>427</v>
      </c>
      <c r="H13" s="289" t="s">
        <v>91</v>
      </c>
    </row>
    <row r="14" spans="1:8" ht="14.4" customHeight="1" x14ac:dyDescent="0.3">
      <c r="A14" s="287" t="s">
        <v>787</v>
      </c>
      <c r="B14" s="288" t="s">
        <v>775</v>
      </c>
      <c r="C14" s="289" t="s">
        <v>776</v>
      </c>
      <c r="D14" s="289">
        <v>583.31967397557753</v>
      </c>
      <c r="E14" s="289">
        <v>1115.5600000000002</v>
      </c>
      <c r="F14" s="290">
        <v>1.9124333530480346</v>
      </c>
      <c r="G14" s="289">
        <v>532.24032602442264</v>
      </c>
      <c r="H14" s="289" t="s">
        <v>2</v>
      </c>
    </row>
    <row r="15" spans="1:8" ht="14.4" customHeight="1" x14ac:dyDescent="0.3">
      <c r="A15" s="287" t="s">
        <v>787</v>
      </c>
      <c r="B15" s="288" t="s">
        <v>777</v>
      </c>
      <c r="C15" s="289" t="s">
        <v>778</v>
      </c>
      <c r="D15" s="289">
        <v>59010.202901252749</v>
      </c>
      <c r="E15" s="289">
        <v>34595.659999999996</v>
      </c>
      <c r="F15" s="290">
        <v>0.58626573539989557</v>
      </c>
      <c r="G15" s="289">
        <v>-24414.542901252753</v>
      </c>
      <c r="H15" s="289" t="s">
        <v>2</v>
      </c>
    </row>
    <row r="16" spans="1:8" ht="14.4" customHeight="1" x14ac:dyDescent="0.3">
      <c r="A16" s="287" t="s">
        <v>787</v>
      </c>
      <c r="B16" s="288" t="s">
        <v>779</v>
      </c>
      <c r="C16" s="289" t="s">
        <v>780</v>
      </c>
      <c r="D16" s="289">
        <v>13708.333333333334</v>
      </c>
      <c r="E16" s="289">
        <v>16288.629999999996</v>
      </c>
      <c r="F16" s="290">
        <v>1.1882283282674768</v>
      </c>
      <c r="G16" s="289">
        <v>2580.2966666666616</v>
      </c>
      <c r="H16" s="289" t="s">
        <v>2</v>
      </c>
    </row>
    <row r="17" spans="1:8" ht="14.4" customHeight="1" x14ac:dyDescent="0.3">
      <c r="A17" s="287" t="s">
        <v>787</v>
      </c>
      <c r="B17" s="288" t="s">
        <v>785</v>
      </c>
      <c r="C17" s="289" t="s">
        <v>786</v>
      </c>
      <c r="D17" s="289">
        <v>8164.682353328084</v>
      </c>
      <c r="E17" s="289">
        <v>4612</v>
      </c>
      <c r="F17" s="290">
        <v>0.56487194484915371</v>
      </c>
      <c r="G17" s="289">
        <v>-3552.682353328084</v>
      </c>
      <c r="H17" s="289" t="s">
        <v>2</v>
      </c>
    </row>
    <row r="18" spans="1:8" ht="14.4" customHeight="1" x14ac:dyDescent="0.3">
      <c r="A18" s="287" t="s">
        <v>787</v>
      </c>
      <c r="B18" s="288" t="s">
        <v>6</v>
      </c>
      <c r="C18" s="289" t="s">
        <v>788</v>
      </c>
      <c r="D18" s="289">
        <v>1565466.391196084</v>
      </c>
      <c r="E18" s="289">
        <v>56611.849999999991</v>
      </c>
      <c r="F18" s="290">
        <v>3.616292902765296E-2</v>
      </c>
      <c r="G18" s="289">
        <v>-1508854.5411960839</v>
      </c>
      <c r="H18" s="289" t="s">
        <v>434</v>
      </c>
    </row>
    <row r="19" spans="1:8" ht="14.4" customHeight="1" x14ac:dyDescent="0.3">
      <c r="A19" s="287" t="s">
        <v>427</v>
      </c>
      <c r="B19" s="288" t="s">
        <v>427</v>
      </c>
      <c r="C19" s="289" t="s">
        <v>427</v>
      </c>
      <c r="D19" s="289" t="s">
        <v>427</v>
      </c>
      <c r="E19" s="289" t="s">
        <v>427</v>
      </c>
      <c r="F19" s="290" t="s">
        <v>427</v>
      </c>
      <c r="G19" s="289" t="s">
        <v>427</v>
      </c>
      <c r="H19" s="289" t="s">
        <v>435</v>
      </c>
    </row>
    <row r="20" spans="1:8" ht="14.4" customHeight="1" x14ac:dyDescent="0.3">
      <c r="A20" s="287" t="s">
        <v>432</v>
      </c>
      <c r="B20" s="288" t="s">
        <v>775</v>
      </c>
      <c r="C20" s="289" t="s">
        <v>776</v>
      </c>
      <c r="D20" s="289">
        <v>119056.95316506019</v>
      </c>
      <c r="E20" s="289">
        <v>89336.250000000029</v>
      </c>
      <c r="F20" s="290">
        <v>0.75036566638946767</v>
      </c>
      <c r="G20" s="289">
        <v>-29720.703165060157</v>
      </c>
      <c r="H20" s="289" t="s">
        <v>2</v>
      </c>
    </row>
    <row r="21" spans="1:8" ht="14.4" customHeight="1" x14ac:dyDescent="0.3">
      <c r="A21" s="287" t="s">
        <v>432</v>
      </c>
      <c r="B21" s="288" t="s">
        <v>777</v>
      </c>
      <c r="C21" s="289" t="s">
        <v>778</v>
      </c>
      <c r="D21" s="289">
        <v>168369.3029083905</v>
      </c>
      <c r="E21" s="289">
        <v>161137.67000000004</v>
      </c>
      <c r="F21" s="290">
        <v>0.95704898230572844</v>
      </c>
      <c r="G21" s="289">
        <v>-7231.6329083904566</v>
      </c>
      <c r="H21" s="289" t="s">
        <v>2</v>
      </c>
    </row>
    <row r="22" spans="1:8" ht="14.4" customHeight="1" x14ac:dyDescent="0.3">
      <c r="A22" s="287" t="s">
        <v>432</v>
      </c>
      <c r="B22" s="288" t="s">
        <v>779</v>
      </c>
      <c r="C22" s="289" t="s">
        <v>780</v>
      </c>
      <c r="D22" s="289">
        <v>96250</v>
      </c>
      <c r="E22" s="289">
        <v>169024.3</v>
      </c>
      <c r="F22" s="290">
        <v>1.7560966233766233</v>
      </c>
      <c r="G22" s="289">
        <v>72774.299999999988</v>
      </c>
      <c r="H22" s="289" t="s">
        <v>2</v>
      </c>
    </row>
    <row r="23" spans="1:8" ht="14.4" customHeight="1" x14ac:dyDescent="0.3">
      <c r="A23" s="287" t="s">
        <v>432</v>
      </c>
      <c r="B23" s="288" t="s">
        <v>781</v>
      </c>
      <c r="C23" s="289" t="s">
        <v>782</v>
      </c>
      <c r="D23" s="289">
        <v>12346274.059408681</v>
      </c>
      <c r="E23" s="289">
        <v>11727050.5</v>
      </c>
      <c r="F23" s="290">
        <v>0.94984530908442033</v>
      </c>
      <c r="G23" s="289">
        <v>-619223.55940868147</v>
      </c>
      <c r="H23" s="289" t="s">
        <v>2</v>
      </c>
    </row>
    <row r="24" spans="1:8" ht="14.4" customHeight="1" x14ac:dyDescent="0.3">
      <c r="A24" s="287" t="s">
        <v>432</v>
      </c>
      <c r="B24" s="288" t="s">
        <v>783</v>
      </c>
      <c r="C24" s="289" t="s">
        <v>784</v>
      </c>
      <c r="D24" s="289">
        <v>0</v>
      </c>
      <c r="E24" s="289">
        <v>330</v>
      </c>
      <c r="F24" s="290" t="s">
        <v>427</v>
      </c>
      <c r="G24" s="289">
        <v>330</v>
      </c>
      <c r="H24" s="289" t="s">
        <v>2</v>
      </c>
    </row>
    <row r="25" spans="1:8" ht="14.4" customHeight="1" x14ac:dyDescent="0.3">
      <c r="A25" s="287" t="s">
        <v>432</v>
      </c>
      <c r="B25" s="288" t="s">
        <v>785</v>
      </c>
      <c r="C25" s="289" t="s">
        <v>786</v>
      </c>
      <c r="D25" s="289">
        <v>44872.340863916943</v>
      </c>
      <c r="E25" s="289">
        <v>31360</v>
      </c>
      <c r="F25" s="290">
        <v>0.69887149625433109</v>
      </c>
      <c r="G25" s="289">
        <v>-13512.340863916943</v>
      </c>
      <c r="H25" s="289" t="s">
        <v>2</v>
      </c>
    </row>
    <row r="26" spans="1:8" ht="14.4" customHeight="1" x14ac:dyDescent="0.3">
      <c r="A26" s="287" t="s">
        <v>432</v>
      </c>
      <c r="B26" s="288" t="s">
        <v>6</v>
      </c>
      <c r="C26" s="289" t="s">
        <v>433</v>
      </c>
      <c r="D26" s="289">
        <v>22351337.125995446</v>
      </c>
      <c r="E26" s="289">
        <v>12178238.720000001</v>
      </c>
      <c r="F26" s="290">
        <v>0.54485504161790177</v>
      </c>
      <c r="G26" s="289">
        <v>-10173098.405995445</v>
      </c>
      <c r="H26" s="289" t="s">
        <v>434</v>
      </c>
    </row>
    <row r="27" spans="1:8" ht="14.4" customHeight="1" x14ac:dyDescent="0.3">
      <c r="A27" s="287" t="s">
        <v>427</v>
      </c>
      <c r="B27" s="288" t="s">
        <v>427</v>
      </c>
      <c r="C27" s="289" t="s">
        <v>427</v>
      </c>
      <c r="D27" s="289" t="s">
        <v>427</v>
      </c>
      <c r="E27" s="289" t="s">
        <v>427</v>
      </c>
      <c r="F27" s="290" t="s">
        <v>427</v>
      </c>
      <c r="G27" s="289" t="s">
        <v>427</v>
      </c>
      <c r="H27" s="289" t="s">
        <v>435</v>
      </c>
    </row>
    <row r="28" spans="1:8" ht="14.4" customHeight="1" x14ac:dyDescent="0.3">
      <c r="A28" s="287" t="s">
        <v>426</v>
      </c>
      <c r="B28" s="288" t="s">
        <v>6</v>
      </c>
      <c r="C28" s="289" t="s">
        <v>428</v>
      </c>
      <c r="D28" s="289">
        <v>23916803.517191533</v>
      </c>
      <c r="E28" s="289">
        <v>12234850.57</v>
      </c>
      <c r="F28" s="290">
        <v>0.51155876918107057</v>
      </c>
      <c r="G28" s="289">
        <v>-11681952.947191533</v>
      </c>
      <c r="H28" s="289" t="s">
        <v>431</v>
      </c>
    </row>
  </sheetData>
  <autoFilter ref="A3:G3"/>
  <mergeCells count="1">
    <mergeCell ref="A1:G1"/>
  </mergeCells>
  <conditionalFormatting sqref="F12 F29:F65536">
    <cfRule type="cellIs" dxfId="19" priority="19" stopIfTrue="1" operator="greaterThan">
      <formula>1</formula>
    </cfRule>
  </conditionalFormatting>
  <conditionalFormatting sqref="G4:G11">
    <cfRule type="cellIs" dxfId="18" priority="12" operator="greaterThan">
      <formula>0</formula>
    </cfRule>
  </conditionalFormatting>
  <conditionalFormatting sqref="F4:F11">
    <cfRule type="cellIs" dxfId="17" priority="14" operator="greaterThan">
      <formula>1</formula>
    </cfRule>
  </conditionalFormatting>
  <conditionalFormatting sqref="B4:B11">
    <cfRule type="expression" dxfId="16" priority="18">
      <formula>AND(LEFT(H4,6)&lt;&gt;"mezera",H4&lt;&gt;"")</formula>
    </cfRule>
  </conditionalFormatting>
  <conditionalFormatting sqref="A4:A11">
    <cfRule type="expression" dxfId="15" priority="15">
      <formula>AND(H4&lt;&gt;"",H4&lt;&gt;"mezeraKL")</formula>
    </cfRule>
  </conditionalFormatting>
  <conditionalFormatting sqref="B4:G11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1">
    <cfRule type="expression" dxfId="12" priority="13">
      <formula>$H4&lt;&gt;""</formula>
    </cfRule>
  </conditionalFormatting>
  <conditionalFormatting sqref="F4:F11">
    <cfRule type="cellIs" dxfId="11" priority="9" operator="greaterThan">
      <formula>1</formula>
    </cfRule>
  </conditionalFormatting>
  <conditionalFormatting sqref="F4:F11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1">
    <cfRule type="expression" dxfId="8" priority="8">
      <formula>$H4&lt;&gt;""</formula>
    </cfRule>
  </conditionalFormatting>
  <conditionalFormatting sqref="G13:G28">
    <cfRule type="cellIs" dxfId="7" priority="1" operator="greaterThan">
      <formula>0</formula>
    </cfRule>
  </conditionalFormatting>
  <conditionalFormatting sqref="F13:F28">
    <cfRule type="cellIs" dxfId="6" priority="3" operator="greaterThan">
      <formula>1</formula>
    </cfRule>
  </conditionalFormatting>
  <conditionalFormatting sqref="B13:B28">
    <cfRule type="expression" dxfId="5" priority="7">
      <formula>AND(LEFT(H13,6)&lt;&gt;"mezera",H13&lt;&gt;"")</formula>
    </cfRule>
  </conditionalFormatting>
  <conditionalFormatting sqref="A13:A28">
    <cfRule type="expression" dxfId="4" priority="4">
      <formula>AND(H13&lt;&gt;"",H13&lt;&gt;"mezeraKL")</formula>
    </cfRule>
  </conditionalFormatting>
  <conditionalFormatting sqref="B13:G28">
    <cfRule type="expression" dxfId="3" priority="5">
      <formula>$H13="SumaNS"</formula>
    </cfRule>
    <cfRule type="expression" dxfId="2" priority="6">
      <formula>OR($H13="KL",$H13="SumaKL")</formula>
    </cfRule>
  </conditionalFormatting>
  <conditionalFormatting sqref="A13:G28">
    <cfRule type="expression" dxfId="1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/>
    <col min="8" max="8" width="25.77734375" style="86" customWidth="1"/>
    <col min="9" max="9" width="7.77734375" style="94" customWidth="1"/>
    <col min="10" max="10" width="8.88671875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15" t="s">
        <v>171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4" customHeight="1" thickBot="1" x14ac:dyDescent="0.35">
      <c r="A2" s="258" t="s">
        <v>185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11"/>
      <c r="D3" s="212"/>
      <c r="E3" s="212"/>
      <c r="F3" s="212"/>
      <c r="G3" s="212"/>
      <c r="H3" s="149" t="s">
        <v>151</v>
      </c>
      <c r="I3" s="147">
        <f>IF(J3&lt;&gt;0,K3/J3,0)</f>
        <v>27.783998787344785</v>
      </c>
      <c r="J3" s="147">
        <f>SUBTOTAL(9,J5:J1048576)</f>
        <v>440356</v>
      </c>
      <c r="K3" s="148">
        <f>SUBTOTAL(9,K5:K1048576)</f>
        <v>12234850.57</v>
      </c>
    </row>
    <row r="4" spans="1:11" s="85" customFormat="1" ht="14.4" customHeight="1" thickBot="1" x14ac:dyDescent="0.35">
      <c r="A4" s="291" t="s">
        <v>7</v>
      </c>
      <c r="B4" s="292" t="s">
        <v>8</v>
      </c>
      <c r="C4" s="292" t="s">
        <v>0</v>
      </c>
      <c r="D4" s="292" t="s">
        <v>9</v>
      </c>
      <c r="E4" s="292" t="s">
        <v>10</v>
      </c>
      <c r="F4" s="292" t="s">
        <v>2</v>
      </c>
      <c r="G4" s="292" t="s">
        <v>93</v>
      </c>
      <c r="H4" s="293" t="s">
        <v>14</v>
      </c>
      <c r="I4" s="294" t="s">
        <v>175</v>
      </c>
      <c r="J4" s="294" t="s">
        <v>16</v>
      </c>
      <c r="K4" s="295" t="s">
        <v>18</v>
      </c>
    </row>
    <row r="5" spans="1:11" ht="14.4" customHeight="1" x14ac:dyDescent="0.3">
      <c r="A5" s="298" t="s">
        <v>426</v>
      </c>
      <c r="B5" s="299" t="s">
        <v>428</v>
      </c>
      <c r="C5" s="300" t="s">
        <v>787</v>
      </c>
      <c r="D5" s="301" t="s">
        <v>788</v>
      </c>
      <c r="E5" s="300" t="s">
        <v>775</v>
      </c>
      <c r="F5" s="301" t="s">
        <v>776</v>
      </c>
      <c r="G5" s="300" t="s">
        <v>789</v>
      </c>
      <c r="H5" s="300" t="s">
        <v>790</v>
      </c>
      <c r="I5" s="302">
        <v>27.182857142857149</v>
      </c>
      <c r="J5" s="302">
        <v>41</v>
      </c>
      <c r="K5" s="303">
        <v>1115.5600000000002</v>
      </c>
    </row>
    <row r="6" spans="1:11" ht="14.4" customHeight="1" x14ac:dyDescent="0.3">
      <c r="A6" s="304" t="s">
        <v>426</v>
      </c>
      <c r="B6" s="305" t="s">
        <v>428</v>
      </c>
      <c r="C6" s="306" t="s">
        <v>787</v>
      </c>
      <c r="D6" s="307" t="s">
        <v>788</v>
      </c>
      <c r="E6" s="306" t="s">
        <v>777</v>
      </c>
      <c r="F6" s="307" t="s">
        <v>778</v>
      </c>
      <c r="G6" s="306" t="s">
        <v>791</v>
      </c>
      <c r="H6" s="306" t="s">
        <v>792</v>
      </c>
      <c r="I6" s="308">
        <v>0.42</v>
      </c>
      <c r="J6" s="308">
        <v>50</v>
      </c>
      <c r="K6" s="309">
        <v>21</v>
      </c>
    </row>
    <row r="7" spans="1:11" ht="14.4" customHeight="1" x14ac:dyDescent="0.3">
      <c r="A7" s="304" t="s">
        <v>426</v>
      </c>
      <c r="B7" s="305" t="s">
        <v>428</v>
      </c>
      <c r="C7" s="306" t="s">
        <v>787</v>
      </c>
      <c r="D7" s="307" t="s">
        <v>788</v>
      </c>
      <c r="E7" s="306" t="s">
        <v>777</v>
      </c>
      <c r="F7" s="307" t="s">
        <v>778</v>
      </c>
      <c r="G7" s="306" t="s">
        <v>793</v>
      </c>
      <c r="H7" s="306" t="s">
        <v>794</v>
      </c>
      <c r="I7" s="308">
        <v>0.57125000000000004</v>
      </c>
      <c r="J7" s="308">
        <v>19200</v>
      </c>
      <c r="K7" s="309">
        <v>11000.6</v>
      </c>
    </row>
    <row r="8" spans="1:11" ht="14.4" customHeight="1" x14ac:dyDescent="0.3">
      <c r="A8" s="304" t="s">
        <v>426</v>
      </c>
      <c r="B8" s="305" t="s">
        <v>428</v>
      </c>
      <c r="C8" s="306" t="s">
        <v>787</v>
      </c>
      <c r="D8" s="307" t="s">
        <v>788</v>
      </c>
      <c r="E8" s="306" t="s">
        <v>777</v>
      </c>
      <c r="F8" s="307" t="s">
        <v>778</v>
      </c>
      <c r="G8" s="306" t="s">
        <v>795</v>
      </c>
      <c r="H8" s="306" t="s">
        <v>796</v>
      </c>
      <c r="I8" s="308">
        <v>2.36</v>
      </c>
      <c r="J8" s="308">
        <v>300</v>
      </c>
      <c r="K8" s="309">
        <v>708</v>
      </c>
    </row>
    <row r="9" spans="1:11" ht="14.4" customHeight="1" x14ac:dyDescent="0.3">
      <c r="A9" s="304" t="s">
        <v>426</v>
      </c>
      <c r="B9" s="305" t="s">
        <v>428</v>
      </c>
      <c r="C9" s="306" t="s">
        <v>787</v>
      </c>
      <c r="D9" s="307" t="s">
        <v>788</v>
      </c>
      <c r="E9" s="306" t="s">
        <v>777</v>
      </c>
      <c r="F9" s="307" t="s">
        <v>778</v>
      </c>
      <c r="G9" s="306" t="s">
        <v>797</v>
      </c>
      <c r="H9" s="306" t="s">
        <v>798</v>
      </c>
      <c r="I9" s="308">
        <v>750.2</v>
      </c>
      <c r="J9" s="308">
        <v>10</v>
      </c>
      <c r="K9" s="309">
        <v>7502</v>
      </c>
    </row>
    <row r="10" spans="1:11" ht="14.4" customHeight="1" x14ac:dyDescent="0.3">
      <c r="A10" s="304" t="s">
        <v>426</v>
      </c>
      <c r="B10" s="305" t="s">
        <v>428</v>
      </c>
      <c r="C10" s="306" t="s">
        <v>787</v>
      </c>
      <c r="D10" s="307" t="s">
        <v>788</v>
      </c>
      <c r="E10" s="306" t="s">
        <v>777</v>
      </c>
      <c r="F10" s="307" t="s">
        <v>778</v>
      </c>
      <c r="G10" s="306" t="s">
        <v>799</v>
      </c>
      <c r="H10" s="306" t="s">
        <v>800</v>
      </c>
      <c r="I10" s="308">
        <v>0.35000000000000003</v>
      </c>
      <c r="J10" s="308">
        <v>19500</v>
      </c>
      <c r="K10" s="309">
        <v>6839.8</v>
      </c>
    </row>
    <row r="11" spans="1:11" ht="14.4" customHeight="1" x14ac:dyDescent="0.3">
      <c r="A11" s="304" t="s">
        <v>426</v>
      </c>
      <c r="B11" s="305" t="s">
        <v>428</v>
      </c>
      <c r="C11" s="306" t="s">
        <v>787</v>
      </c>
      <c r="D11" s="307" t="s">
        <v>788</v>
      </c>
      <c r="E11" s="306" t="s">
        <v>777</v>
      </c>
      <c r="F11" s="307" t="s">
        <v>778</v>
      </c>
      <c r="G11" s="306" t="s">
        <v>801</v>
      </c>
      <c r="H11" s="306" t="s">
        <v>802</v>
      </c>
      <c r="I11" s="308">
        <v>0.29799999999999999</v>
      </c>
      <c r="J11" s="308">
        <v>7000</v>
      </c>
      <c r="K11" s="309">
        <v>2102.5</v>
      </c>
    </row>
    <row r="12" spans="1:11" ht="14.4" customHeight="1" x14ac:dyDescent="0.3">
      <c r="A12" s="304" t="s">
        <v>426</v>
      </c>
      <c r="B12" s="305" t="s">
        <v>428</v>
      </c>
      <c r="C12" s="306" t="s">
        <v>787</v>
      </c>
      <c r="D12" s="307" t="s">
        <v>788</v>
      </c>
      <c r="E12" s="306" t="s">
        <v>777</v>
      </c>
      <c r="F12" s="307" t="s">
        <v>778</v>
      </c>
      <c r="G12" s="306" t="s">
        <v>803</v>
      </c>
      <c r="H12" s="306" t="s">
        <v>804</v>
      </c>
      <c r="I12" s="308">
        <v>0.52</v>
      </c>
      <c r="J12" s="308">
        <v>4000</v>
      </c>
      <c r="K12" s="309">
        <v>2081.1999999999998</v>
      </c>
    </row>
    <row r="13" spans="1:11" ht="14.4" customHeight="1" x14ac:dyDescent="0.3">
      <c r="A13" s="304" t="s">
        <v>426</v>
      </c>
      <c r="B13" s="305" t="s">
        <v>428</v>
      </c>
      <c r="C13" s="306" t="s">
        <v>787</v>
      </c>
      <c r="D13" s="307" t="s">
        <v>788</v>
      </c>
      <c r="E13" s="306" t="s">
        <v>777</v>
      </c>
      <c r="F13" s="307" t="s">
        <v>778</v>
      </c>
      <c r="G13" s="306" t="s">
        <v>805</v>
      </c>
      <c r="H13" s="306" t="s">
        <v>806</v>
      </c>
      <c r="I13" s="308">
        <v>0.63</v>
      </c>
      <c r="J13" s="308">
        <v>4000</v>
      </c>
      <c r="K13" s="309">
        <v>2517</v>
      </c>
    </row>
    <row r="14" spans="1:11" ht="14.4" customHeight="1" x14ac:dyDescent="0.3">
      <c r="A14" s="304" t="s">
        <v>426</v>
      </c>
      <c r="B14" s="305" t="s">
        <v>428</v>
      </c>
      <c r="C14" s="306" t="s">
        <v>787</v>
      </c>
      <c r="D14" s="307" t="s">
        <v>788</v>
      </c>
      <c r="E14" s="306" t="s">
        <v>777</v>
      </c>
      <c r="F14" s="307" t="s">
        <v>778</v>
      </c>
      <c r="G14" s="306" t="s">
        <v>807</v>
      </c>
      <c r="H14" s="306" t="s">
        <v>808</v>
      </c>
      <c r="I14" s="308">
        <v>3.79</v>
      </c>
      <c r="J14" s="308">
        <v>200</v>
      </c>
      <c r="K14" s="309">
        <v>757.46</v>
      </c>
    </row>
    <row r="15" spans="1:11" ht="14.4" customHeight="1" x14ac:dyDescent="0.3">
      <c r="A15" s="304" t="s">
        <v>426</v>
      </c>
      <c r="B15" s="305" t="s">
        <v>428</v>
      </c>
      <c r="C15" s="306" t="s">
        <v>787</v>
      </c>
      <c r="D15" s="307" t="s">
        <v>788</v>
      </c>
      <c r="E15" s="306" t="s">
        <v>777</v>
      </c>
      <c r="F15" s="307" t="s">
        <v>778</v>
      </c>
      <c r="G15" s="306" t="s">
        <v>809</v>
      </c>
      <c r="H15" s="306" t="s">
        <v>810</v>
      </c>
      <c r="I15" s="308">
        <v>1.07</v>
      </c>
      <c r="J15" s="308">
        <v>1000</v>
      </c>
      <c r="K15" s="309">
        <v>1066.0999999999999</v>
      </c>
    </row>
    <row r="16" spans="1:11" ht="14.4" customHeight="1" x14ac:dyDescent="0.3">
      <c r="A16" s="304" t="s">
        <v>426</v>
      </c>
      <c r="B16" s="305" t="s">
        <v>428</v>
      </c>
      <c r="C16" s="306" t="s">
        <v>787</v>
      </c>
      <c r="D16" s="307" t="s">
        <v>788</v>
      </c>
      <c r="E16" s="306" t="s">
        <v>779</v>
      </c>
      <c r="F16" s="307" t="s">
        <v>780</v>
      </c>
      <c r="G16" s="306" t="s">
        <v>811</v>
      </c>
      <c r="H16" s="306" t="s">
        <v>812</v>
      </c>
      <c r="I16" s="308">
        <v>0.23</v>
      </c>
      <c r="J16" s="308">
        <v>1000</v>
      </c>
      <c r="K16" s="309">
        <v>229.3</v>
      </c>
    </row>
    <row r="17" spans="1:11" ht="14.4" customHeight="1" x14ac:dyDescent="0.3">
      <c r="A17" s="304" t="s">
        <v>426</v>
      </c>
      <c r="B17" s="305" t="s">
        <v>428</v>
      </c>
      <c r="C17" s="306" t="s">
        <v>787</v>
      </c>
      <c r="D17" s="307" t="s">
        <v>788</v>
      </c>
      <c r="E17" s="306" t="s">
        <v>779</v>
      </c>
      <c r="F17" s="307" t="s">
        <v>780</v>
      </c>
      <c r="G17" s="306" t="s">
        <v>813</v>
      </c>
      <c r="H17" s="306" t="s">
        <v>814</v>
      </c>
      <c r="I17" s="308">
        <v>0.28000000000000003</v>
      </c>
      <c r="J17" s="308">
        <v>1000</v>
      </c>
      <c r="K17" s="309">
        <v>280</v>
      </c>
    </row>
    <row r="18" spans="1:11" ht="14.4" customHeight="1" x14ac:dyDescent="0.3">
      <c r="A18" s="304" t="s">
        <v>426</v>
      </c>
      <c r="B18" s="305" t="s">
        <v>428</v>
      </c>
      <c r="C18" s="306" t="s">
        <v>787</v>
      </c>
      <c r="D18" s="307" t="s">
        <v>788</v>
      </c>
      <c r="E18" s="306" t="s">
        <v>779</v>
      </c>
      <c r="F18" s="307" t="s">
        <v>780</v>
      </c>
      <c r="G18" s="306" t="s">
        <v>815</v>
      </c>
      <c r="H18" s="306" t="s">
        <v>816</v>
      </c>
      <c r="I18" s="308">
        <v>0.26833333333333337</v>
      </c>
      <c r="J18" s="308">
        <v>16000</v>
      </c>
      <c r="K18" s="309">
        <v>4250.8999999999996</v>
      </c>
    </row>
    <row r="19" spans="1:11" ht="14.4" customHeight="1" x14ac:dyDescent="0.3">
      <c r="A19" s="304" t="s">
        <v>426</v>
      </c>
      <c r="B19" s="305" t="s">
        <v>428</v>
      </c>
      <c r="C19" s="306" t="s">
        <v>787</v>
      </c>
      <c r="D19" s="307" t="s">
        <v>788</v>
      </c>
      <c r="E19" s="306" t="s">
        <v>779</v>
      </c>
      <c r="F19" s="307" t="s">
        <v>780</v>
      </c>
      <c r="G19" s="306" t="s">
        <v>817</v>
      </c>
      <c r="H19" s="306" t="s">
        <v>818</v>
      </c>
      <c r="I19" s="308">
        <v>0.45</v>
      </c>
      <c r="J19" s="308">
        <v>3000</v>
      </c>
      <c r="K19" s="309">
        <v>1282.4000000000001</v>
      </c>
    </row>
    <row r="20" spans="1:11" ht="14.4" customHeight="1" x14ac:dyDescent="0.3">
      <c r="A20" s="304" t="s">
        <v>426</v>
      </c>
      <c r="B20" s="305" t="s">
        <v>428</v>
      </c>
      <c r="C20" s="306" t="s">
        <v>787</v>
      </c>
      <c r="D20" s="307" t="s">
        <v>788</v>
      </c>
      <c r="E20" s="306" t="s">
        <v>779</v>
      </c>
      <c r="F20" s="307" t="s">
        <v>780</v>
      </c>
      <c r="G20" s="306" t="s">
        <v>819</v>
      </c>
      <c r="H20" s="306" t="s">
        <v>820</v>
      </c>
      <c r="I20" s="308">
        <v>0.32</v>
      </c>
      <c r="J20" s="308">
        <v>7000</v>
      </c>
      <c r="K20" s="309">
        <v>2238.2999999999997</v>
      </c>
    </row>
    <row r="21" spans="1:11" ht="14.4" customHeight="1" x14ac:dyDescent="0.3">
      <c r="A21" s="304" t="s">
        <v>426</v>
      </c>
      <c r="B21" s="305" t="s">
        <v>428</v>
      </c>
      <c r="C21" s="306" t="s">
        <v>787</v>
      </c>
      <c r="D21" s="307" t="s">
        <v>788</v>
      </c>
      <c r="E21" s="306" t="s">
        <v>779</v>
      </c>
      <c r="F21" s="307" t="s">
        <v>780</v>
      </c>
      <c r="G21" s="306" t="s">
        <v>821</v>
      </c>
      <c r="H21" s="306" t="s">
        <v>822</v>
      </c>
      <c r="I21" s="308">
        <v>2.65</v>
      </c>
      <c r="J21" s="308">
        <v>1155</v>
      </c>
      <c r="K21" s="309">
        <v>3061.37</v>
      </c>
    </row>
    <row r="22" spans="1:11" ht="14.4" customHeight="1" x14ac:dyDescent="0.3">
      <c r="A22" s="304" t="s">
        <v>426</v>
      </c>
      <c r="B22" s="305" t="s">
        <v>428</v>
      </c>
      <c r="C22" s="306" t="s">
        <v>787</v>
      </c>
      <c r="D22" s="307" t="s">
        <v>788</v>
      </c>
      <c r="E22" s="306" t="s">
        <v>779</v>
      </c>
      <c r="F22" s="307" t="s">
        <v>780</v>
      </c>
      <c r="G22" s="306" t="s">
        <v>823</v>
      </c>
      <c r="H22" s="306" t="s">
        <v>824</v>
      </c>
      <c r="I22" s="308">
        <v>6.18</v>
      </c>
      <c r="J22" s="308">
        <v>800</v>
      </c>
      <c r="K22" s="309">
        <v>4946.3599999999997</v>
      </c>
    </row>
    <row r="23" spans="1:11" ht="14.4" customHeight="1" x14ac:dyDescent="0.3">
      <c r="A23" s="304" t="s">
        <v>426</v>
      </c>
      <c r="B23" s="305" t="s">
        <v>428</v>
      </c>
      <c r="C23" s="306" t="s">
        <v>787</v>
      </c>
      <c r="D23" s="307" t="s">
        <v>788</v>
      </c>
      <c r="E23" s="306" t="s">
        <v>785</v>
      </c>
      <c r="F23" s="307" t="s">
        <v>786</v>
      </c>
      <c r="G23" s="306" t="s">
        <v>825</v>
      </c>
      <c r="H23" s="306" t="s">
        <v>826</v>
      </c>
      <c r="I23" s="308">
        <v>0.79166666666666663</v>
      </c>
      <c r="J23" s="308">
        <v>4900</v>
      </c>
      <c r="K23" s="309">
        <v>3913</v>
      </c>
    </row>
    <row r="24" spans="1:11" ht="14.4" customHeight="1" x14ac:dyDescent="0.3">
      <c r="A24" s="304" t="s">
        <v>426</v>
      </c>
      <c r="B24" s="305" t="s">
        <v>428</v>
      </c>
      <c r="C24" s="306" t="s">
        <v>787</v>
      </c>
      <c r="D24" s="307" t="s">
        <v>788</v>
      </c>
      <c r="E24" s="306" t="s">
        <v>785</v>
      </c>
      <c r="F24" s="307" t="s">
        <v>786</v>
      </c>
      <c r="G24" s="306" t="s">
        <v>827</v>
      </c>
      <c r="H24" s="306" t="s">
        <v>828</v>
      </c>
      <c r="I24" s="308">
        <v>0.73</v>
      </c>
      <c r="J24" s="308">
        <v>100</v>
      </c>
      <c r="K24" s="309">
        <v>73</v>
      </c>
    </row>
    <row r="25" spans="1:11" ht="14.4" customHeight="1" x14ac:dyDescent="0.3">
      <c r="A25" s="304" t="s">
        <v>426</v>
      </c>
      <c r="B25" s="305" t="s">
        <v>428</v>
      </c>
      <c r="C25" s="306" t="s">
        <v>787</v>
      </c>
      <c r="D25" s="307" t="s">
        <v>788</v>
      </c>
      <c r="E25" s="306" t="s">
        <v>785</v>
      </c>
      <c r="F25" s="307" t="s">
        <v>786</v>
      </c>
      <c r="G25" s="306" t="s">
        <v>829</v>
      </c>
      <c r="H25" s="306" t="s">
        <v>830</v>
      </c>
      <c r="I25" s="308">
        <v>0.77500000000000002</v>
      </c>
      <c r="J25" s="308">
        <v>800</v>
      </c>
      <c r="K25" s="309">
        <v>626</v>
      </c>
    </row>
    <row r="26" spans="1:11" ht="14.4" customHeight="1" x14ac:dyDescent="0.3">
      <c r="A26" s="304" t="s">
        <v>426</v>
      </c>
      <c r="B26" s="305" t="s">
        <v>428</v>
      </c>
      <c r="C26" s="306" t="s">
        <v>432</v>
      </c>
      <c r="D26" s="307" t="s">
        <v>433</v>
      </c>
      <c r="E26" s="306" t="s">
        <v>775</v>
      </c>
      <c r="F26" s="307" t="s">
        <v>776</v>
      </c>
      <c r="G26" s="306" t="s">
        <v>831</v>
      </c>
      <c r="H26" s="306" t="s">
        <v>832</v>
      </c>
      <c r="I26" s="308">
        <v>42.472857142857144</v>
      </c>
      <c r="J26" s="308">
        <v>880</v>
      </c>
      <c r="K26" s="309">
        <v>37376.800000000003</v>
      </c>
    </row>
    <row r="27" spans="1:11" ht="14.4" customHeight="1" x14ac:dyDescent="0.3">
      <c r="A27" s="304" t="s">
        <v>426</v>
      </c>
      <c r="B27" s="305" t="s">
        <v>428</v>
      </c>
      <c r="C27" s="306" t="s">
        <v>432</v>
      </c>
      <c r="D27" s="307" t="s">
        <v>433</v>
      </c>
      <c r="E27" s="306" t="s">
        <v>775</v>
      </c>
      <c r="F27" s="307" t="s">
        <v>776</v>
      </c>
      <c r="G27" s="306" t="s">
        <v>833</v>
      </c>
      <c r="H27" s="306" t="s">
        <v>834</v>
      </c>
      <c r="I27" s="308">
        <v>4.3262499999999999</v>
      </c>
      <c r="J27" s="308">
        <v>408</v>
      </c>
      <c r="K27" s="309">
        <v>1765.2</v>
      </c>
    </row>
    <row r="28" spans="1:11" ht="14.4" customHeight="1" x14ac:dyDescent="0.3">
      <c r="A28" s="304" t="s">
        <v>426</v>
      </c>
      <c r="B28" s="305" t="s">
        <v>428</v>
      </c>
      <c r="C28" s="306" t="s">
        <v>432</v>
      </c>
      <c r="D28" s="307" t="s">
        <v>433</v>
      </c>
      <c r="E28" s="306" t="s">
        <v>775</v>
      </c>
      <c r="F28" s="307" t="s">
        <v>776</v>
      </c>
      <c r="G28" s="306" t="s">
        <v>835</v>
      </c>
      <c r="H28" s="306" t="s">
        <v>836</v>
      </c>
      <c r="I28" s="308">
        <v>3.09</v>
      </c>
      <c r="J28" s="308">
        <v>140</v>
      </c>
      <c r="K28" s="309">
        <v>432.8</v>
      </c>
    </row>
    <row r="29" spans="1:11" ht="14.4" customHeight="1" x14ac:dyDescent="0.3">
      <c r="A29" s="304" t="s">
        <v>426</v>
      </c>
      <c r="B29" s="305" t="s">
        <v>428</v>
      </c>
      <c r="C29" s="306" t="s">
        <v>432</v>
      </c>
      <c r="D29" s="307" t="s">
        <v>433</v>
      </c>
      <c r="E29" s="306" t="s">
        <v>775</v>
      </c>
      <c r="F29" s="307" t="s">
        <v>776</v>
      </c>
      <c r="G29" s="306" t="s">
        <v>837</v>
      </c>
      <c r="H29" s="306" t="s">
        <v>838</v>
      </c>
      <c r="I29" s="308">
        <v>54.449999999999996</v>
      </c>
      <c r="J29" s="308">
        <v>130</v>
      </c>
      <c r="K29" s="309">
        <v>7078.5</v>
      </c>
    </row>
    <row r="30" spans="1:11" ht="14.4" customHeight="1" x14ac:dyDescent="0.3">
      <c r="A30" s="304" t="s">
        <v>426</v>
      </c>
      <c r="B30" s="305" t="s">
        <v>428</v>
      </c>
      <c r="C30" s="306" t="s">
        <v>432</v>
      </c>
      <c r="D30" s="307" t="s">
        <v>433</v>
      </c>
      <c r="E30" s="306" t="s">
        <v>775</v>
      </c>
      <c r="F30" s="307" t="s">
        <v>776</v>
      </c>
      <c r="G30" s="306" t="s">
        <v>839</v>
      </c>
      <c r="H30" s="306" t="s">
        <v>840</v>
      </c>
      <c r="I30" s="308">
        <v>0.39500000000000002</v>
      </c>
      <c r="J30" s="308">
        <v>19000</v>
      </c>
      <c r="K30" s="309">
        <v>7510</v>
      </c>
    </row>
    <row r="31" spans="1:11" ht="14.4" customHeight="1" x14ac:dyDescent="0.3">
      <c r="A31" s="304" t="s">
        <v>426</v>
      </c>
      <c r="B31" s="305" t="s">
        <v>428</v>
      </c>
      <c r="C31" s="306" t="s">
        <v>432</v>
      </c>
      <c r="D31" s="307" t="s">
        <v>433</v>
      </c>
      <c r="E31" s="306" t="s">
        <v>775</v>
      </c>
      <c r="F31" s="307" t="s">
        <v>776</v>
      </c>
      <c r="G31" s="306" t="s">
        <v>789</v>
      </c>
      <c r="H31" s="306" t="s">
        <v>790</v>
      </c>
      <c r="I31" s="308">
        <v>27.212</v>
      </c>
      <c r="J31" s="308">
        <v>25</v>
      </c>
      <c r="K31" s="309">
        <v>680.3</v>
      </c>
    </row>
    <row r="32" spans="1:11" ht="14.4" customHeight="1" x14ac:dyDescent="0.3">
      <c r="A32" s="304" t="s">
        <v>426</v>
      </c>
      <c r="B32" s="305" t="s">
        <v>428</v>
      </c>
      <c r="C32" s="306" t="s">
        <v>432</v>
      </c>
      <c r="D32" s="307" t="s">
        <v>433</v>
      </c>
      <c r="E32" s="306" t="s">
        <v>775</v>
      </c>
      <c r="F32" s="307" t="s">
        <v>776</v>
      </c>
      <c r="G32" s="306" t="s">
        <v>841</v>
      </c>
      <c r="H32" s="306" t="s">
        <v>842</v>
      </c>
      <c r="I32" s="308">
        <v>1.4249999999999998</v>
      </c>
      <c r="J32" s="308">
        <v>6000</v>
      </c>
      <c r="K32" s="309">
        <v>8551.7999999999993</v>
      </c>
    </row>
    <row r="33" spans="1:11" ht="14.4" customHeight="1" x14ac:dyDescent="0.3">
      <c r="A33" s="304" t="s">
        <v>426</v>
      </c>
      <c r="B33" s="305" t="s">
        <v>428</v>
      </c>
      <c r="C33" s="306" t="s">
        <v>432</v>
      </c>
      <c r="D33" s="307" t="s">
        <v>433</v>
      </c>
      <c r="E33" s="306" t="s">
        <v>775</v>
      </c>
      <c r="F33" s="307" t="s">
        <v>776</v>
      </c>
      <c r="G33" s="306" t="s">
        <v>843</v>
      </c>
      <c r="H33" s="306" t="s">
        <v>844</v>
      </c>
      <c r="I33" s="308">
        <v>8.59</v>
      </c>
      <c r="J33" s="308">
        <v>72</v>
      </c>
      <c r="K33" s="309">
        <v>618.48</v>
      </c>
    </row>
    <row r="34" spans="1:11" ht="14.4" customHeight="1" x14ac:dyDescent="0.3">
      <c r="A34" s="304" t="s">
        <v>426</v>
      </c>
      <c r="B34" s="305" t="s">
        <v>428</v>
      </c>
      <c r="C34" s="306" t="s">
        <v>432</v>
      </c>
      <c r="D34" s="307" t="s">
        <v>433</v>
      </c>
      <c r="E34" s="306" t="s">
        <v>775</v>
      </c>
      <c r="F34" s="307" t="s">
        <v>776</v>
      </c>
      <c r="G34" s="306" t="s">
        <v>845</v>
      </c>
      <c r="H34" s="306" t="s">
        <v>846</v>
      </c>
      <c r="I34" s="308">
        <v>13.06</v>
      </c>
      <c r="J34" s="308">
        <v>2</v>
      </c>
      <c r="K34" s="309">
        <v>26.12</v>
      </c>
    </row>
    <row r="35" spans="1:11" ht="14.4" customHeight="1" x14ac:dyDescent="0.3">
      <c r="A35" s="304" t="s">
        <v>426</v>
      </c>
      <c r="B35" s="305" t="s">
        <v>428</v>
      </c>
      <c r="C35" s="306" t="s">
        <v>432</v>
      </c>
      <c r="D35" s="307" t="s">
        <v>433</v>
      </c>
      <c r="E35" s="306" t="s">
        <v>775</v>
      </c>
      <c r="F35" s="307" t="s">
        <v>776</v>
      </c>
      <c r="G35" s="306" t="s">
        <v>847</v>
      </c>
      <c r="H35" s="306" t="s">
        <v>848</v>
      </c>
      <c r="I35" s="308">
        <v>0.84</v>
      </c>
      <c r="J35" s="308">
        <v>30000</v>
      </c>
      <c r="K35" s="309">
        <v>25296.25</v>
      </c>
    </row>
    <row r="36" spans="1:11" ht="14.4" customHeight="1" x14ac:dyDescent="0.3">
      <c r="A36" s="304" t="s">
        <v>426</v>
      </c>
      <c r="B36" s="305" t="s">
        <v>428</v>
      </c>
      <c r="C36" s="306" t="s">
        <v>432</v>
      </c>
      <c r="D36" s="307" t="s">
        <v>433</v>
      </c>
      <c r="E36" s="306" t="s">
        <v>777</v>
      </c>
      <c r="F36" s="307" t="s">
        <v>778</v>
      </c>
      <c r="G36" s="306" t="s">
        <v>849</v>
      </c>
      <c r="H36" s="306" t="s">
        <v>850</v>
      </c>
      <c r="I36" s="308">
        <v>0.91</v>
      </c>
      <c r="J36" s="308">
        <v>100</v>
      </c>
      <c r="K36" s="309">
        <v>91</v>
      </c>
    </row>
    <row r="37" spans="1:11" ht="14.4" customHeight="1" x14ac:dyDescent="0.3">
      <c r="A37" s="304" t="s">
        <v>426</v>
      </c>
      <c r="B37" s="305" t="s">
        <v>428</v>
      </c>
      <c r="C37" s="306" t="s">
        <v>432</v>
      </c>
      <c r="D37" s="307" t="s">
        <v>433</v>
      </c>
      <c r="E37" s="306" t="s">
        <v>777</v>
      </c>
      <c r="F37" s="307" t="s">
        <v>778</v>
      </c>
      <c r="G37" s="306" t="s">
        <v>791</v>
      </c>
      <c r="H37" s="306" t="s">
        <v>792</v>
      </c>
      <c r="I37" s="308">
        <v>0.42</v>
      </c>
      <c r="J37" s="308">
        <v>100</v>
      </c>
      <c r="K37" s="309">
        <v>42</v>
      </c>
    </row>
    <row r="38" spans="1:11" ht="14.4" customHeight="1" x14ac:dyDescent="0.3">
      <c r="A38" s="304" t="s">
        <v>426</v>
      </c>
      <c r="B38" s="305" t="s">
        <v>428</v>
      </c>
      <c r="C38" s="306" t="s">
        <v>432</v>
      </c>
      <c r="D38" s="307" t="s">
        <v>433</v>
      </c>
      <c r="E38" s="306" t="s">
        <v>777</v>
      </c>
      <c r="F38" s="307" t="s">
        <v>778</v>
      </c>
      <c r="G38" s="306" t="s">
        <v>851</v>
      </c>
      <c r="H38" s="306" t="s">
        <v>852</v>
      </c>
      <c r="I38" s="308">
        <v>0.57500000000000007</v>
      </c>
      <c r="J38" s="308">
        <v>1000</v>
      </c>
      <c r="K38" s="309">
        <v>574</v>
      </c>
    </row>
    <row r="39" spans="1:11" ht="14.4" customHeight="1" x14ac:dyDescent="0.3">
      <c r="A39" s="304" t="s">
        <v>426</v>
      </c>
      <c r="B39" s="305" t="s">
        <v>428</v>
      </c>
      <c r="C39" s="306" t="s">
        <v>432</v>
      </c>
      <c r="D39" s="307" t="s">
        <v>433</v>
      </c>
      <c r="E39" s="306" t="s">
        <v>777</v>
      </c>
      <c r="F39" s="307" t="s">
        <v>778</v>
      </c>
      <c r="G39" s="306" t="s">
        <v>853</v>
      </c>
      <c r="H39" s="306" t="s">
        <v>854</v>
      </c>
      <c r="I39" s="308">
        <v>23.17</v>
      </c>
      <c r="J39" s="308">
        <v>1</v>
      </c>
      <c r="K39" s="309">
        <v>23.17</v>
      </c>
    </row>
    <row r="40" spans="1:11" ht="14.4" customHeight="1" x14ac:dyDescent="0.3">
      <c r="A40" s="304" t="s">
        <v>426</v>
      </c>
      <c r="B40" s="305" t="s">
        <v>428</v>
      </c>
      <c r="C40" s="306" t="s">
        <v>432</v>
      </c>
      <c r="D40" s="307" t="s">
        <v>433</v>
      </c>
      <c r="E40" s="306" t="s">
        <v>777</v>
      </c>
      <c r="F40" s="307" t="s">
        <v>778</v>
      </c>
      <c r="G40" s="306" t="s">
        <v>793</v>
      </c>
      <c r="H40" s="306" t="s">
        <v>794</v>
      </c>
      <c r="I40" s="308">
        <v>0.56000000000000005</v>
      </c>
      <c r="J40" s="308">
        <v>8000</v>
      </c>
      <c r="K40" s="309">
        <v>4480</v>
      </c>
    </row>
    <row r="41" spans="1:11" ht="14.4" customHeight="1" x14ac:dyDescent="0.3">
      <c r="A41" s="304" t="s">
        <v>426</v>
      </c>
      <c r="B41" s="305" t="s">
        <v>428</v>
      </c>
      <c r="C41" s="306" t="s">
        <v>432</v>
      </c>
      <c r="D41" s="307" t="s">
        <v>433</v>
      </c>
      <c r="E41" s="306" t="s">
        <v>777</v>
      </c>
      <c r="F41" s="307" t="s">
        <v>778</v>
      </c>
      <c r="G41" s="306" t="s">
        <v>855</v>
      </c>
      <c r="H41" s="306" t="s">
        <v>856</v>
      </c>
      <c r="I41" s="308">
        <v>1.7783333333333333</v>
      </c>
      <c r="J41" s="308">
        <v>7200</v>
      </c>
      <c r="K41" s="309">
        <v>12804</v>
      </c>
    </row>
    <row r="42" spans="1:11" ht="14.4" customHeight="1" x14ac:dyDescent="0.3">
      <c r="A42" s="304" t="s">
        <v>426</v>
      </c>
      <c r="B42" s="305" t="s">
        <v>428</v>
      </c>
      <c r="C42" s="306" t="s">
        <v>432</v>
      </c>
      <c r="D42" s="307" t="s">
        <v>433</v>
      </c>
      <c r="E42" s="306" t="s">
        <v>777</v>
      </c>
      <c r="F42" s="307" t="s">
        <v>778</v>
      </c>
      <c r="G42" s="306" t="s">
        <v>857</v>
      </c>
      <c r="H42" s="306" t="s">
        <v>858</v>
      </c>
      <c r="I42" s="308">
        <v>1.7585714285714285</v>
      </c>
      <c r="J42" s="308">
        <v>26400</v>
      </c>
      <c r="K42" s="309">
        <v>46305.19</v>
      </c>
    </row>
    <row r="43" spans="1:11" ht="14.4" customHeight="1" x14ac:dyDescent="0.3">
      <c r="A43" s="304" t="s">
        <v>426</v>
      </c>
      <c r="B43" s="305" t="s">
        <v>428</v>
      </c>
      <c r="C43" s="306" t="s">
        <v>432</v>
      </c>
      <c r="D43" s="307" t="s">
        <v>433</v>
      </c>
      <c r="E43" s="306" t="s">
        <v>777</v>
      </c>
      <c r="F43" s="307" t="s">
        <v>778</v>
      </c>
      <c r="G43" s="306" t="s">
        <v>859</v>
      </c>
      <c r="H43" s="306" t="s">
        <v>860</v>
      </c>
      <c r="I43" s="308">
        <v>1.74</v>
      </c>
      <c r="J43" s="308">
        <v>18000</v>
      </c>
      <c r="K43" s="309">
        <v>31308</v>
      </c>
    </row>
    <row r="44" spans="1:11" ht="14.4" customHeight="1" x14ac:dyDescent="0.3">
      <c r="A44" s="304" t="s">
        <v>426</v>
      </c>
      <c r="B44" s="305" t="s">
        <v>428</v>
      </c>
      <c r="C44" s="306" t="s">
        <v>432</v>
      </c>
      <c r="D44" s="307" t="s">
        <v>433</v>
      </c>
      <c r="E44" s="306" t="s">
        <v>777</v>
      </c>
      <c r="F44" s="307" t="s">
        <v>778</v>
      </c>
      <c r="G44" s="306" t="s">
        <v>861</v>
      </c>
      <c r="H44" s="306" t="s">
        <v>862</v>
      </c>
      <c r="I44" s="308">
        <v>1.7549999999999999</v>
      </c>
      <c r="J44" s="308">
        <v>15000</v>
      </c>
      <c r="K44" s="309">
        <v>26346</v>
      </c>
    </row>
    <row r="45" spans="1:11" ht="14.4" customHeight="1" x14ac:dyDescent="0.3">
      <c r="A45" s="304" t="s">
        <v>426</v>
      </c>
      <c r="B45" s="305" t="s">
        <v>428</v>
      </c>
      <c r="C45" s="306" t="s">
        <v>432</v>
      </c>
      <c r="D45" s="307" t="s">
        <v>433</v>
      </c>
      <c r="E45" s="306" t="s">
        <v>777</v>
      </c>
      <c r="F45" s="307" t="s">
        <v>778</v>
      </c>
      <c r="G45" s="306" t="s">
        <v>863</v>
      </c>
      <c r="H45" s="306" t="s">
        <v>864</v>
      </c>
      <c r="I45" s="308">
        <v>0.01</v>
      </c>
      <c r="J45" s="308">
        <v>14400</v>
      </c>
      <c r="K45" s="309">
        <v>144</v>
      </c>
    </row>
    <row r="46" spans="1:11" ht="14.4" customHeight="1" x14ac:dyDescent="0.3">
      <c r="A46" s="304" t="s">
        <v>426</v>
      </c>
      <c r="B46" s="305" t="s">
        <v>428</v>
      </c>
      <c r="C46" s="306" t="s">
        <v>432</v>
      </c>
      <c r="D46" s="307" t="s">
        <v>433</v>
      </c>
      <c r="E46" s="306" t="s">
        <v>777</v>
      </c>
      <c r="F46" s="307" t="s">
        <v>778</v>
      </c>
      <c r="G46" s="306" t="s">
        <v>865</v>
      </c>
      <c r="H46" s="306" t="s">
        <v>866</v>
      </c>
      <c r="I46" s="308">
        <v>1.99</v>
      </c>
      <c r="J46" s="308">
        <v>15</v>
      </c>
      <c r="K46" s="309">
        <v>29.85</v>
      </c>
    </row>
    <row r="47" spans="1:11" ht="14.4" customHeight="1" x14ac:dyDescent="0.3">
      <c r="A47" s="304" t="s">
        <v>426</v>
      </c>
      <c r="B47" s="305" t="s">
        <v>428</v>
      </c>
      <c r="C47" s="306" t="s">
        <v>432</v>
      </c>
      <c r="D47" s="307" t="s">
        <v>433</v>
      </c>
      <c r="E47" s="306" t="s">
        <v>777</v>
      </c>
      <c r="F47" s="307" t="s">
        <v>778</v>
      </c>
      <c r="G47" s="306" t="s">
        <v>867</v>
      </c>
      <c r="H47" s="306" t="s">
        <v>868</v>
      </c>
      <c r="I47" s="308">
        <v>46.03</v>
      </c>
      <c r="J47" s="308">
        <v>200</v>
      </c>
      <c r="K47" s="309">
        <v>9205.68</v>
      </c>
    </row>
    <row r="48" spans="1:11" ht="14.4" customHeight="1" x14ac:dyDescent="0.3">
      <c r="A48" s="304" t="s">
        <v>426</v>
      </c>
      <c r="B48" s="305" t="s">
        <v>428</v>
      </c>
      <c r="C48" s="306" t="s">
        <v>432</v>
      </c>
      <c r="D48" s="307" t="s">
        <v>433</v>
      </c>
      <c r="E48" s="306" t="s">
        <v>777</v>
      </c>
      <c r="F48" s="307" t="s">
        <v>778</v>
      </c>
      <c r="G48" s="306" t="s">
        <v>869</v>
      </c>
      <c r="H48" s="306" t="s">
        <v>870</v>
      </c>
      <c r="I48" s="308">
        <v>120.91499999999999</v>
      </c>
      <c r="J48" s="308">
        <v>4</v>
      </c>
      <c r="K48" s="309">
        <v>483.65999999999997</v>
      </c>
    </row>
    <row r="49" spans="1:11" ht="14.4" customHeight="1" x14ac:dyDescent="0.3">
      <c r="A49" s="304" t="s">
        <v>426</v>
      </c>
      <c r="B49" s="305" t="s">
        <v>428</v>
      </c>
      <c r="C49" s="306" t="s">
        <v>432</v>
      </c>
      <c r="D49" s="307" t="s">
        <v>433</v>
      </c>
      <c r="E49" s="306" t="s">
        <v>777</v>
      </c>
      <c r="F49" s="307" t="s">
        <v>778</v>
      </c>
      <c r="G49" s="306" t="s">
        <v>871</v>
      </c>
      <c r="H49" s="306" t="s">
        <v>872</v>
      </c>
      <c r="I49" s="308">
        <v>25.526666666666671</v>
      </c>
      <c r="J49" s="308">
        <v>640</v>
      </c>
      <c r="K49" s="309">
        <v>16337.199999999999</v>
      </c>
    </row>
    <row r="50" spans="1:11" ht="14.4" customHeight="1" x14ac:dyDescent="0.3">
      <c r="A50" s="304" t="s">
        <v>426</v>
      </c>
      <c r="B50" s="305" t="s">
        <v>428</v>
      </c>
      <c r="C50" s="306" t="s">
        <v>432</v>
      </c>
      <c r="D50" s="307" t="s">
        <v>433</v>
      </c>
      <c r="E50" s="306" t="s">
        <v>777</v>
      </c>
      <c r="F50" s="307" t="s">
        <v>778</v>
      </c>
      <c r="G50" s="306" t="s">
        <v>873</v>
      </c>
      <c r="H50" s="306" t="s">
        <v>874</v>
      </c>
      <c r="I50" s="308">
        <v>21.183333333333334</v>
      </c>
      <c r="J50" s="308">
        <v>500</v>
      </c>
      <c r="K50" s="309">
        <v>10586</v>
      </c>
    </row>
    <row r="51" spans="1:11" ht="14.4" customHeight="1" x14ac:dyDescent="0.3">
      <c r="A51" s="304" t="s">
        <v>426</v>
      </c>
      <c r="B51" s="305" t="s">
        <v>428</v>
      </c>
      <c r="C51" s="306" t="s">
        <v>432</v>
      </c>
      <c r="D51" s="307" t="s">
        <v>433</v>
      </c>
      <c r="E51" s="306" t="s">
        <v>777</v>
      </c>
      <c r="F51" s="307" t="s">
        <v>778</v>
      </c>
      <c r="G51" s="306" t="s">
        <v>875</v>
      </c>
      <c r="H51" s="306" t="s">
        <v>876</v>
      </c>
      <c r="I51" s="308">
        <v>6.32</v>
      </c>
      <c r="J51" s="308">
        <v>1</v>
      </c>
      <c r="K51" s="309">
        <v>6.32</v>
      </c>
    </row>
    <row r="52" spans="1:11" ht="14.4" customHeight="1" x14ac:dyDescent="0.3">
      <c r="A52" s="304" t="s">
        <v>426</v>
      </c>
      <c r="B52" s="305" t="s">
        <v>428</v>
      </c>
      <c r="C52" s="306" t="s">
        <v>432</v>
      </c>
      <c r="D52" s="307" t="s">
        <v>433</v>
      </c>
      <c r="E52" s="306" t="s">
        <v>777</v>
      </c>
      <c r="F52" s="307" t="s">
        <v>778</v>
      </c>
      <c r="G52" s="306" t="s">
        <v>805</v>
      </c>
      <c r="H52" s="306" t="s">
        <v>806</v>
      </c>
      <c r="I52" s="308">
        <v>0.59</v>
      </c>
      <c r="J52" s="308">
        <v>4000</v>
      </c>
      <c r="K52" s="309">
        <v>2371.6</v>
      </c>
    </row>
    <row r="53" spans="1:11" ht="14.4" customHeight="1" x14ac:dyDescent="0.3">
      <c r="A53" s="304" t="s">
        <v>426</v>
      </c>
      <c r="B53" s="305" t="s">
        <v>428</v>
      </c>
      <c r="C53" s="306" t="s">
        <v>432</v>
      </c>
      <c r="D53" s="307" t="s">
        <v>433</v>
      </c>
      <c r="E53" s="306" t="s">
        <v>779</v>
      </c>
      <c r="F53" s="307" t="s">
        <v>780</v>
      </c>
      <c r="G53" s="306" t="s">
        <v>877</v>
      </c>
      <c r="H53" s="306" t="s">
        <v>878</v>
      </c>
      <c r="I53" s="308">
        <v>1</v>
      </c>
      <c r="J53" s="308">
        <v>2000</v>
      </c>
      <c r="K53" s="309">
        <v>2004.97</v>
      </c>
    </row>
    <row r="54" spans="1:11" ht="14.4" customHeight="1" x14ac:dyDescent="0.3">
      <c r="A54" s="304" t="s">
        <v>426</v>
      </c>
      <c r="B54" s="305" t="s">
        <v>428</v>
      </c>
      <c r="C54" s="306" t="s">
        <v>432</v>
      </c>
      <c r="D54" s="307" t="s">
        <v>433</v>
      </c>
      <c r="E54" s="306" t="s">
        <v>779</v>
      </c>
      <c r="F54" s="307" t="s">
        <v>780</v>
      </c>
      <c r="G54" s="306" t="s">
        <v>879</v>
      </c>
      <c r="H54" s="306" t="s">
        <v>880</v>
      </c>
      <c r="I54" s="308">
        <v>1.27</v>
      </c>
      <c r="J54" s="308">
        <v>90000</v>
      </c>
      <c r="K54" s="309">
        <v>114072.75</v>
      </c>
    </row>
    <row r="55" spans="1:11" ht="14.4" customHeight="1" x14ac:dyDescent="0.3">
      <c r="A55" s="304" t="s">
        <v>426</v>
      </c>
      <c r="B55" s="305" t="s">
        <v>428</v>
      </c>
      <c r="C55" s="306" t="s">
        <v>432</v>
      </c>
      <c r="D55" s="307" t="s">
        <v>433</v>
      </c>
      <c r="E55" s="306" t="s">
        <v>779</v>
      </c>
      <c r="F55" s="307" t="s">
        <v>780</v>
      </c>
      <c r="G55" s="306" t="s">
        <v>881</v>
      </c>
      <c r="H55" s="306" t="s">
        <v>882</v>
      </c>
      <c r="I55" s="308">
        <v>10.76</v>
      </c>
      <c r="J55" s="308">
        <v>2400</v>
      </c>
      <c r="K55" s="309">
        <v>25816.28</v>
      </c>
    </row>
    <row r="56" spans="1:11" ht="14.4" customHeight="1" x14ac:dyDescent="0.3">
      <c r="A56" s="304" t="s">
        <v>426</v>
      </c>
      <c r="B56" s="305" t="s">
        <v>428</v>
      </c>
      <c r="C56" s="306" t="s">
        <v>432</v>
      </c>
      <c r="D56" s="307" t="s">
        <v>433</v>
      </c>
      <c r="E56" s="306" t="s">
        <v>779</v>
      </c>
      <c r="F56" s="307" t="s">
        <v>780</v>
      </c>
      <c r="G56" s="306" t="s">
        <v>883</v>
      </c>
      <c r="H56" s="306" t="s">
        <v>884</v>
      </c>
      <c r="I56" s="308">
        <v>2.69</v>
      </c>
      <c r="J56" s="308">
        <v>10000</v>
      </c>
      <c r="K56" s="309">
        <v>26852</v>
      </c>
    </row>
    <row r="57" spans="1:11" ht="14.4" customHeight="1" x14ac:dyDescent="0.3">
      <c r="A57" s="304" t="s">
        <v>426</v>
      </c>
      <c r="B57" s="305" t="s">
        <v>428</v>
      </c>
      <c r="C57" s="306" t="s">
        <v>432</v>
      </c>
      <c r="D57" s="307" t="s">
        <v>433</v>
      </c>
      <c r="E57" s="306" t="s">
        <v>779</v>
      </c>
      <c r="F57" s="307" t="s">
        <v>780</v>
      </c>
      <c r="G57" s="306" t="s">
        <v>885</v>
      </c>
      <c r="H57" s="306" t="s">
        <v>886</v>
      </c>
      <c r="I57" s="308">
        <v>0.28000000000000003</v>
      </c>
      <c r="J57" s="308">
        <v>1000</v>
      </c>
      <c r="K57" s="309">
        <v>278.3</v>
      </c>
    </row>
    <row r="58" spans="1:11" ht="14.4" customHeight="1" x14ac:dyDescent="0.3">
      <c r="A58" s="304" t="s">
        <v>426</v>
      </c>
      <c r="B58" s="305" t="s">
        <v>428</v>
      </c>
      <c r="C58" s="306" t="s">
        <v>432</v>
      </c>
      <c r="D58" s="307" t="s">
        <v>433</v>
      </c>
      <c r="E58" s="306" t="s">
        <v>781</v>
      </c>
      <c r="F58" s="307" t="s">
        <v>782</v>
      </c>
      <c r="G58" s="306" t="s">
        <v>887</v>
      </c>
      <c r="H58" s="306" t="s">
        <v>888</v>
      </c>
      <c r="I58" s="308">
        <v>4598</v>
      </c>
      <c r="J58" s="308">
        <v>72</v>
      </c>
      <c r="K58" s="309">
        <v>331056</v>
      </c>
    </row>
    <row r="59" spans="1:11" ht="14.4" customHeight="1" x14ac:dyDescent="0.3">
      <c r="A59" s="304" t="s">
        <v>426</v>
      </c>
      <c r="B59" s="305" t="s">
        <v>428</v>
      </c>
      <c r="C59" s="306" t="s">
        <v>432</v>
      </c>
      <c r="D59" s="307" t="s">
        <v>433</v>
      </c>
      <c r="E59" s="306" t="s">
        <v>781</v>
      </c>
      <c r="F59" s="307" t="s">
        <v>782</v>
      </c>
      <c r="G59" s="306" t="s">
        <v>889</v>
      </c>
      <c r="H59" s="306" t="s">
        <v>890</v>
      </c>
      <c r="I59" s="308">
        <v>598.44285714285706</v>
      </c>
      <c r="J59" s="308">
        <v>2100</v>
      </c>
      <c r="K59" s="309">
        <v>1256730.3</v>
      </c>
    </row>
    <row r="60" spans="1:11" ht="14.4" customHeight="1" x14ac:dyDescent="0.3">
      <c r="A60" s="304" t="s">
        <v>426</v>
      </c>
      <c r="B60" s="305" t="s">
        <v>428</v>
      </c>
      <c r="C60" s="306" t="s">
        <v>432</v>
      </c>
      <c r="D60" s="307" t="s">
        <v>433</v>
      </c>
      <c r="E60" s="306" t="s">
        <v>781</v>
      </c>
      <c r="F60" s="307" t="s">
        <v>782</v>
      </c>
      <c r="G60" s="306" t="s">
        <v>891</v>
      </c>
      <c r="H60" s="306" t="s">
        <v>892</v>
      </c>
      <c r="I60" s="308">
        <v>100</v>
      </c>
      <c r="J60" s="308">
        <v>876</v>
      </c>
      <c r="K60" s="309">
        <v>105420</v>
      </c>
    </row>
    <row r="61" spans="1:11" ht="14.4" customHeight="1" x14ac:dyDescent="0.3">
      <c r="A61" s="304" t="s">
        <v>426</v>
      </c>
      <c r="B61" s="305" t="s">
        <v>428</v>
      </c>
      <c r="C61" s="306" t="s">
        <v>432</v>
      </c>
      <c r="D61" s="307" t="s">
        <v>433</v>
      </c>
      <c r="E61" s="306" t="s">
        <v>781</v>
      </c>
      <c r="F61" s="307" t="s">
        <v>782</v>
      </c>
      <c r="G61" s="306" t="s">
        <v>893</v>
      </c>
      <c r="H61" s="306" t="s">
        <v>894</v>
      </c>
      <c r="I61" s="308">
        <v>60.5</v>
      </c>
      <c r="J61" s="308">
        <v>6660</v>
      </c>
      <c r="K61" s="309">
        <v>402930</v>
      </c>
    </row>
    <row r="62" spans="1:11" ht="14.4" customHeight="1" x14ac:dyDescent="0.3">
      <c r="A62" s="304" t="s">
        <v>426</v>
      </c>
      <c r="B62" s="305" t="s">
        <v>428</v>
      </c>
      <c r="C62" s="306" t="s">
        <v>432</v>
      </c>
      <c r="D62" s="307" t="s">
        <v>433</v>
      </c>
      <c r="E62" s="306" t="s">
        <v>781</v>
      </c>
      <c r="F62" s="307" t="s">
        <v>782</v>
      </c>
      <c r="G62" s="306" t="s">
        <v>895</v>
      </c>
      <c r="H62" s="306" t="s">
        <v>896</v>
      </c>
      <c r="I62" s="308">
        <v>4500</v>
      </c>
      <c r="J62" s="308">
        <v>114</v>
      </c>
      <c r="K62" s="309">
        <v>615870</v>
      </c>
    </row>
    <row r="63" spans="1:11" ht="14.4" customHeight="1" x14ac:dyDescent="0.3">
      <c r="A63" s="304" t="s">
        <v>426</v>
      </c>
      <c r="B63" s="305" t="s">
        <v>428</v>
      </c>
      <c r="C63" s="306" t="s">
        <v>432</v>
      </c>
      <c r="D63" s="307" t="s">
        <v>433</v>
      </c>
      <c r="E63" s="306" t="s">
        <v>781</v>
      </c>
      <c r="F63" s="307" t="s">
        <v>782</v>
      </c>
      <c r="G63" s="306" t="s">
        <v>897</v>
      </c>
      <c r="H63" s="306" t="s">
        <v>898</v>
      </c>
      <c r="I63" s="308">
        <v>27.021666666666672</v>
      </c>
      <c r="J63" s="308">
        <v>7000</v>
      </c>
      <c r="K63" s="309">
        <v>189063</v>
      </c>
    </row>
    <row r="64" spans="1:11" ht="14.4" customHeight="1" x14ac:dyDescent="0.3">
      <c r="A64" s="304" t="s">
        <v>426</v>
      </c>
      <c r="B64" s="305" t="s">
        <v>428</v>
      </c>
      <c r="C64" s="306" t="s">
        <v>432</v>
      </c>
      <c r="D64" s="307" t="s">
        <v>433</v>
      </c>
      <c r="E64" s="306" t="s">
        <v>781</v>
      </c>
      <c r="F64" s="307" t="s">
        <v>782</v>
      </c>
      <c r="G64" s="306" t="s">
        <v>899</v>
      </c>
      <c r="H64" s="306" t="s">
        <v>900</v>
      </c>
      <c r="I64" s="308">
        <v>102.85000000000001</v>
      </c>
      <c r="J64" s="308">
        <v>5400</v>
      </c>
      <c r="K64" s="309">
        <v>555390</v>
      </c>
    </row>
    <row r="65" spans="1:11" ht="14.4" customHeight="1" x14ac:dyDescent="0.3">
      <c r="A65" s="304" t="s">
        <v>426</v>
      </c>
      <c r="B65" s="305" t="s">
        <v>428</v>
      </c>
      <c r="C65" s="306" t="s">
        <v>432</v>
      </c>
      <c r="D65" s="307" t="s">
        <v>433</v>
      </c>
      <c r="E65" s="306" t="s">
        <v>781</v>
      </c>
      <c r="F65" s="307" t="s">
        <v>782</v>
      </c>
      <c r="G65" s="306" t="s">
        <v>901</v>
      </c>
      <c r="H65" s="306" t="s">
        <v>902</v>
      </c>
      <c r="I65" s="308">
        <v>270.28125</v>
      </c>
      <c r="J65" s="308">
        <v>5395</v>
      </c>
      <c r="K65" s="309">
        <v>1468867.5</v>
      </c>
    </row>
    <row r="66" spans="1:11" ht="14.4" customHeight="1" x14ac:dyDescent="0.3">
      <c r="A66" s="304" t="s">
        <v>426</v>
      </c>
      <c r="B66" s="305" t="s">
        <v>428</v>
      </c>
      <c r="C66" s="306" t="s">
        <v>432</v>
      </c>
      <c r="D66" s="307" t="s">
        <v>433</v>
      </c>
      <c r="E66" s="306" t="s">
        <v>781</v>
      </c>
      <c r="F66" s="307" t="s">
        <v>782</v>
      </c>
      <c r="G66" s="306" t="s">
        <v>903</v>
      </c>
      <c r="H66" s="306" t="s">
        <v>904</v>
      </c>
      <c r="I66" s="308">
        <v>4600</v>
      </c>
      <c r="J66" s="308">
        <v>402</v>
      </c>
      <c r="K66" s="309">
        <v>2229252</v>
      </c>
    </row>
    <row r="67" spans="1:11" ht="14.4" customHeight="1" x14ac:dyDescent="0.3">
      <c r="A67" s="304" t="s">
        <v>426</v>
      </c>
      <c r="B67" s="305" t="s">
        <v>428</v>
      </c>
      <c r="C67" s="306" t="s">
        <v>432</v>
      </c>
      <c r="D67" s="307" t="s">
        <v>433</v>
      </c>
      <c r="E67" s="306" t="s">
        <v>781</v>
      </c>
      <c r="F67" s="307" t="s">
        <v>782</v>
      </c>
      <c r="G67" s="306" t="s">
        <v>905</v>
      </c>
      <c r="H67" s="306" t="s">
        <v>906</v>
      </c>
      <c r="I67" s="308">
        <v>240</v>
      </c>
      <c r="J67" s="308">
        <v>72</v>
      </c>
      <c r="K67" s="309">
        <v>20563.2</v>
      </c>
    </row>
    <row r="68" spans="1:11" ht="14.4" customHeight="1" x14ac:dyDescent="0.3">
      <c r="A68" s="304" t="s">
        <v>426</v>
      </c>
      <c r="B68" s="305" t="s">
        <v>428</v>
      </c>
      <c r="C68" s="306" t="s">
        <v>432</v>
      </c>
      <c r="D68" s="307" t="s">
        <v>433</v>
      </c>
      <c r="E68" s="306" t="s">
        <v>781</v>
      </c>
      <c r="F68" s="307" t="s">
        <v>782</v>
      </c>
      <c r="G68" s="306" t="s">
        <v>907</v>
      </c>
      <c r="H68" s="306" t="s">
        <v>908</v>
      </c>
      <c r="I68" s="308">
        <v>139.15</v>
      </c>
      <c r="J68" s="308">
        <v>5328</v>
      </c>
      <c r="K68" s="309">
        <v>741391.2</v>
      </c>
    </row>
    <row r="69" spans="1:11" ht="14.4" customHeight="1" x14ac:dyDescent="0.3">
      <c r="A69" s="304" t="s">
        <v>426</v>
      </c>
      <c r="B69" s="305" t="s">
        <v>428</v>
      </c>
      <c r="C69" s="306" t="s">
        <v>432</v>
      </c>
      <c r="D69" s="307" t="s">
        <v>433</v>
      </c>
      <c r="E69" s="306" t="s">
        <v>781</v>
      </c>
      <c r="F69" s="307" t="s">
        <v>782</v>
      </c>
      <c r="G69" s="306" t="s">
        <v>909</v>
      </c>
      <c r="H69" s="306" t="s">
        <v>910</v>
      </c>
      <c r="I69" s="308">
        <v>3388</v>
      </c>
      <c r="J69" s="308">
        <v>48</v>
      </c>
      <c r="K69" s="309">
        <v>162624</v>
      </c>
    </row>
    <row r="70" spans="1:11" ht="14.4" customHeight="1" x14ac:dyDescent="0.3">
      <c r="A70" s="304" t="s">
        <v>426</v>
      </c>
      <c r="B70" s="305" t="s">
        <v>428</v>
      </c>
      <c r="C70" s="306" t="s">
        <v>432</v>
      </c>
      <c r="D70" s="307" t="s">
        <v>433</v>
      </c>
      <c r="E70" s="306" t="s">
        <v>781</v>
      </c>
      <c r="F70" s="307" t="s">
        <v>782</v>
      </c>
      <c r="G70" s="306" t="s">
        <v>911</v>
      </c>
      <c r="H70" s="306" t="s">
        <v>912</v>
      </c>
      <c r="I70" s="308">
        <v>722.04</v>
      </c>
      <c r="J70" s="308">
        <v>240</v>
      </c>
      <c r="K70" s="309">
        <v>173290.3</v>
      </c>
    </row>
    <row r="71" spans="1:11" ht="14.4" customHeight="1" x14ac:dyDescent="0.3">
      <c r="A71" s="304" t="s">
        <v>426</v>
      </c>
      <c r="B71" s="305" t="s">
        <v>428</v>
      </c>
      <c r="C71" s="306" t="s">
        <v>432</v>
      </c>
      <c r="D71" s="307" t="s">
        <v>433</v>
      </c>
      <c r="E71" s="306" t="s">
        <v>781</v>
      </c>
      <c r="F71" s="307" t="s">
        <v>782</v>
      </c>
      <c r="G71" s="306" t="s">
        <v>913</v>
      </c>
      <c r="H71" s="306" t="s">
        <v>914</v>
      </c>
      <c r="I71" s="308">
        <v>1754.5</v>
      </c>
      <c r="J71" s="308">
        <v>72</v>
      </c>
      <c r="K71" s="309">
        <v>126324</v>
      </c>
    </row>
    <row r="72" spans="1:11" ht="14.4" customHeight="1" x14ac:dyDescent="0.3">
      <c r="A72" s="304" t="s">
        <v>426</v>
      </c>
      <c r="B72" s="305" t="s">
        <v>428</v>
      </c>
      <c r="C72" s="306" t="s">
        <v>432</v>
      </c>
      <c r="D72" s="307" t="s">
        <v>433</v>
      </c>
      <c r="E72" s="306" t="s">
        <v>781</v>
      </c>
      <c r="F72" s="307" t="s">
        <v>782</v>
      </c>
      <c r="G72" s="306" t="s">
        <v>915</v>
      </c>
      <c r="H72" s="306" t="s">
        <v>916</v>
      </c>
      <c r="I72" s="308">
        <v>145.19999999999999</v>
      </c>
      <c r="J72" s="308">
        <v>120</v>
      </c>
      <c r="K72" s="309">
        <v>17424</v>
      </c>
    </row>
    <row r="73" spans="1:11" ht="14.4" customHeight="1" x14ac:dyDescent="0.3">
      <c r="A73" s="304" t="s">
        <v>426</v>
      </c>
      <c r="B73" s="305" t="s">
        <v>428</v>
      </c>
      <c r="C73" s="306" t="s">
        <v>432</v>
      </c>
      <c r="D73" s="307" t="s">
        <v>433</v>
      </c>
      <c r="E73" s="306" t="s">
        <v>781</v>
      </c>
      <c r="F73" s="307" t="s">
        <v>782</v>
      </c>
      <c r="G73" s="306" t="s">
        <v>917</v>
      </c>
      <c r="H73" s="306" t="s">
        <v>918</v>
      </c>
      <c r="I73" s="308">
        <v>217.8</v>
      </c>
      <c r="J73" s="308">
        <v>40</v>
      </c>
      <c r="K73" s="309">
        <v>8712</v>
      </c>
    </row>
    <row r="74" spans="1:11" ht="14.4" customHeight="1" x14ac:dyDescent="0.3">
      <c r="A74" s="304" t="s">
        <v>426</v>
      </c>
      <c r="B74" s="305" t="s">
        <v>428</v>
      </c>
      <c r="C74" s="306" t="s">
        <v>432</v>
      </c>
      <c r="D74" s="307" t="s">
        <v>433</v>
      </c>
      <c r="E74" s="306" t="s">
        <v>781</v>
      </c>
      <c r="F74" s="307" t="s">
        <v>782</v>
      </c>
      <c r="G74" s="306" t="s">
        <v>919</v>
      </c>
      <c r="H74" s="306" t="s">
        <v>920</v>
      </c>
      <c r="I74" s="308">
        <v>689.7</v>
      </c>
      <c r="J74" s="308">
        <v>500</v>
      </c>
      <c r="K74" s="309">
        <v>344850</v>
      </c>
    </row>
    <row r="75" spans="1:11" ht="14.4" customHeight="1" x14ac:dyDescent="0.3">
      <c r="A75" s="304" t="s">
        <v>426</v>
      </c>
      <c r="B75" s="305" t="s">
        <v>428</v>
      </c>
      <c r="C75" s="306" t="s">
        <v>432</v>
      </c>
      <c r="D75" s="307" t="s">
        <v>433</v>
      </c>
      <c r="E75" s="306" t="s">
        <v>781</v>
      </c>
      <c r="F75" s="307" t="s">
        <v>782</v>
      </c>
      <c r="G75" s="306" t="s">
        <v>921</v>
      </c>
      <c r="H75" s="306" t="s">
        <v>922</v>
      </c>
      <c r="I75" s="308">
        <v>84.7</v>
      </c>
      <c r="J75" s="308">
        <v>100</v>
      </c>
      <c r="K75" s="309">
        <v>8470</v>
      </c>
    </row>
    <row r="76" spans="1:11" ht="14.4" customHeight="1" x14ac:dyDescent="0.3">
      <c r="A76" s="304" t="s">
        <v>426</v>
      </c>
      <c r="B76" s="305" t="s">
        <v>428</v>
      </c>
      <c r="C76" s="306" t="s">
        <v>432</v>
      </c>
      <c r="D76" s="307" t="s">
        <v>433</v>
      </c>
      <c r="E76" s="306" t="s">
        <v>781</v>
      </c>
      <c r="F76" s="307" t="s">
        <v>782</v>
      </c>
      <c r="G76" s="306" t="s">
        <v>923</v>
      </c>
      <c r="H76" s="306" t="s">
        <v>924</v>
      </c>
      <c r="I76" s="308">
        <v>121</v>
      </c>
      <c r="J76" s="308">
        <v>320</v>
      </c>
      <c r="K76" s="309">
        <v>38720</v>
      </c>
    </row>
    <row r="77" spans="1:11" ht="14.4" customHeight="1" x14ac:dyDescent="0.3">
      <c r="A77" s="304" t="s">
        <v>426</v>
      </c>
      <c r="B77" s="305" t="s">
        <v>428</v>
      </c>
      <c r="C77" s="306" t="s">
        <v>432</v>
      </c>
      <c r="D77" s="307" t="s">
        <v>433</v>
      </c>
      <c r="E77" s="306" t="s">
        <v>781</v>
      </c>
      <c r="F77" s="307" t="s">
        <v>782</v>
      </c>
      <c r="G77" s="306" t="s">
        <v>925</v>
      </c>
      <c r="H77" s="306" t="s">
        <v>926</v>
      </c>
      <c r="I77" s="308">
        <v>330.33</v>
      </c>
      <c r="J77" s="308">
        <v>90</v>
      </c>
      <c r="K77" s="309">
        <v>29729.699999999997</v>
      </c>
    </row>
    <row r="78" spans="1:11" ht="14.4" customHeight="1" x14ac:dyDescent="0.3">
      <c r="A78" s="304" t="s">
        <v>426</v>
      </c>
      <c r="B78" s="305" t="s">
        <v>428</v>
      </c>
      <c r="C78" s="306" t="s">
        <v>432</v>
      </c>
      <c r="D78" s="307" t="s">
        <v>433</v>
      </c>
      <c r="E78" s="306" t="s">
        <v>781</v>
      </c>
      <c r="F78" s="307" t="s">
        <v>782</v>
      </c>
      <c r="G78" s="306" t="s">
        <v>927</v>
      </c>
      <c r="H78" s="306" t="s">
        <v>928</v>
      </c>
      <c r="I78" s="308">
        <v>136.72999999999999</v>
      </c>
      <c r="J78" s="308">
        <v>6000</v>
      </c>
      <c r="K78" s="309">
        <v>820380</v>
      </c>
    </row>
    <row r="79" spans="1:11" ht="14.4" customHeight="1" x14ac:dyDescent="0.3">
      <c r="A79" s="304" t="s">
        <v>426</v>
      </c>
      <c r="B79" s="305" t="s">
        <v>428</v>
      </c>
      <c r="C79" s="306" t="s">
        <v>432</v>
      </c>
      <c r="D79" s="307" t="s">
        <v>433</v>
      </c>
      <c r="E79" s="306" t="s">
        <v>781</v>
      </c>
      <c r="F79" s="307" t="s">
        <v>782</v>
      </c>
      <c r="G79" s="306" t="s">
        <v>929</v>
      </c>
      <c r="H79" s="306" t="s">
        <v>930</v>
      </c>
      <c r="I79" s="308">
        <v>720</v>
      </c>
      <c r="J79" s="308">
        <v>340</v>
      </c>
      <c r="K79" s="309">
        <v>245400</v>
      </c>
    </row>
    <row r="80" spans="1:11" ht="14.4" customHeight="1" x14ac:dyDescent="0.3">
      <c r="A80" s="304" t="s">
        <v>426</v>
      </c>
      <c r="B80" s="305" t="s">
        <v>428</v>
      </c>
      <c r="C80" s="306" t="s">
        <v>432</v>
      </c>
      <c r="D80" s="307" t="s">
        <v>433</v>
      </c>
      <c r="E80" s="306" t="s">
        <v>781</v>
      </c>
      <c r="F80" s="307" t="s">
        <v>782</v>
      </c>
      <c r="G80" s="306" t="s">
        <v>931</v>
      </c>
      <c r="H80" s="306" t="s">
        <v>932</v>
      </c>
      <c r="I80" s="308">
        <v>19.55</v>
      </c>
      <c r="J80" s="308">
        <v>5000</v>
      </c>
      <c r="K80" s="309">
        <v>97750</v>
      </c>
    </row>
    <row r="81" spans="1:11" ht="14.4" customHeight="1" x14ac:dyDescent="0.3">
      <c r="A81" s="304" t="s">
        <v>426</v>
      </c>
      <c r="B81" s="305" t="s">
        <v>428</v>
      </c>
      <c r="C81" s="306" t="s">
        <v>432</v>
      </c>
      <c r="D81" s="307" t="s">
        <v>433</v>
      </c>
      <c r="E81" s="306" t="s">
        <v>781</v>
      </c>
      <c r="F81" s="307" t="s">
        <v>782</v>
      </c>
      <c r="G81" s="306" t="s">
        <v>933</v>
      </c>
      <c r="H81" s="306" t="s">
        <v>934</v>
      </c>
      <c r="I81" s="308">
        <v>4235</v>
      </c>
      <c r="J81" s="308">
        <v>32</v>
      </c>
      <c r="K81" s="309">
        <v>135520</v>
      </c>
    </row>
    <row r="82" spans="1:11" ht="14.4" customHeight="1" x14ac:dyDescent="0.3">
      <c r="A82" s="304" t="s">
        <v>426</v>
      </c>
      <c r="B82" s="305" t="s">
        <v>428</v>
      </c>
      <c r="C82" s="306" t="s">
        <v>432</v>
      </c>
      <c r="D82" s="307" t="s">
        <v>433</v>
      </c>
      <c r="E82" s="306" t="s">
        <v>781</v>
      </c>
      <c r="F82" s="307" t="s">
        <v>782</v>
      </c>
      <c r="G82" s="306" t="s">
        <v>935</v>
      </c>
      <c r="H82" s="306" t="s">
        <v>936</v>
      </c>
      <c r="I82" s="308">
        <v>3872</v>
      </c>
      <c r="J82" s="308">
        <v>32</v>
      </c>
      <c r="K82" s="309">
        <v>123904</v>
      </c>
    </row>
    <row r="83" spans="1:11" ht="14.4" customHeight="1" x14ac:dyDescent="0.3">
      <c r="A83" s="304" t="s">
        <v>426</v>
      </c>
      <c r="B83" s="305" t="s">
        <v>428</v>
      </c>
      <c r="C83" s="306" t="s">
        <v>432</v>
      </c>
      <c r="D83" s="307" t="s">
        <v>433</v>
      </c>
      <c r="E83" s="306" t="s">
        <v>781</v>
      </c>
      <c r="F83" s="307" t="s">
        <v>782</v>
      </c>
      <c r="G83" s="306" t="s">
        <v>937</v>
      </c>
      <c r="H83" s="306" t="s">
        <v>938</v>
      </c>
      <c r="I83" s="308">
        <v>157.30000000000001</v>
      </c>
      <c r="J83" s="308">
        <v>40</v>
      </c>
      <c r="K83" s="309">
        <v>6292</v>
      </c>
    </row>
    <row r="84" spans="1:11" ht="14.4" customHeight="1" x14ac:dyDescent="0.3">
      <c r="A84" s="304" t="s">
        <v>426</v>
      </c>
      <c r="B84" s="305" t="s">
        <v>428</v>
      </c>
      <c r="C84" s="306" t="s">
        <v>432</v>
      </c>
      <c r="D84" s="307" t="s">
        <v>433</v>
      </c>
      <c r="E84" s="306" t="s">
        <v>781</v>
      </c>
      <c r="F84" s="307" t="s">
        <v>782</v>
      </c>
      <c r="G84" s="306" t="s">
        <v>939</v>
      </c>
      <c r="H84" s="306" t="s">
        <v>940</v>
      </c>
      <c r="I84" s="308">
        <v>205.70000000000002</v>
      </c>
      <c r="J84" s="308">
        <v>260</v>
      </c>
      <c r="K84" s="309">
        <v>53482</v>
      </c>
    </row>
    <row r="85" spans="1:11" ht="14.4" customHeight="1" x14ac:dyDescent="0.3">
      <c r="A85" s="304" t="s">
        <v>426</v>
      </c>
      <c r="B85" s="305" t="s">
        <v>428</v>
      </c>
      <c r="C85" s="306" t="s">
        <v>432</v>
      </c>
      <c r="D85" s="307" t="s">
        <v>433</v>
      </c>
      <c r="E85" s="306" t="s">
        <v>781</v>
      </c>
      <c r="F85" s="307" t="s">
        <v>782</v>
      </c>
      <c r="G85" s="306" t="s">
        <v>941</v>
      </c>
      <c r="H85" s="306" t="s">
        <v>942</v>
      </c>
      <c r="I85" s="308">
        <v>205.7</v>
      </c>
      <c r="J85" s="308">
        <v>260</v>
      </c>
      <c r="K85" s="309">
        <v>53482</v>
      </c>
    </row>
    <row r="86" spans="1:11" ht="14.4" customHeight="1" x14ac:dyDescent="0.3">
      <c r="A86" s="304" t="s">
        <v>426</v>
      </c>
      <c r="B86" s="305" t="s">
        <v>428</v>
      </c>
      <c r="C86" s="306" t="s">
        <v>432</v>
      </c>
      <c r="D86" s="307" t="s">
        <v>433</v>
      </c>
      <c r="E86" s="306" t="s">
        <v>781</v>
      </c>
      <c r="F86" s="307" t="s">
        <v>782</v>
      </c>
      <c r="G86" s="306" t="s">
        <v>943</v>
      </c>
      <c r="H86" s="306" t="s">
        <v>944</v>
      </c>
      <c r="I86" s="308">
        <v>546.91999999999996</v>
      </c>
      <c r="J86" s="308">
        <v>5</v>
      </c>
      <c r="K86" s="309">
        <v>2734.6</v>
      </c>
    </row>
    <row r="87" spans="1:11" ht="14.4" customHeight="1" x14ac:dyDescent="0.3">
      <c r="A87" s="304" t="s">
        <v>426</v>
      </c>
      <c r="B87" s="305" t="s">
        <v>428</v>
      </c>
      <c r="C87" s="306" t="s">
        <v>432</v>
      </c>
      <c r="D87" s="307" t="s">
        <v>433</v>
      </c>
      <c r="E87" s="306" t="s">
        <v>781</v>
      </c>
      <c r="F87" s="307" t="s">
        <v>782</v>
      </c>
      <c r="G87" s="306" t="s">
        <v>945</v>
      </c>
      <c r="H87" s="306" t="s">
        <v>946</v>
      </c>
      <c r="I87" s="308">
        <v>760</v>
      </c>
      <c r="J87" s="308">
        <v>474</v>
      </c>
      <c r="K87" s="309">
        <v>430418.4</v>
      </c>
    </row>
    <row r="88" spans="1:11" ht="14.4" customHeight="1" x14ac:dyDescent="0.3">
      <c r="A88" s="304" t="s">
        <v>426</v>
      </c>
      <c r="B88" s="305" t="s">
        <v>428</v>
      </c>
      <c r="C88" s="306" t="s">
        <v>432</v>
      </c>
      <c r="D88" s="307" t="s">
        <v>433</v>
      </c>
      <c r="E88" s="306" t="s">
        <v>781</v>
      </c>
      <c r="F88" s="307" t="s">
        <v>782</v>
      </c>
      <c r="G88" s="306" t="s">
        <v>947</v>
      </c>
      <c r="H88" s="306" t="s">
        <v>948</v>
      </c>
      <c r="I88" s="308">
        <v>68.97</v>
      </c>
      <c r="J88" s="308">
        <v>990</v>
      </c>
      <c r="K88" s="309">
        <v>68280.3</v>
      </c>
    </row>
    <row r="89" spans="1:11" ht="14.4" customHeight="1" x14ac:dyDescent="0.3">
      <c r="A89" s="304" t="s">
        <v>426</v>
      </c>
      <c r="B89" s="305" t="s">
        <v>428</v>
      </c>
      <c r="C89" s="306" t="s">
        <v>432</v>
      </c>
      <c r="D89" s="307" t="s">
        <v>433</v>
      </c>
      <c r="E89" s="306" t="s">
        <v>781</v>
      </c>
      <c r="F89" s="307" t="s">
        <v>782</v>
      </c>
      <c r="G89" s="306" t="s">
        <v>949</v>
      </c>
      <c r="H89" s="306" t="s">
        <v>950</v>
      </c>
      <c r="I89" s="308">
        <v>689.7</v>
      </c>
      <c r="J89" s="308">
        <v>1200</v>
      </c>
      <c r="K89" s="309">
        <v>827640</v>
      </c>
    </row>
    <row r="90" spans="1:11" ht="14.4" customHeight="1" x14ac:dyDescent="0.3">
      <c r="A90" s="304" t="s">
        <v>426</v>
      </c>
      <c r="B90" s="305" t="s">
        <v>428</v>
      </c>
      <c r="C90" s="306" t="s">
        <v>432</v>
      </c>
      <c r="D90" s="307" t="s">
        <v>433</v>
      </c>
      <c r="E90" s="306" t="s">
        <v>781</v>
      </c>
      <c r="F90" s="307" t="s">
        <v>782</v>
      </c>
      <c r="G90" s="306" t="s">
        <v>951</v>
      </c>
      <c r="H90" s="306" t="s">
        <v>952</v>
      </c>
      <c r="I90" s="308">
        <v>35.090000000000003</v>
      </c>
      <c r="J90" s="308">
        <v>1000</v>
      </c>
      <c r="K90" s="309">
        <v>35090</v>
      </c>
    </row>
    <row r="91" spans="1:11" ht="14.4" customHeight="1" x14ac:dyDescent="0.3">
      <c r="A91" s="304" t="s">
        <v>426</v>
      </c>
      <c r="B91" s="305" t="s">
        <v>428</v>
      </c>
      <c r="C91" s="306" t="s">
        <v>432</v>
      </c>
      <c r="D91" s="307" t="s">
        <v>433</v>
      </c>
      <c r="E91" s="306" t="s">
        <v>783</v>
      </c>
      <c r="F91" s="307" t="s">
        <v>784</v>
      </c>
      <c r="G91" s="306" t="s">
        <v>953</v>
      </c>
      <c r="H91" s="306" t="s">
        <v>954</v>
      </c>
      <c r="I91" s="308">
        <v>0.3</v>
      </c>
      <c r="J91" s="308">
        <v>100</v>
      </c>
      <c r="K91" s="309">
        <v>30</v>
      </c>
    </row>
    <row r="92" spans="1:11" ht="14.4" customHeight="1" x14ac:dyDescent="0.3">
      <c r="A92" s="304" t="s">
        <v>426</v>
      </c>
      <c r="B92" s="305" t="s">
        <v>428</v>
      </c>
      <c r="C92" s="306" t="s">
        <v>432</v>
      </c>
      <c r="D92" s="307" t="s">
        <v>433</v>
      </c>
      <c r="E92" s="306" t="s">
        <v>783</v>
      </c>
      <c r="F92" s="307" t="s">
        <v>784</v>
      </c>
      <c r="G92" s="306" t="s">
        <v>955</v>
      </c>
      <c r="H92" s="306" t="s">
        <v>956</v>
      </c>
      <c r="I92" s="308">
        <v>0.3</v>
      </c>
      <c r="J92" s="308">
        <v>1000</v>
      </c>
      <c r="K92" s="309">
        <v>300</v>
      </c>
    </row>
    <row r="93" spans="1:11" ht="14.4" customHeight="1" x14ac:dyDescent="0.3">
      <c r="A93" s="304" t="s">
        <v>426</v>
      </c>
      <c r="B93" s="305" t="s">
        <v>428</v>
      </c>
      <c r="C93" s="306" t="s">
        <v>432</v>
      </c>
      <c r="D93" s="307" t="s">
        <v>433</v>
      </c>
      <c r="E93" s="306" t="s">
        <v>785</v>
      </c>
      <c r="F93" s="307" t="s">
        <v>786</v>
      </c>
      <c r="G93" s="306" t="s">
        <v>825</v>
      </c>
      <c r="H93" s="306" t="s">
        <v>826</v>
      </c>
      <c r="I93" s="308">
        <v>0.78999999999999992</v>
      </c>
      <c r="J93" s="308">
        <v>36000</v>
      </c>
      <c r="K93" s="309">
        <v>28440</v>
      </c>
    </row>
    <row r="94" spans="1:11" ht="14.4" customHeight="1" thickBot="1" x14ac:dyDescent="0.35">
      <c r="A94" s="310" t="s">
        <v>426</v>
      </c>
      <c r="B94" s="311" t="s">
        <v>428</v>
      </c>
      <c r="C94" s="312" t="s">
        <v>432</v>
      </c>
      <c r="D94" s="313" t="s">
        <v>433</v>
      </c>
      <c r="E94" s="312" t="s">
        <v>785</v>
      </c>
      <c r="F94" s="313" t="s">
        <v>786</v>
      </c>
      <c r="G94" s="312" t="s">
        <v>827</v>
      </c>
      <c r="H94" s="312" t="s">
        <v>828</v>
      </c>
      <c r="I94" s="314">
        <v>0.73</v>
      </c>
      <c r="J94" s="314">
        <v>4000</v>
      </c>
      <c r="K94" s="315">
        <v>2920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2" t="s">
        <v>147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4.4" customHeight="1" thickBot="1" x14ac:dyDescent="0.35">
      <c r="A2" s="258" t="s">
        <v>185</v>
      </c>
      <c r="B2" s="161"/>
      <c r="C2" s="106"/>
      <c r="D2" s="161"/>
      <c r="E2" s="106"/>
      <c r="F2" s="161"/>
      <c r="G2" s="163"/>
      <c r="H2" s="161"/>
      <c r="I2" s="106"/>
      <c r="J2" s="161"/>
      <c r="K2" s="106"/>
      <c r="L2" s="161"/>
      <c r="M2" s="163"/>
      <c r="N2" s="161"/>
      <c r="O2" s="106"/>
      <c r="P2" s="161"/>
      <c r="Q2" s="106"/>
      <c r="R2" s="161"/>
      <c r="S2" s="163"/>
    </row>
    <row r="3" spans="1:19" ht="14.4" customHeight="1" x14ac:dyDescent="0.3">
      <c r="A3" s="243" t="s">
        <v>121</v>
      </c>
      <c r="B3" s="244" t="s">
        <v>122</v>
      </c>
      <c r="C3" s="245"/>
      <c r="D3" s="245"/>
      <c r="E3" s="245"/>
      <c r="F3" s="245"/>
      <c r="G3" s="246"/>
      <c r="H3" s="244" t="s">
        <v>123</v>
      </c>
      <c r="I3" s="245"/>
      <c r="J3" s="245"/>
      <c r="K3" s="245"/>
      <c r="L3" s="245"/>
      <c r="M3" s="246"/>
      <c r="N3" s="244" t="s">
        <v>124</v>
      </c>
      <c r="O3" s="245"/>
      <c r="P3" s="245"/>
      <c r="Q3" s="245"/>
      <c r="R3" s="245"/>
      <c r="S3" s="246"/>
    </row>
    <row r="4" spans="1:19" ht="14.4" customHeight="1" thickBot="1" x14ac:dyDescent="0.35">
      <c r="A4" s="380"/>
      <c r="B4" s="381">
        <v>2011</v>
      </c>
      <c r="C4" s="382"/>
      <c r="D4" s="382">
        <v>2012</v>
      </c>
      <c r="E4" s="382"/>
      <c r="F4" s="382">
        <v>2013</v>
      </c>
      <c r="G4" s="383" t="s">
        <v>5</v>
      </c>
      <c r="H4" s="381">
        <v>2011</v>
      </c>
      <c r="I4" s="382"/>
      <c r="J4" s="382">
        <v>2012</v>
      </c>
      <c r="K4" s="382"/>
      <c r="L4" s="382">
        <v>2013</v>
      </c>
      <c r="M4" s="383" t="s">
        <v>5</v>
      </c>
      <c r="N4" s="381">
        <v>2011</v>
      </c>
      <c r="O4" s="382"/>
      <c r="P4" s="382">
        <v>2012</v>
      </c>
      <c r="Q4" s="382"/>
      <c r="R4" s="382">
        <v>2013</v>
      </c>
      <c r="S4" s="383" t="s">
        <v>5</v>
      </c>
    </row>
    <row r="5" spans="1:19" ht="14.4" customHeight="1" x14ac:dyDescent="0.3">
      <c r="A5" s="377" t="s">
        <v>957</v>
      </c>
      <c r="B5" s="384">
        <v>570367</v>
      </c>
      <c r="C5" s="299">
        <v>1</v>
      </c>
      <c r="D5" s="384">
        <v>573622</v>
      </c>
      <c r="E5" s="299">
        <v>1.0057068519041248</v>
      </c>
      <c r="F5" s="384">
        <v>706877</v>
      </c>
      <c r="G5" s="321">
        <v>1.2393371285505648</v>
      </c>
      <c r="H5" s="384"/>
      <c r="I5" s="299"/>
      <c r="J5" s="384"/>
      <c r="K5" s="299"/>
      <c r="L5" s="384"/>
      <c r="M5" s="321"/>
      <c r="N5" s="384"/>
      <c r="O5" s="299"/>
      <c r="P5" s="384"/>
      <c r="Q5" s="299"/>
      <c r="R5" s="384"/>
      <c r="S5" s="351"/>
    </row>
    <row r="6" spans="1:19" ht="14.4" customHeight="1" thickBot="1" x14ac:dyDescent="0.35">
      <c r="A6" s="379" t="s">
        <v>958</v>
      </c>
      <c r="B6" s="386">
        <v>9058074</v>
      </c>
      <c r="C6" s="387">
        <v>1</v>
      </c>
      <c r="D6" s="386">
        <v>9402787</v>
      </c>
      <c r="E6" s="387">
        <v>1.038055882519838</v>
      </c>
      <c r="F6" s="386">
        <v>7924856</v>
      </c>
      <c r="G6" s="375">
        <v>0.87489415520341296</v>
      </c>
      <c r="H6" s="386">
        <v>280488</v>
      </c>
      <c r="I6" s="387">
        <v>1</v>
      </c>
      <c r="J6" s="386">
        <v>322951.88</v>
      </c>
      <c r="K6" s="387">
        <v>1.1513928581614901</v>
      </c>
      <c r="L6" s="386">
        <v>311708.78999999998</v>
      </c>
      <c r="M6" s="375">
        <v>1.111308826046034</v>
      </c>
      <c r="N6" s="386"/>
      <c r="O6" s="387"/>
      <c r="P6" s="386"/>
      <c r="Q6" s="387"/>
      <c r="R6" s="386"/>
      <c r="S6" s="388"/>
    </row>
    <row r="7" spans="1:19" ht="14.4" customHeight="1" thickBot="1" x14ac:dyDescent="0.35">
      <c r="A7" s="327" t="s">
        <v>6</v>
      </c>
      <c r="B7" s="389">
        <v>9628441</v>
      </c>
      <c r="C7" s="390">
        <v>1</v>
      </c>
      <c r="D7" s="389">
        <v>9976409</v>
      </c>
      <c r="E7" s="390">
        <v>1.036139599339083</v>
      </c>
      <c r="F7" s="389">
        <v>8631733</v>
      </c>
      <c r="G7" s="329">
        <v>0.89648293010259916</v>
      </c>
      <c r="H7" s="389">
        <v>280488</v>
      </c>
      <c r="I7" s="390">
        <v>1</v>
      </c>
      <c r="J7" s="389">
        <v>322951.88</v>
      </c>
      <c r="K7" s="390">
        <v>1.1513928581614901</v>
      </c>
      <c r="L7" s="389">
        <v>311708.78999999998</v>
      </c>
      <c r="M7" s="329">
        <v>1.111308826046034</v>
      </c>
      <c r="N7" s="389"/>
      <c r="O7" s="390"/>
      <c r="P7" s="389"/>
      <c r="Q7" s="390"/>
      <c r="R7" s="389"/>
      <c r="S7" s="391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0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181" t="s">
        <v>148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14.4" customHeight="1" thickBot="1" x14ac:dyDescent="0.4">
      <c r="A2" s="258" t="s">
        <v>185</v>
      </c>
      <c r="B2" s="107"/>
      <c r="C2" s="107"/>
      <c r="D2" s="107"/>
      <c r="E2" s="164"/>
      <c r="F2" s="164"/>
      <c r="G2" s="107"/>
      <c r="H2" s="107"/>
      <c r="I2" s="164"/>
      <c r="J2" s="164"/>
      <c r="K2" s="107"/>
      <c r="L2" s="107"/>
      <c r="M2" s="164"/>
      <c r="N2" s="164"/>
      <c r="O2" s="168"/>
      <c r="P2" s="164"/>
    </row>
    <row r="3" spans="1:16" ht="14.4" customHeight="1" thickBot="1" x14ac:dyDescent="0.35">
      <c r="D3" s="126" t="s">
        <v>151</v>
      </c>
      <c r="E3" s="165">
        <f t="shared" ref="E3:N3" si="0">SUBTOTAL(9,E6:E1048576)</f>
        <v>42141</v>
      </c>
      <c r="F3" s="166">
        <f t="shared" si="0"/>
        <v>9908929</v>
      </c>
      <c r="G3" s="108"/>
      <c r="H3" s="108"/>
      <c r="I3" s="166">
        <f t="shared" si="0"/>
        <v>44454</v>
      </c>
      <c r="J3" s="166">
        <f t="shared" si="0"/>
        <v>10299360.879999999</v>
      </c>
      <c r="K3" s="108"/>
      <c r="L3" s="108"/>
      <c r="M3" s="166">
        <f t="shared" si="0"/>
        <v>37593</v>
      </c>
      <c r="N3" s="166">
        <f t="shared" si="0"/>
        <v>8943441.7899999991</v>
      </c>
      <c r="O3" s="109">
        <f>IF(F3=0,0,N3/F3)</f>
        <v>0.90256391886549991</v>
      </c>
      <c r="P3" s="167">
        <f>IF(M3=0,0,N3/M3)</f>
        <v>237.90178464075757</v>
      </c>
    </row>
    <row r="4" spans="1:16" ht="14.4" customHeight="1" x14ac:dyDescent="0.3">
      <c r="A4" s="248" t="s">
        <v>117</v>
      </c>
      <c r="B4" s="249" t="s">
        <v>118</v>
      </c>
      <c r="C4" s="250" t="s">
        <v>119</v>
      </c>
      <c r="D4" s="251" t="s">
        <v>92</v>
      </c>
      <c r="E4" s="252">
        <v>2011</v>
      </c>
      <c r="F4" s="253"/>
      <c r="G4" s="160"/>
      <c r="H4" s="160"/>
      <c r="I4" s="252">
        <v>2012</v>
      </c>
      <c r="J4" s="253"/>
      <c r="K4" s="160"/>
      <c r="L4" s="160"/>
      <c r="M4" s="252">
        <v>2013</v>
      </c>
      <c r="N4" s="253"/>
      <c r="O4" s="254" t="s">
        <v>5</v>
      </c>
      <c r="P4" s="247" t="s">
        <v>120</v>
      </c>
    </row>
    <row r="5" spans="1:16" ht="14.4" customHeight="1" thickBot="1" x14ac:dyDescent="0.35">
      <c r="A5" s="392"/>
      <c r="B5" s="393"/>
      <c r="C5" s="394"/>
      <c r="D5" s="395"/>
      <c r="E5" s="396" t="s">
        <v>94</v>
      </c>
      <c r="F5" s="397" t="s">
        <v>17</v>
      </c>
      <c r="G5" s="398"/>
      <c r="H5" s="398"/>
      <c r="I5" s="396" t="s">
        <v>94</v>
      </c>
      <c r="J5" s="397" t="s">
        <v>17</v>
      </c>
      <c r="K5" s="398"/>
      <c r="L5" s="398"/>
      <c r="M5" s="396" t="s">
        <v>94</v>
      </c>
      <c r="N5" s="397" t="s">
        <v>17</v>
      </c>
      <c r="O5" s="399"/>
      <c r="P5" s="400"/>
    </row>
    <row r="6" spans="1:16" ht="14.4" customHeight="1" x14ac:dyDescent="0.3">
      <c r="A6" s="298" t="s">
        <v>959</v>
      </c>
      <c r="B6" s="299" t="s">
        <v>960</v>
      </c>
      <c r="C6" s="299" t="s">
        <v>961</v>
      </c>
      <c r="D6" s="299" t="s">
        <v>962</v>
      </c>
      <c r="E6" s="302">
        <v>54</v>
      </c>
      <c r="F6" s="302">
        <v>1350</v>
      </c>
      <c r="G6" s="299">
        <v>1</v>
      </c>
      <c r="H6" s="299">
        <v>25</v>
      </c>
      <c r="I6" s="302">
        <v>96</v>
      </c>
      <c r="J6" s="302">
        <v>2400</v>
      </c>
      <c r="K6" s="299">
        <v>1.7777777777777777</v>
      </c>
      <c r="L6" s="299">
        <v>25</v>
      </c>
      <c r="M6" s="302">
        <v>81</v>
      </c>
      <c r="N6" s="302">
        <v>2835</v>
      </c>
      <c r="O6" s="321">
        <v>2.1</v>
      </c>
      <c r="P6" s="303">
        <v>35</v>
      </c>
    </row>
    <row r="7" spans="1:16" ht="14.4" customHeight="1" x14ac:dyDescent="0.3">
      <c r="A7" s="304" t="s">
        <v>959</v>
      </c>
      <c r="B7" s="305" t="s">
        <v>960</v>
      </c>
      <c r="C7" s="305" t="s">
        <v>963</v>
      </c>
      <c r="D7" s="305" t="s">
        <v>964</v>
      </c>
      <c r="E7" s="308">
        <v>119</v>
      </c>
      <c r="F7" s="308">
        <v>4046</v>
      </c>
      <c r="G7" s="305">
        <v>1</v>
      </c>
      <c r="H7" s="305">
        <v>34</v>
      </c>
      <c r="I7" s="308">
        <v>137</v>
      </c>
      <c r="J7" s="308">
        <v>4658</v>
      </c>
      <c r="K7" s="305">
        <v>1.1512605042016806</v>
      </c>
      <c r="L7" s="305">
        <v>34</v>
      </c>
      <c r="M7" s="308">
        <v>100</v>
      </c>
      <c r="N7" s="308">
        <v>3400</v>
      </c>
      <c r="O7" s="352">
        <v>0.84033613445378152</v>
      </c>
      <c r="P7" s="309">
        <v>34</v>
      </c>
    </row>
    <row r="8" spans="1:16" ht="14.4" customHeight="1" x14ac:dyDescent="0.3">
      <c r="A8" s="304" t="s">
        <v>959</v>
      </c>
      <c r="B8" s="305" t="s">
        <v>960</v>
      </c>
      <c r="C8" s="305" t="s">
        <v>965</v>
      </c>
      <c r="D8" s="305" t="s">
        <v>966</v>
      </c>
      <c r="E8" s="308">
        <v>3</v>
      </c>
      <c r="F8" s="308">
        <v>1065</v>
      </c>
      <c r="G8" s="305">
        <v>1</v>
      </c>
      <c r="H8" s="305">
        <v>355</v>
      </c>
      <c r="I8" s="308"/>
      <c r="J8" s="308"/>
      <c r="K8" s="305"/>
      <c r="L8" s="305"/>
      <c r="M8" s="308"/>
      <c r="N8" s="308"/>
      <c r="O8" s="352"/>
      <c r="P8" s="309"/>
    </row>
    <row r="9" spans="1:16" ht="14.4" customHeight="1" x14ac:dyDescent="0.3">
      <c r="A9" s="304" t="s">
        <v>959</v>
      </c>
      <c r="B9" s="305" t="s">
        <v>960</v>
      </c>
      <c r="C9" s="305" t="s">
        <v>967</v>
      </c>
      <c r="D9" s="305" t="s">
        <v>968</v>
      </c>
      <c r="E9" s="308">
        <v>14</v>
      </c>
      <c r="F9" s="308">
        <v>2492</v>
      </c>
      <c r="G9" s="305">
        <v>1</v>
      </c>
      <c r="H9" s="305">
        <v>178</v>
      </c>
      <c r="I9" s="308">
        <v>21</v>
      </c>
      <c r="J9" s="308">
        <v>3738</v>
      </c>
      <c r="K9" s="305">
        <v>1.5</v>
      </c>
      <c r="L9" s="305">
        <v>178</v>
      </c>
      <c r="M9" s="308">
        <v>26</v>
      </c>
      <c r="N9" s="308">
        <v>4238</v>
      </c>
      <c r="O9" s="352">
        <v>1.7006420545746388</v>
      </c>
      <c r="P9" s="309">
        <v>163</v>
      </c>
    </row>
    <row r="10" spans="1:16" ht="14.4" customHeight="1" x14ac:dyDescent="0.3">
      <c r="A10" s="304" t="s">
        <v>959</v>
      </c>
      <c r="B10" s="305" t="s">
        <v>960</v>
      </c>
      <c r="C10" s="305" t="s">
        <v>969</v>
      </c>
      <c r="D10" s="305" t="s">
        <v>970</v>
      </c>
      <c r="E10" s="308">
        <v>62</v>
      </c>
      <c r="F10" s="308">
        <v>555210</v>
      </c>
      <c r="G10" s="305">
        <v>1</v>
      </c>
      <c r="H10" s="305">
        <v>8955</v>
      </c>
      <c r="I10" s="308">
        <v>62</v>
      </c>
      <c r="J10" s="308">
        <v>555830</v>
      </c>
      <c r="K10" s="305">
        <v>1.0011166945840313</v>
      </c>
      <c r="L10" s="305">
        <v>8965</v>
      </c>
      <c r="M10" s="308">
        <v>77</v>
      </c>
      <c r="N10" s="308">
        <v>691229</v>
      </c>
      <c r="O10" s="352">
        <v>1.2449865816537886</v>
      </c>
      <c r="P10" s="309">
        <v>8977</v>
      </c>
    </row>
    <row r="11" spans="1:16" ht="14.4" customHeight="1" x14ac:dyDescent="0.3">
      <c r="A11" s="304" t="s">
        <v>959</v>
      </c>
      <c r="B11" s="305" t="s">
        <v>960</v>
      </c>
      <c r="C11" s="305" t="s">
        <v>971</v>
      </c>
      <c r="D11" s="305" t="s">
        <v>972</v>
      </c>
      <c r="E11" s="308">
        <v>141</v>
      </c>
      <c r="F11" s="308">
        <v>6204</v>
      </c>
      <c r="G11" s="305">
        <v>1</v>
      </c>
      <c r="H11" s="305">
        <v>44</v>
      </c>
      <c r="I11" s="308">
        <v>159</v>
      </c>
      <c r="J11" s="308">
        <v>6996</v>
      </c>
      <c r="K11" s="305">
        <v>1.1276595744680851</v>
      </c>
      <c r="L11" s="305">
        <v>44</v>
      </c>
      <c r="M11" s="308">
        <v>115</v>
      </c>
      <c r="N11" s="308">
        <v>5175</v>
      </c>
      <c r="O11" s="352">
        <v>0.83413926499032887</v>
      </c>
      <c r="P11" s="309">
        <v>45</v>
      </c>
    </row>
    <row r="12" spans="1:16" ht="14.4" customHeight="1" x14ac:dyDescent="0.3">
      <c r="A12" s="304" t="s">
        <v>973</v>
      </c>
      <c r="B12" s="305" t="s">
        <v>974</v>
      </c>
      <c r="C12" s="305" t="s">
        <v>975</v>
      </c>
      <c r="D12" s="305" t="s">
        <v>976</v>
      </c>
      <c r="E12" s="308">
        <v>372</v>
      </c>
      <c r="F12" s="308">
        <v>280488</v>
      </c>
      <c r="G12" s="305">
        <v>1</v>
      </c>
      <c r="H12" s="305">
        <v>754</v>
      </c>
      <c r="I12" s="308">
        <v>415</v>
      </c>
      <c r="J12" s="308">
        <v>322951.88</v>
      </c>
      <c r="K12" s="305">
        <v>1.1513928581614901</v>
      </c>
      <c r="L12" s="305">
        <v>778.19730120481927</v>
      </c>
      <c r="M12" s="308">
        <v>347</v>
      </c>
      <c r="N12" s="308">
        <v>311708.78999999998</v>
      </c>
      <c r="O12" s="352">
        <v>1.111308826046034</v>
      </c>
      <c r="P12" s="309">
        <v>898.29622478386159</v>
      </c>
    </row>
    <row r="13" spans="1:16" ht="14.4" customHeight="1" x14ac:dyDescent="0.3">
      <c r="A13" s="304" t="s">
        <v>973</v>
      </c>
      <c r="B13" s="305" t="s">
        <v>960</v>
      </c>
      <c r="C13" s="305" t="s">
        <v>961</v>
      </c>
      <c r="D13" s="305" t="s">
        <v>962</v>
      </c>
      <c r="E13" s="308">
        <v>22</v>
      </c>
      <c r="F13" s="308">
        <v>550</v>
      </c>
      <c r="G13" s="305">
        <v>1</v>
      </c>
      <c r="H13" s="305">
        <v>25</v>
      </c>
      <c r="I13" s="308"/>
      <c r="J13" s="308"/>
      <c r="K13" s="305"/>
      <c r="L13" s="305"/>
      <c r="M13" s="308"/>
      <c r="N13" s="308"/>
      <c r="O13" s="352"/>
      <c r="P13" s="309"/>
    </row>
    <row r="14" spans="1:16" ht="14.4" customHeight="1" x14ac:dyDescent="0.3">
      <c r="A14" s="304" t="s">
        <v>973</v>
      </c>
      <c r="B14" s="305" t="s">
        <v>960</v>
      </c>
      <c r="C14" s="305" t="s">
        <v>977</v>
      </c>
      <c r="D14" s="305" t="s">
        <v>978</v>
      </c>
      <c r="E14" s="308">
        <v>373</v>
      </c>
      <c r="F14" s="308">
        <v>20888</v>
      </c>
      <c r="G14" s="305">
        <v>1</v>
      </c>
      <c r="H14" s="305">
        <v>56</v>
      </c>
      <c r="I14" s="308">
        <v>415</v>
      </c>
      <c r="J14" s="308">
        <v>23240</v>
      </c>
      <c r="K14" s="305">
        <v>1.1126005361930296</v>
      </c>
      <c r="L14" s="305">
        <v>56</v>
      </c>
      <c r="M14" s="308">
        <v>347</v>
      </c>
      <c r="N14" s="308">
        <v>19432</v>
      </c>
      <c r="O14" s="352">
        <v>0.93029490616621979</v>
      </c>
      <c r="P14" s="309">
        <v>56</v>
      </c>
    </row>
    <row r="15" spans="1:16" ht="14.4" customHeight="1" x14ac:dyDescent="0.3">
      <c r="A15" s="304" t="s">
        <v>973</v>
      </c>
      <c r="B15" s="305" t="s">
        <v>960</v>
      </c>
      <c r="C15" s="305" t="s">
        <v>979</v>
      </c>
      <c r="D15" s="305" t="s">
        <v>980</v>
      </c>
      <c r="E15" s="308">
        <v>520</v>
      </c>
      <c r="F15" s="308">
        <v>134680</v>
      </c>
      <c r="G15" s="305">
        <v>1</v>
      </c>
      <c r="H15" s="305">
        <v>259</v>
      </c>
      <c r="I15" s="308">
        <v>703</v>
      </c>
      <c r="J15" s="308">
        <v>183483</v>
      </c>
      <c r="K15" s="305">
        <v>1.3623626373626374</v>
      </c>
      <c r="L15" s="305">
        <v>261</v>
      </c>
      <c r="M15" s="308">
        <v>698</v>
      </c>
      <c r="N15" s="308">
        <v>182876</v>
      </c>
      <c r="O15" s="352">
        <v>1.3578556578556578</v>
      </c>
      <c r="P15" s="309">
        <v>262</v>
      </c>
    </row>
    <row r="16" spans="1:16" ht="14.4" customHeight="1" x14ac:dyDescent="0.3">
      <c r="A16" s="304" t="s">
        <v>973</v>
      </c>
      <c r="B16" s="305" t="s">
        <v>960</v>
      </c>
      <c r="C16" s="305" t="s">
        <v>981</v>
      </c>
      <c r="D16" s="305" t="s">
        <v>982</v>
      </c>
      <c r="E16" s="308">
        <v>2221</v>
      </c>
      <c r="F16" s="308">
        <v>353139</v>
      </c>
      <c r="G16" s="305">
        <v>1</v>
      </c>
      <c r="H16" s="305">
        <v>159</v>
      </c>
      <c r="I16" s="308">
        <v>2214</v>
      </c>
      <c r="J16" s="308">
        <v>352026</v>
      </c>
      <c r="K16" s="305">
        <v>0.99684826654660064</v>
      </c>
      <c r="L16" s="305">
        <v>159</v>
      </c>
      <c r="M16" s="308">
        <v>1791</v>
      </c>
      <c r="N16" s="308">
        <v>286560</v>
      </c>
      <c r="O16" s="352">
        <v>0.81146517377010186</v>
      </c>
      <c r="P16" s="309">
        <v>160</v>
      </c>
    </row>
    <row r="17" spans="1:16" ht="14.4" customHeight="1" x14ac:dyDescent="0.3">
      <c r="A17" s="304" t="s">
        <v>973</v>
      </c>
      <c r="B17" s="305" t="s">
        <v>960</v>
      </c>
      <c r="C17" s="305" t="s">
        <v>983</v>
      </c>
      <c r="D17" s="305" t="s">
        <v>984</v>
      </c>
      <c r="E17" s="308">
        <v>23</v>
      </c>
      <c r="F17" s="308">
        <v>3289</v>
      </c>
      <c r="G17" s="305">
        <v>1</v>
      </c>
      <c r="H17" s="305">
        <v>143</v>
      </c>
      <c r="I17" s="308">
        <v>22</v>
      </c>
      <c r="J17" s="308">
        <v>3146</v>
      </c>
      <c r="K17" s="305">
        <v>0.95652173913043481</v>
      </c>
      <c r="L17" s="305">
        <v>143</v>
      </c>
      <c r="M17" s="308">
        <v>21</v>
      </c>
      <c r="N17" s="308">
        <v>3024</v>
      </c>
      <c r="O17" s="352">
        <v>0.91942839768926721</v>
      </c>
      <c r="P17" s="309">
        <v>144</v>
      </c>
    </row>
    <row r="18" spans="1:16" ht="14.4" customHeight="1" x14ac:dyDescent="0.3">
      <c r="A18" s="304" t="s">
        <v>973</v>
      </c>
      <c r="B18" s="305" t="s">
        <v>960</v>
      </c>
      <c r="C18" s="305" t="s">
        <v>985</v>
      </c>
      <c r="D18" s="305" t="s">
        <v>986</v>
      </c>
      <c r="E18" s="308">
        <v>1357</v>
      </c>
      <c r="F18" s="308">
        <v>94990</v>
      </c>
      <c r="G18" s="305">
        <v>1</v>
      </c>
      <c r="H18" s="305">
        <v>70</v>
      </c>
      <c r="I18" s="308">
        <v>1643</v>
      </c>
      <c r="J18" s="308">
        <v>115010</v>
      </c>
      <c r="K18" s="305">
        <v>1.210759027266028</v>
      </c>
      <c r="L18" s="305">
        <v>70</v>
      </c>
      <c r="M18" s="308">
        <v>1672</v>
      </c>
      <c r="N18" s="308">
        <v>117040</v>
      </c>
      <c r="O18" s="352">
        <v>1.232129697862933</v>
      </c>
      <c r="P18" s="309">
        <v>70</v>
      </c>
    </row>
    <row r="19" spans="1:16" ht="14.4" customHeight="1" x14ac:dyDescent="0.3">
      <c r="A19" s="304" t="s">
        <v>973</v>
      </c>
      <c r="B19" s="305" t="s">
        <v>960</v>
      </c>
      <c r="C19" s="305" t="s">
        <v>987</v>
      </c>
      <c r="D19" s="305" t="s">
        <v>986</v>
      </c>
      <c r="E19" s="308">
        <v>1278</v>
      </c>
      <c r="F19" s="308">
        <v>258156</v>
      </c>
      <c r="G19" s="305">
        <v>1</v>
      </c>
      <c r="H19" s="305">
        <v>202</v>
      </c>
      <c r="I19" s="308">
        <v>1412</v>
      </c>
      <c r="J19" s="308">
        <v>285224</v>
      </c>
      <c r="K19" s="305">
        <v>1.1048513302034428</v>
      </c>
      <c r="L19" s="305">
        <v>202</v>
      </c>
      <c r="M19" s="308">
        <v>1208</v>
      </c>
      <c r="N19" s="308">
        <v>245224</v>
      </c>
      <c r="O19" s="352">
        <v>0.94990625823145691</v>
      </c>
      <c r="P19" s="309">
        <v>203</v>
      </c>
    </row>
    <row r="20" spans="1:16" ht="14.4" customHeight="1" x14ac:dyDescent="0.3">
      <c r="A20" s="304" t="s">
        <v>973</v>
      </c>
      <c r="B20" s="305" t="s">
        <v>960</v>
      </c>
      <c r="C20" s="305" t="s">
        <v>988</v>
      </c>
      <c r="D20" s="305" t="s">
        <v>986</v>
      </c>
      <c r="E20" s="308">
        <v>6</v>
      </c>
      <c r="F20" s="308">
        <v>498</v>
      </c>
      <c r="G20" s="305">
        <v>1</v>
      </c>
      <c r="H20" s="305">
        <v>83</v>
      </c>
      <c r="I20" s="308"/>
      <c r="J20" s="308"/>
      <c r="K20" s="305"/>
      <c r="L20" s="305"/>
      <c r="M20" s="308">
        <v>6</v>
      </c>
      <c r="N20" s="308">
        <v>504</v>
      </c>
      <c r="O20" s="352">
        <v>1.0120481927710843</v>
      </c>
      <c r="P20" s="309">
        <v>84</v>
      </c>
    </row>
    <row r="21" spans="1:16" ht="14.4" customHeight="1" x14ac:dyDescent="0.3">
      <c r="A21" s="304" t="s">
        <v>973</v>
      </c>
      <c r="B21" s="305" t="s">
        <v>960</v>
      </c>
      <c r="C21" s="305" t="s">
        <v>989</v>
      </c>
      <c r="D21" s="305" t="s">
        <v>990</v>
      </c>
      <c r="E21" s="308">
        <v>7535</v>
      </c>
      <c r="F21" s="308">
        <v>2192685</v>
      </c>
      <c r="G21" s="305">
        <v>1</v>
      </c>
      <c r="H21" s="305">
        <v>291</v>
      </c>
      <c r="I21" s="308">
        <v>8360</v>
      </c>
      <c r="J21" s="308">
        <v>2432760</v>
      </c>
      <c r="K21" s="305">
        <v>1.1094890510948905</v>
      </c>
      <c r="L21" s="305">
        <v>291</v>
      </c>
      <c r="M21" s="308">
        <v>6715</v>
      </c>
      <c r="N21" s="308">
        <v>1960780</v>
      </c>
      <c r="O21" s="352">
        <v>0.89423697430319449</v>
      </c>
      <c r="P21" s="309">
        <v>292</v>
      </c>
    </row>
    <row r="22" spans="1:16" ht="14.4" customHeight="1" x14ac:dyDescent="0.3">
      <c r="A22" s="304" t="s">
        <v>973</v>
      </c>
      <c r="B22" s="305" t="s">
        <v>960</v>
      </c>
      <c r="C22" s="305" t="s">
        <v>991</v>
      </c>
      <c r="D22" s="305" t="s">
        <v>992</v>
      </c>
      <c r="E22" s="308">
        <v>144</v>
      </c>
      <c r="F22" s="308">
        <v>30672</v>
      </c>
      <c r="G22" s="305">
        <v>1</v>
      </c>
      <c r="H22" s="305">
        <v>213</v>
      </c>
      <c r="I22" s="308">
        <v>143</v>
      </c>
      <c r="J22" s="308">
        <v>30745</v>
      </c>
      <c r="K22" s="305">
        <v>1.0023800208659364</v>
      </c>
      <c r="L22" s="305">
        <v>215</v>
      </c>
      <c r="M22" s="308">
        <v>175</v>
      </c>
      <c r="N22" s="308">
        <v>37800</v>
      </c>
      <c r="O22" s="352">
        <v>1.232394366197183</v>
      </c>
      <c r="P22" s="309">
        <v>216</v>
      </c>
    </row>
    <row r="23" spans="1:16" ht="14.4" customHeight="1" x14ac:dyDescent="0.3">
      <c r="A23" s="304" t="s">
        <v>973</v>
      </c>
      <c r="B23" s="305" t="s">
        <v>960</v>
      </c>
      <c r="C23" s="305" t="s">
        <v>993</v>
      </c>
      <c r="D23" s="305" t="s">
        <v>994</v>
      </c>
      <c r="E23" s="308">
        <v>614</v>
      </c>
      <c r="F23" s="308">
        <v>65698</v>
      </c>
      <c r="G23" s="305">
        <v>1</v>
      </c>
      <c r="H23" s="305">
        <v>107</v>
      </c>
      <c r="I23" s="308">
        <v>576</v>
      </c>
      <c r="J23" s="308">
        <v>61632</v>
      </c>
      <c r="K23" s="305">
        <v>0.93811074918566772</v>
      </c>
      <c r="L23" s="305">
        <v>107</v>
      </c>
      <c r="M23" s="308">
        <v>525</v>
      </c>
      <c r="N23" s="308">
        <v>56700</v>
      </c>
      <c r="O23" s="352">
        <v>0.86303997077536609</v>
      </c>
      <c r="P23" s="309">
        <v>108</v>
      </c>
    </row>
    <row r="24" spans="1:16" ht="14.4" customHeight="1" x14ac:dyDescent="0.3">
      <c r="A24" s="304" t="s">
        <v>973</v>
      </c>
      <c r="B24" s="305" t="s">
        <v>960</v>
      </c>
      <c r="C24" s="305" t="s">
        <v>995</v>
      </c>
      <c r="D24" s="305" t="s">
        <v>996</v>
      </c>
      <c r="E24" s="308">
        <v>220</v>
      </c>
      <c r="F24" s="308">
        <v>20240</v>
      </c>
      <c r="G24" s="305">
        <v>1</v>
      </c>
      <c r="H24" s="305">
        <v>92</v>
      </c>
      <c r="I24" s="308">
        <v>190</v>
      </c>
      <c r="J24" s="308">
        <v>17480</v>
      </c>
      <c r="K24" s="305">
        <v>0.86363636363636365</v>
      </c>
      <c r="L24" s="305">
        <v>92</v>
      </c>
      <c r="M24" s="308">
        <v>203</v>
      </c>
      <c r="N24" s="308">
        <v>18879</v>
      </c>
      <c r="O24" s="352">
        <v>0.93275691699604746</v>
      </c>
      <c r="P24" s="309">
        <v>93</v>
      </c>
    </row>
    <row r="25" spans="1:16" ht="14.4" customHeight="1" x14ac:dyDescent="0.3">
      <c r="A25" s="304" t="s">
        <v>973</v>
      </c>
      <c r="B25" s="305" t="s">
        <v>960</v>
      </c>
      <c r="C25" s="305" t="s">
        <v>997</v>
      </c>
      <c r="D25" s="305" t="s">
        <v>998</v>
      </c>
      <c r="E25" s="308">
        <v>38</v>
      </c>
      <c r="F25" s="308">
        <v>8246</v>
      </c>
      <c r="G25" s="305">
        <v>1</v>
      </c>
      <c r="H25" s="305">
        <v>217</v>
      </c>
      <c r="I25" s="308">
        <v>24</v>
      </c>
      <c r="J25" s="308">
        <v>5256</v>
      </c>
      <c r="K25" s="305">
        <v>0.63739995149163231</v>
      </c>
      <c r="L25" s="305">
        <v>219</v>
      </c>
      <c r="M25" s="308">
        <v>34</v>
      </c>
      <c r="N25" s="308">
        <v>7480</v>
      </c>
      <c r="O25" s="352">
        <v>0.90710647586708704</v>
      </c>
      <c r="P25" s="309">
        <v>220</v>
      </c>
    </row>
    <row r="26" spans="1:16" ht="14.4" customHeight="1" x14ac:dyDescent="0.3">
      <c r="A26" s="304" t="s">
        <v>973</v>
      </c>
      <c r="B26" s="305" t="s">
        <v>960</v>
      </c>
      <c r="C26" s="305" t="s">
        <v>999</v>
      </c>
      <c r="D26" s="305" t="s">
        <v>1000</v>
      </c>
      <c r="E26" s="308">
        <v>720</v>
      </c>
      <c r="F26" s="308">
        <v>216720</v>
      </c>
      <c r="G26" s="305">
        <v>1</v>
      </c>
      <c r="H26" s="305">
        <v>301</v>
      </c>
      <c r="I26" s="308">
        <v>743</v>
      </c>
      <c r="J26" s="308">
        <v>224386</v>
      </c>
      <c r="K26" s="305">
        <v>1.0353728313030639</v>
      </c>
      <c r="L26" s="305">
        <v>302</v>
      </c>
      <c r="M26" s="308">
        <v>631</v>
      </c>
      <c r="N26" s="308">
        <v>191193</v>
      </c>
      <c r="O26" s="352">
        <v>0.88221207087486153</v>
      </c>
      <c r="P26" s="309">
        <v>303</v>
      </c>
    </row>
    <row r="27" spans="1:16" ht="14.4" customHeight="1" x14ac:dyDescent="0.3">
      <c r="A27" s="304" t="s">
        <v>973</v>
      </c>
      <c r="B27" s="305" t="s">
        <v>960</v>
      </c>
      <c r="C27" s="305" t="s">
        <v>1001</v>
      </c>
      <c r="D27" s="305" t="s">
        <v>1002</v>
      </c>
      <c r="E27" s="308">
        <v>2516</v>
      </c>
      <c r="F27" s="308">
        <v>334628</v>
      </c>
      <c r="G27" s="305">
        <v>1</v>
      </c>
      <c r="H27" s="305">
        <v>133</v>
      </c>
      <c r="I27" s="308">
        <v>2593</v>
      </c>
      <c r="J27" s="308">
        <v>344869</v>
      </c>
      <c r="K27" s="305">
        <v>1.03060413354531</v>
      </c>
      <c r="L27" s="305">
        <v>133</v>
      </c>
      <c r="M27" s="308">
        <v>2145</v>
      </c>
      <c r="N27" s="308">
        <v>287430</v>
      </c>
      <c r="O27" s="352">
        <v>0.85895382335010817</v>
      </c>
      <c r="P27" s="309">
        <v>134</v>
      </c>
    </row>
    <row r="28" spans="1:16" ht="14.4" customHeight="1" x14ac:dyDescent="0.3">
      <c r="A28" s="304" t="s">
        <v>973</v>
      </c>
      <c r="B28" s="305" t="s">
        <v>960</v>
      </c>
      <c r="C28" s="305" t="s">
        <v>1003</v>
      </c>
      <c r="D28" s="305" t="s">
        <v>1002</v>
      </c>
      <c r="E28" s="308">
        <v>98</v>
      </c>
      <c r="F28" s="308">
        <v>17052</v>
      </c>
      <c r="G28" s="305">
        <v>1</v>
      </c>
      <c r="H28" s="305">
        <v>174</v>
      </c>
      <c r="I28" s="308">
        <v>86</v>
      </c>
      <c r="J28" s="308">
        <v>14964</v>
      </c>
      <c r="K28" s="305">
        <v>0.87755102040816324</v>
      </c>
      <c r="L28" s="305">
        <v>174</v>
      </c>
      <c r="M28" s="308">
        <v>119</v>
      </c>
      <c r="N28" s="308">
        <v>20825</v>
      </c>
      <c r="O28" s="352">
        <v>1.2212643678160919</v>
      </c>
      <c r="P28" s="309">
        <v>175</v>
      </c>
    </row>
    <row r="29" spans="1:16" ht="14.4" customHeight="1" x14ac:dyDescent="0.3">
      <c r="A29" s="304" t="s">
        <v>973</v>
      </c>
      <c r="B29" s="305" t="s">
        <v>960</v>
      </c>
      <c r="C29" s="305" t="s">
        <v>1004</v>
      </c>
      <c r="D29" s="305" t="s">
        <v>1005</v>
      </c>
      <c r="E29" s="308">
        <v>722</v>
      </c>
      <c r="F29" s="308">
        <v>101080</v>
      </c>
      <c r="G29" s="305">
        <v>1</v>
      </c>
      <c r="H29" s="305">
        <v>140</v>
      </c>
      <c r="I29" s="308">
        <v>746</v>
      </c>
      <c r="J29" s="308">
        <v>104440</v>
      </c>
      <c r="K29" s="305">
        <v>1.0332409972299168</v>
      </c>
      <c r="L29" s="305">
        <v>140</v>
      </c>
      <c r="M29" s="308">
        <v>630</v>
      </c>
      <c r="N29" s="308">
        <v>88830</v>
      </c>
      <c r="O29" s="352">
        <v>0.87880886426592797</v>
      </c>
      <c r="P29" s="309">
        <v>141</v>
      </c>
    </row>
    <row r="30" spans="1:16" ht="14.4" customHeight="1" x14ac:dyDescent="0.3">
      <c r="A30" s="304" t="s">
        <v>973</v>
      </c>
      <c r="B30" s="305" t="s">
        <v>960</v>
      </c>
      <c r="C30" s="305" t="s">
        <v>1006</v>
      </c>
      <c r="D30" s="305" t="s">
        <v>1005</v>
      </c>
      <c r="E30" s="308">
        <v>2516</v>
      </c>
      <c r="F30" s="308">
        <v>196248</v>
      </c>
      <c r="G30" s="305">
        <v>1</v>
      </c>
      <c r="H30" s="305">
        <v>78</v>
      </c>
      <c r="I30" s="308">
        <v>2590</v>
      </c>
      <c r="J30" s="308">
        <v>202020</v>
      </c>
      <c r="K30" s="305">
        <v>1.0294117647058822</v>
      </c>
      <c r="L30" s="305">
        <v>78</v>
      </c>
      <c r="M30" s="308">
        <v>2141</v>
      </c>
      <c r="N30" s="308">
        <v>166998</v>
      </c>
      <c r="O30" s="352">
        <v>0.85095389507154218</v>
      </c>
      <c r="P30" s="309">
        <v>78</v>
      </c>
    </row>
    <row r="31" spans="1:16" ht="14.4" customHeight="1" x14ac:dyDescent="0.3">
      <c r="A31" s="304" t="s">
        <v>973</v>
      </c>
      <c r="B31" s="305" t="s">
        <v>960</v>
      </c>
      <c r="C31" s="305" t="s">
        <v>1007</v>
      </c>
      <c r="D31" s="305" t="s">
        <v>1008</v>
      </c>
      <c r="E31" s="308">
        <v>10</v>
      </c>
      <c r="F31" s="308">
        <v>2890</v>
      </c>
      <c r="G31" s="305">
        <v>1</v>
      </c>
      <c r="H31" s="305">
        <v>289</v>
      </c>
      <c r="I31" s="308">
        <v>11</v>
      </c>
      <c r="J31" s="308">
        <v>3190</v>
      </c>
      <c r="K31" s="305">
        <v>1.1038062283737025</v>
      </c>
      <c r="L31" s="305">
        <v>290</v>
      </c>
      <c r="M31" s="308">
        <v>14</v>
      </c>
      <c r="N31" s="308">
        <v>4074</v>
      </c>
      <c r="O31" s="352">
        <v>1.409688581314879</v>
      </c>
      <c r="P31" s="309">
        <v>291</v>
      </c>
    </row>
    <row r="32" spans="1:16" ht="14.4" customHeight="1" x14ac:dyDescent="0.3">
      <c r="A32" s="304" t="s">
        <v>973</v>
      </c>
      <c r="B32" s="305" t="s">
        <v>960</v>
      </c>
      <c r="C32" s="305" t="s">
        <v>1009</v>
      </c>
      <c r="D32" s="305" t="s">
        <v>1010</v>
      </c>
      <c r="E32" s="308">
        <v>61</v>
      </c>
      <c r="F32" s="308">
        <v>37027</v>
      </c>
      <c r="G32" s="305">
        <v>1</v>
      </c>
      <c r="H32" s="305">
        <v>607</v>
      </c>
      <c r="I32" s="308">
        <v>51</v>
      </c>
      <c r="J32" s="308">
        <v>31059</v>
      </c>
      <c r="K32" s="305">
        <v>0.83882032030680309</v>
      </c>
      <c r="L32" s="305">
        <v>609</v>
      </c>
      <c r="M32" s="308">
        <v>66</v>
      </c>
      <c r="N32" s="308">
        <v>40392</v>
      </c>
      <c r="O32" s="352">
        <v>1.0908796283792908</v>
      </c>
      <c r="P32" s="309">
        <v>612</v>
      </c>
    </row>
    <row r="33" spans="1:16" ht="14.4" customHeight="1" x14ac:dyDescent="0.3">
      <c r="A33" s="304" t="s">
        <v>973</v>
      </c>
      <c r="B33" s="305" t="s">
        <v>960</v>
      </c>
      <c r="C33" s="305" t="s">
        <v>1011</v>
      </c>
      <c r="D33" s="305" t="s">
        <v>1012</v>
      </c>
      <c r="E33" s="308">
        <v>2</v>
      </c>
      <c r="F33" s="308">
        <v>1438</v>
      </c>
      <c r="G33" s="305">
        <v>1</v>
      </c>
      <c r="H33" s="305">
        <v>719</v>
      </c>
      <c r="I33" s="308"/>
      <c r="J33" s="308"/>
      <c r="K33" s="305"/>
      <c r="L33" s="305"/>
      <c r="M33" s="308">
        <v>2</v>
      </c>
      <c r="N33" s="308">
        <v>1448</v>
      </c>
      <c r="O33" s="352">
        <v>1.0069541029207232</v>
      </c>
      <c r="P33" s="309">
        <v>724</v>
      </c>
    </row>
    <row r="34" spans="1:16" ht="14.4" customHeight="1" x14ac:dyDescent="0.3">
      <c r="A34" s="304" t="s">
        <v>973</v>
      </c>
      <c r="B34" s="305" t="s">
        <v>960</v>
      </c>
      <c r="C34" s="305" t="s">
        <v>1013</v>
      </c>
      <c r="D34" s="305" t="s">
        <v>1014</v>
      </c>
      <c r="E34" s="308">
        <v>119</v>
      </c>
      <c r="F34" s="308">
        <v>69020</v>
      </c>
      <c r="G34" s="305">
        <v>1</v>
      </c>
      <c r="H34" s="305">
        <v>580</v>
      </c>
      <c r="I34" s="308">
        <v>152</v>
      </c>
      <c r="J34" s="308">
        <v>88464</v>
      </c>
      <c r="K34" s="305">
        <v>1.281715444798609</v>
      </c>
      <c r="L34" s="305">
        <v>582</v>
      </c>
      <c r="M34" s="308">
        <v>63</v>
      </c>
      <c r="N34" s="308">
        <v>36855</v>
      </c>
      <c r="O34" s="352">
        <v>0.53397565922920898</v>
      </c>
      <c r="P34" s="309">
        <v>585</v>
      </c>
    </row>
    <row r="35" spans="1:16" ht="14.4" customHeight="1" x14ac:dyDescent="0.3">
      <c r="A35" s="304" t="s">
        <v>973</v>
      </c>
      <c r="B35" s="305" t="s">
        <v>960</v>
      </c>
      <c r="C35" s="305" t="s">
        <v>1015</v>
      </c>
      <c r="D35" s="305" t="s">
        <v>1016</v>
      </c>
      <c r="E35" s="308">
        <v>34</v>
      </c>
      <c r="F35" s="308">
        <v>34374</v>
      </c>
      <c r="G35" s="305">
        <v>1</v>
      </c>
      <c r="H35" s="305">
        <v>1011</v>
      </c>
      <c r="I35" s="308">
        <v>30</v>
      </c>
      <c r="J35" s="308">
        <v>30450</v>
      </c>
      <c r="K35" s="305">
        <v>0.88584395182405307</v>
      </c>
      <c r="L35" s="305">
        <v>1015</v>
      </c>
      <c r="M35" s="308">
        <v>30</v>
      </c>
      <c r="N35" s="308">
        <v>30600</v>
      </c>
      <c r="O35" s="352">
        <v>0.89020771513353114</v>
      </c>
      <c r="P35" s="309">
        <v>1020</v>
      </c>
    </row>
    <row r="36" spans="1:16" ht="14.4" customHeight="1" x14ac:dyDescent="0.3">
      <c r="A36" s="304" t="s">
        <v>973</v>
      </c>
      <c r="B36" s="305" t="s">
        <v>960</v>
      </c>
      <c r="C36" s="305" t="s">
        <v>1017</v>
      </c>
      <c r="D36" s="305" t="s">
        <v>1018</v>
      </c>
      <c r="E36" s="308"/>
      <c r="F36" s="308"/>
      <c r="G36" s="305"/>
      <c r="H36" s="305"/>
      <c r="I36" s="308">
        <v>1</v>
      </c>
      <c r="J36" s="308">
        <v>763</v>
      </c>
      <c r="K36" s="305"/>
      <c r="L36" s="305">
        <v>763</v>
      </c>
      <c r="M36" s="308"/>
      <c r="N36" s="308"/>
      <c r="O36" s="352"/>
      <c r="P36" s="309"/>
    </row>
    <row r="37" spans="1:16" ht="14.4" customHeight="1" x14ac:dyDescent="0.3">
      <c r="A37" s="304" t="s">
        <v>973</v>
      </c>
      <c r="B37" s="305" t="s">
        <v>960</v>
      </c>
      <c r="C37" s="305" t="s">
        <v>1019</v>
      </c>
      <c r="D37" s="305" t="s">
        <v>1020</v>
      </c>
      <c r="E37" s="308">
        <v>478</v>
      </c>
      <c r="F37" s="308">
        <v>565952</v>
      </c>
      <c r="G37" s="305">
        <v>1</v>
      </c>
      <c r="H37" s="305">
        <v>1184</v>
      </c>
      <c r="I37" s="308">
        <v>460</v>
      </c>
      <c r="J37" s="308">
        <v>545560</v>
      </c>
      <c r="K37" s="305">
        <v>0.96396867578875944</v>
      </c>
      <c r="L37" s="305">
        <v>1186</v>
      </c>
      <c r="M37" s="308">
        <v>437</v>
      </c>
      <c r="N37" s="308">
        <v>519593</v>
      </c>
      <c r="O37" s="352">
        <v>0.91808669286441258</v>
      </c>
      <c r="P37" s="309">
        <v>1189</v>
      </c>
    </row>
    <row r="38" spans="1:16" ht="14.4" customHeight="1" x14ac:dyDescent="0.3">
      <c r="A38" s="304" t="s">
        <v>973</v>
      </c>
      <c r="B38" s="305" t="s">
        <v>960</v>
      </c>
      <c r="C38" s="305" t="s">
        <v>1021</v>
      </c>
      <c r="D38" s="305" t="s">
        <v>1022</v>
      </c>
      <c r="E38" s="308">
        <v>615</v>
      </c>
      <c r="F38" s="308">
        <v>97170</v>
      </c>
      <c r="G38" s="305">
        <v>1</v>
      </c>
      <c r="H38" s="305">
        <v>158</v>
      </c>
      <c r="I38" s="308">
        <v>670</v>
      </c>
      <c r="J38" s="308">
        <v>105860</v>
      </c>
      <c r="K38" s="305">
        <v>1.089430894308943</v>
      </c>
      <c r="L38" s="305">
        <v>158</v>
      </c>
      <c r="M38" s="308">
        <v>642</v>
      </c>
      <c r="N38" s="308">
        <v>102078</v>
      </c>
      <c r="O38" s="352">
        <v>1.05050941648657</v>
      </c>
      <c r="P38" s="309">
        <v>159</v>
      </c>
    </row>
    <row r="39" spans="1:16" ht="14.4" customHeight="1" x14ac:dyDescent="0.3">
      <c r="A39" s="304" t="s">
        <v>973</v>
      </c>
      <c r="B39" s="305" t="s">
        <v>960</v>
      </c>
      <c r="C39" s="305" t="s">
        <v>1023</v>
      </c>
      <c r="D39" s="305" t="s">
        <v>1024</v>
      </c>
      <c r="E39" s="308">
        <v>106</v>
      </c>
      <c r="F39" s="308">
        <v>33496</v>
      </c>
      <c r="G39" s="305">
        <v>1</v>
      </c>
      <c r="H39" s="305">
        <v>316</v>
      </c>
      <c r="I39" s="308">
        <v>89</v>
      </c>
      <c r="J39" s="308">
        <v>28302</v>
      </c>
      <c r="K39" s="305">
        <v>0.84493670886075944</v>
      </c>
      <c r="L39" s="305">
        <v>318</v>
      </c>
      <c r="M39" s="308">
        <v>59</v>
      </c>
      <c r="N39" s="308">
        <v>18821</v>
      </c>
      <c r="O39" s="352">
        <v>0.56188798662526873</v>
      </c>
      <c r="P39" s="309">
        <v>319</v>
      </c>
    </row>
    <row r="40" spans="1:16" ht="14.4" customHeight="1" x14ac:dyDescent="0.3">
      <c r="A40" s="304" t="s">
        <v>973</v>
      </c>
      <c r="B40" s="305" t="s">
        <v>960</v>
      </c>
      <c r="C40" s="305" t="s">
        <v>1025</v>
      </c>
      <c r="D40" s="305" t="s">
        <v>1026</v>
      </c>
      <c r="E40" s="308">
        <v>3597</v>
      </c>
      <c r="F40" s="308">
        <v>1017951</v>
      </c>
      <c r="G40" s="305">
        <v>1</v>
      </c>
      <c r="H40" s="305">
        <v>283</v>
      </c>
      <c r="I40" s="308">
        <v>3652</v>
      </c>
      <c r="J40" s="308">
        <v>1033516</v>
      </c>
      <c r="K40" s="305">
        <v>1.0152905198776758</v>
      </c>
      <c r="L40" s="305">
        <v>283</v>
      </c>
      <c r="M40" s="308">
        <v>3216</v>
      </c>
      <c r="N40" s="308">
        <v>910128</v>
      </c>
      <c r="O40" s="352">
        <v>0.89407839866555461</v>
      </c>
      <c r="P40" s="309">
        <v>283</v>
      </c>
    </row>
    <row r="41" spans="1:16" ht="14.4" customHeight="1" x14ac:dyDescent="0.3">
      <c r="A41" s="304" t="s">
        <v>973</v>
      </c>
      <c r="B41" s="305" t="s">
        <v>960</v>
      </c>
      <c r="C41" s="305" t="s">
        <v>1027</v>
      </c>
      <c r="D41" s="305" t="s">
        <v>1028</v>
      </c>
      <c r="E41" s="308">
        <v>2121</v>
      </c>
      <c r="F41" s="308">
        <v>810222</v>
      </c>
      <c r="G41" s="305">
        <v>1</v>
      </c>
      <c r="H41" s="305">
        <v>382</v>
      </c>
      <c r="I41" s="308">
        <v>2146</v>
      </c>
      <c r="J41" s="308">
        <v>819772</v>
      </c>
      <c r="K41" s="305">
        <v>1.0117868929750118</v>
      </c>
      <c r="L41" s="305">
        <v>382</v>
      </c>
      <c r="M41" s="308">
        <v>1992</v>
      </c>
      <c r="N41" s="308">
        <v>760944</v>
      </c>
      <c r="O41" s="352">
        <v>0.93917963224893919</v>
      </c>
      <c r="P41" s="309">
        <v>382</v>
      </c>
    </row>
    <row r="42" spans="1:16" ht="14.4" customHeight="1" x14ac:dyDescent="0.3">
      <c r="A42" s="304" t="s">
        <v>973</v>
      </c>
      <c r="B42" s="305" t="s">
        <v>960</v>
      </c>
      <c r="C42" s="305" t="s">
        <v>1029</v>
      </c>
      <c r="D42" s="305" t="s">
        <v>1030</v>
      </c>
      <c r="E42" s="308">
        <v>3051</v>
      </c>
      <c r="F42" s="308">
        <v>1482786</v>
      </c>
      <c r="G42" s="305">
        <v>1</v>
      </c>
      <c r="H42" s="305">
        <v>486</v>
      </c>
      <c r="I42" s="308">
        <v>3019</v>
      </c>
      <c r="J42" s="308">
        <v>1467234</v>
      </c>
      <c r="K42" s="305">
        <v>0.98951163552933463</v>
      </c>
      <c r="L42" s="305">
        <v>486</v>
      </c>
      <c r="M42" s="308">
        <v>2350</v>
      </c>
      <c r="N42" s="308">
        <v>1142100</v>
      </c>
      <c r="O42" s="352">
        <v>0.7702392658144871</v>
      </c>
      <c r="P42" s="309">
        <v>486</v>
      </c>
    </row>
    <row r="43" spans="1:16" ht="14.4" customHeight="1" x14ac:dyDescent="0.3">
      <c r="A43" s="304" t="s">
        <v>973</v>
      </c>
      <c r="B43" s="305" t="s">
        <v>960</v>
      </c>
      <c r="C43" s="305" t="s">
        <v>1031</v>
      </c>
      <c r="D43" s="305" t="s">
        <v>1032</v>
      </c>
      <c r="E43" s="308">
        <v>2765</v>
      </c>
      <c r="F43" s="308">
        <v>647010</v>
      </c>
      <c r="G43" s="305">
        <v>1</v>
      </c>
      <c r="H43" s="305">
        <v>234</v>
      </c>
      <c r="I43" s="308">
        <v>2723</v>
      </c>
      <c r="J43" s="308">
        <v>637182</v>
      </c>
      <c r="K43" s="305">
        <v>0.98481012658227851</v>
      </c>
      <c r="L43" s="305">
        <v>234</v>
      </c>
      <c r="M43" s="308">
        <v>2192</v>
      </c>
      <c r="N43" s="308">
        <v>512928</v>
      </c>
      <c r="O43" s="352">
        <v>0.79276672694394212</v>
      </c>
      <c r="P43" s="309">
        <v>234</v>
      </c>
    </row>
    <row r="44" spans="1:16" ht="14.4" customHeight="1" x14ac:dyDescent="0.3">
      <c r="A44" s="304" t="s">
        <v>973</v>
      </c>
      <c r="B44" s="305" t="s">
        <v>960</v>
      </c>
      <c r="C44" s="305" t="s">
        <v>1033</v>
      </c>
      <c r="D44" s="305" t="s">
        <v>1034</v>
      </c>
      <c r="E44" s="308">
        <v>1625</v>
      </c>
      <c r="F44" s="308">
        <v>115375</v>
      </c>
      <c r="G44" s="305">
        <v>1</v>
      </c>
      <c r="H44" s="305">
        <v>71</v>
      </c>
      <c r="I44" s="308">
        <v>1474</v>
      </c>
      <c r="J44" s="308">
        <v>104654</v>
      </c>
      <c r="K44" s="305">
        <v>0.90707692307692311</v>
      </c>
      <c r="L44" s="305">
        <v>71</v>
      </c>
      <c r="M44" s="308">
        <v>817</v>
      </c>
      <c r="N44" s="308">
        <v>58824</v>
      </c>
      <c r="O44" s="352">
        <v>0.50985048754062834</v>
      </c>
      <c r="P44" s="309">
        <v>72</v>
      </c>
    </row>
    <row r="45" spans="1:16" ht="14.4" customHeight="1" x14ac:dyDescent="0.3">
      <c r="A45" s="304" t="s">
        <v>973</v>
      </c>
      <c r="B45" s="305" t="s">
        <v>960</v>
      </c>
      <c r="C45" s="305" t="s">
        <v>971</v>
      </c>
      <c r="D45" s="305" t="s">
        <v>972</v>
      </c>
      <c r="E45" s="308"/>
      <c r="F45" s="308"/>
      <c r="G45" s="305"/>
      <c r="H45" s="305"/>
      <c r="I45" s="308">
        <v>3</v>
      </c>
      <c r="J45" s="308">
        <v>132</v>
      </c>
      <c r="K45" s="305"/>
      <c r="L45" s="305">
        <v>44</v>
      </c>
      <c r="M45" s="308"/>
      <c r="N45" s="308"/>
      <c r="O45" s="352"/>
      <c r="P45" s="309"/>
    </row>
    <row r="46" spans="1:16" ht="14.4" customHeight="1" thickBot="1" x14ac:dyDescent="0.35">
      <c r="A46" s="310" t="s">
        <v>973</v>
      </c>
      <c r="B46" s="311" t="s">
        <v>960</v>
      </c>
      <c r="C46" s="311" t="s">
        <v>1035</v>
      </c>
      <c r="D46" s="311" t="s">
        <v>1036</v>
      </c>
      <c r="E46" s="314">
        <v>5869</v>
      </c>
      <c r="F46" s="314">
        <v>93904</v>
      </c>
      <c r="G46" s="311">
        <v>1</v>
      </c>
      <c r="H46" s="311">
        <v>16</v>
      </c>
      <c r="I46" s="314">
        <v>6623</v>
      </c>
      <c r="J46" s="314">
        <v>105968</v>
      </c>
      <c r="K46" s="311">
        <v>1.1284716306014653</v>
      </c>
      <c r="L46" s="311">
        <v>16</v>
      </c>
      <c r="M46" s="314">
        <v>5906</v>
      </c>
      <c r="N46" s="314">
        <v>94496</v>
      </c>
      <c r="O46" s="322">
        <v>1.006304310785483</v>
      </c>
      <c r="P46" s="315">
        <v>16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193" t="s">
        <v>149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4.4" customHeight="1" thickBot="1" x14ac:dyDescent="0.35">
      <c r="A2" s="258" t="s">
        <v>185</v>
      </c>
      <c r="B2" s="150"/>
      <c r="C2" s="110"/>
      <c r="D2" s="150"/>
      <c r="E2" s="110"/>
      <c r="F2" s="150"/>
      <c r="G2" s="141"/>
      <c r="H2" s="150"/>
      <c r="I2" s="110"/>
      <c r="J2" s="150"/>
      <c r="K2" s="110"/>
      <c r="L2" s="150"/>
      <c r="M2" s="141"/>
      <c r="N2" s="150"/>
      <c r="O2" s="110"/>
      <c r="P2" s="150"/>
      <c r="Q2" s="110"/>
      <c r="R2" s="150"/>
      <c r="S2" s="141"/>
    </row>
    <row r="3" spans="1:19" ht="14.4" customHeight="1" x14ac:dyDescent="0.3">
      <c r="A3" s="243" t="s">
        <v>130</v>
      </c>
      <c r="B3" s="244" t="s">
        <v>122</v>
      </c>
      <c r="C3" s="245"/>
      <c r="D3" s="245"/>
      <c r="E3" s="245"/>
      <c r="F3" s="245"/>
      <c r="G3" s="246"/>
      <c r="H3" s="244" t="s">
        <v>123</v>
      </c>
      <c r="I3" s="245"/>
      <c r="J3" s="245"/>
      <c r="K3" s="245"/>
      <c r="L3" s="245"/>
      <c r="M3" s="246"/>
      <c r="N3" s="244" t="s">
        <v>124</v>
      </c>
      <c r="O3" s="245"/>
      <c r="P3" s="245"/>
      <c r="Q3" s="245"/>
      <c r="R3" s="245"/>
      <c r="S3" s="246"/>
    </row>
    <row r="4" spans="1:19" ht="14.4" customHeight="1" thickBot="1" x14ac:dyDescent="0.35">
      <c r="A4" s="380"/>
      <c r="B4" s="381">
        <v>2011</v>
      </c>
      <c r="C4" s="382"/>
      <c r="D4" s="382">
        <v>2012</v>
      </c>
      <c r="E4" s="382"/>
      <c r="F4" s="382">
        <v>2013</v>
      </c>
      <c r="G4" s="383" t="s">
        <v>5</v>
      </c>
      <c r="H4" s="381">
        <v>2011</v>
      </c>
      <c r="I4" s="382"/>
      <c r="J4" s="382">
        <v>2012</v>
      </c>
      <c r="K4" s="382"/>
      <c r="L4" s="382">
        <v>2013</v>
      </c>
      <c r="M4" s="383" t="s">
        <v>5</v>
      </c>
      <c r="N4" s="381">
        <v>2011</v>
      </c>
      <c r="O4" s="382"/>
      <c r="P4" s="382">
        <v>2012</v>
      </c>
      <c r="Q4" s="382"/>
      <c r="R4" s="382">
        <v>2013</v>
      </c>
      <c r="S4" s="383" t="s">
        <v>5</v>
      </c>
    </row>
    <row r="5" spans="1:19" ht="14.4" customHeight="1" x14ac:dyDescent="0.3">
      <c r="A5" s="377" t="s">
        <v>1037</v>
      </c>
      <c r="B5" s="384">
        <v>326596</v>
      </c>
      <c r="C5" s="299">
        <v>1</v>
      </c>
      <c r="D5" s="384">
        <v>364809</v>
      </c>
      <c r="E5" s="299">
        <v>1.1170038824725348</v>
      </c>
      <c r="F5" s="384">
        <v>313490</v>
      </c>
      <c r="G5" s="321">
        <v>0.95987091085010223</v>
      </c>
      <c r="H5" s="384"/>
      <c r="I5" s="299"/>
      <c r="J5" s="384"/>
      <c r="K5" s="299"/>
      <c r="L5" s="384"/>
      <c r="M5" s="321"/>
      <c r="N5" s="384"/>
      <c r="O5" s="299"/>
      <c r="P5" s="384"/>
      <c r="Q5" s="299"/>
      <c r="R5" s="384"/>
      <c r="S5" s="351"/>
    </row>
    <row r="6" spans="1:19" ht="14.4" customHeight="1" x14ac:dyDescent="0.3">
      <c r="A6" s="378" t="s">
        <v>1038</v>
      </c>
      <c r="B6" s="385">
        <v>354042</v>
      </c>
      <c r="C6" s="305">
        <v>1</v>
      </c>
      <c r="D6" s="385">
        <v>445841</v>
      </c>
      <c r="E6" s="305">
        <v>1.2592884460035816</v>
      </c>
      <c r="F6" s="385">
        <v>492428</v>
      </c>
      <c r="G6" s="352">
        <v>1.3908745290106823</v>
      </c>
      <c r="H6" s="385"/>
      <c r="I6" s="305"/>
      <c r="J6" s="385"/>
      <c r="K6" s="305"/>
      <c r="L6" s="385"/>
      <c r="M6" s="352"/>
      <c r="N6" s="385"/>
      <c r="O6" s="305"/>
      <c r="P6" s="385"/>
      <c r="Q6" s="305"/>
      <c r="R6" s="385"/>
      <c r="S6" s="353"/>
    </row>
    <row r="7" spans="1:19" ht="14.4" customHeight="1" x14ac:dyDescent="0.3">
      <c r="A7" s="378" t="s">
        <v>1039</v>
      </c>
      <c r="B7" s="385">
        <v>237639</v>
      </c>
      <c r="C7" s="305">
        <v>1</v>
      </c>
      <c r="D7" s="385">
        <v>275844</v>
      </c>
      <c r="E7" s="305">
        <v>1.1607690656836631</v>
      </c>
      <c r="F7" s="385">
        <v>239754</v>
      </c>
      <c r="G7" s="352">
        <v>1.008900054284019</v>
      </c>
      <c r="H7" s="385"/>
      <c r="I7" s="305"/>
      <c r="J7" s="385"/>
      <c r="K7" s="305"/>
      <c r="L7" s="385"/>
      <c r="M7" s="352"/>
      <c r="N7" s="385"/>
      <c r="O7" s="305"/>
      <c r="P7" s="385"/>
      <c r="Q7" s="305"/>
      <c r="R7" s="385"/>
      <c r="S7" s="353"/>
    </row>
    <row r="8" spans="1:19" ht="14.4" customHeight="1" x14ac:dyDescent="0.3">
      <c r="A8" s="378" t="s">
        <v>1040</v>
      </c>
      <c r="B8" s="385">
        <v>712056</v>
      </c>
      <c r="C8" s="305">
        <v>1</v>
      </c>
      <c r="D8" s="385">
        <v>672708</v>
      </c>
      <c r="E8" s="305">
        <v>0.94474030132461495</v>
      </c>
      <c r="F8" s="385">
        <v>615070</v>
      </c>
      <c r="G8" s="352">
        <v>0.86379442066354328</v>
      </c>
      <c r="H8" s="385"/>
      <c r="I8" s="305"/>
      <c r="J8" s="385"/>
      <c r="K8" s="305"/>
      <c r="L8" s="385"/>
      <c r="M8" s="352"/>
      <c r="N8" s="385"/>
      <c r="O8" s="305"/>
      <c r="P8" s="385"/>
      <c r="Q8" s="305"/>
      <c r="R8" s="385"/>
      <c r="S8" s="353"/>
    </row>
    <row r="9" spans="1:19" ht="14.4" customHeight="1" x14ac:dyDescent="0.3">
      <c r="A9" s="378" t="s">
        <v>1041</v>
      </c>
      <c r="B9" s="385">
        <v>305609</v>
      </c>
      <c r="C9" s="305">
        <v>1</v>
      </c>
      <c r="D9" s="385">
        <v>274386</v>
      </c>
      <c r="E9" s="305">
        <v>0.89783350621218616</v>
      </c>
      <c r="F9" s="385">
        <v>322133</v>
      </c>
      <c r="G9" s="352">
        <v>1.0540690882794681</v>
      </c>
      <c r="H9" s="385"/>
      <c r="I9" s="305"/>
      <c r="J9" s="385"/>
      <c r="K9" s="305"/>
      <c r="L9" s="385"/>
      <c r="M9" s="352"/>
      <c r="N9" s="385"/>
      <c r="O9" s="305"/>
      <c r="P9" s="385"/>
      <c r="Q9" s="305"/>
      <c r="R9" s="385"/>
      <c r="S9" s="353"/>
    </row>
    <row r="10" spans="1:19" ht="14.4" customHeight="1" x14ac:dyDescent="0.3">
      <c r="A10" s="378" t="s">
        <v>1042</v>
      </c>
      <c r="B10" s="385">
        <v>407405</v>
      </c>
      <c r="C10" s="305">
        <v>1</v>
      </c>
      <c r="D10" s="385">
        <v>392872</v>
      </c>
      <c r="E10" s="305">
        <v>0.9643278801192916</v>
      </c>
      <c r="F10" s="385">
        <v>454766</v>
      </c>
      <c r="G10" s="352">
        <v>1.1162504142069931</v>
      </c>
      <c r="H10" s="385"/>
      <c r="I10" s="305"/>
      <c r="J10" s="385"/>
      <c r="K10" s="305"/>
      <c r="L10" s="385"/>
      <c r="M10" s="352"/>
      <c r="N10" s="385"/>
      <c r="O10" s="305"/>
      <c r="P10" s="385"/>
      <c r="Q10" s="305"/>
      <c r="R10" s="385"/>
      <c r="S10" s="353"/>
    </row>
    <row r="11" spans="1:19" ht="14.4" customHeight="1" x14ac:dyDescent="0.3">
      <c r="A11" s="378" t="s">
        <v>1043</v>
      </c>
      <c r="B11" s="385">
        <v>342499</v>
      </c>
      <c r="C11" s="305">
        <v>1</v>
      </c>
      <c r="D11" s="385">
        <v>232655</v>
      </c>
      <c r="E11" s="305">
        <v>0.67928665485154704</v>
      </c>
      <c r="F11" s="385">
        <v>272932</v>
      </c>
      <c r="G11" s="352">
        <v>0.79688407849365983</v>
      </c>
      <c r="H11" s="385"/>
      <c r="I11" s="305"/>
      <c r="J11" s="385"/>
      <c r="K11" s="305"/>
      <c r="L11" s="385"/>
      <c r="M11" s="352"/>
      <c r="N11" s="385"/>
      <c r="O11" s="305"/>
      <c r="P11" s="385"/>
      <c r="Q11" s="305"/>
      <c r="R11" s="385"/>
      <c r="S11" s="353"/>
    </row>
    <row r="12" spans="1:19" ht="14.4" customHeight="1" x14ac:dyDescent="0.3">
      <c r="A12" s="378" t="s">
        <v>1044</v>
      </c>
      <c r="B12" s="385">
        <v>743412</v>
      </c>
      <c r="C12" s="305">
        <v>1</v>
      </c>
      <c r="D12" s="385">
        <v>690575</v>
      </c>
      <c r="E12" s="305">
        <v>0.92892635577580129</v>
      </c>
      <c r="F12" s="385">
        <v>449700</v>
      </c>
      <c r="G12" s="352">
        <v>0.60491356071734115</v>
      </c>
      <c r="H12" s="385"/>
      <c r="I12" s="305"/>
      <c r="J12" s="385"/>
      <c r="K12" s="305"/>
      <c r="L12" s="385"/>
      <c r="M12" s="352"/>
      <c r="N12" s="385"/>
      <c r="O12" s="305"/>
      <c r="P12" s="385"/>
      <c r="Q12" s="305"/>
      <c r="R12" s="385"/>
      <c r="S12" s="353"/>
    </row>
    <row r="13" spans="1:19" ht="14.4" customHeight="1" x14ac:dyDescent="0.3">
      <c r="A13" s="378" t="s">
        <v>1045</v>
      </c>
      <c r="B13" s="385">
        <v>736574</v>
      </c>
      <c r="C13" s="305">
        <v>1</v>
      </c>
      <c r="D13" s="385">
        <v>727257</v>
      </c>
      <c r="E13" s="305">
        <v>0.98735089753371696</v>
      </c>
      <c r="F13" s="385">
        <v>794060</v>
      </c>
      <c r="G13" s="352">
        <v>1.0780451115570193</v>
      </c>
      <c r="H13" s="385"/>
      <c r="I13" s="305"/>
      <c r="J13" s="385"/>
      <c r="K13" s="305"/>
      <c r="L13" s="385"/>
      <c r="M13" s="352"/>
      <c r="N13" s="385"/>
      <c r="O13" s="305"/>
      <c r="P13" s="385"/>
      <c r="Q13" s="305"/>
      <c r="R13" s="385"/>
      <c r="S13" s="353"/>
    </row>
    <row r="14" spans="1:19" ht="14.4" customHeight="1" x14ac:dyDescent="0.3">
      <c r="A14" s="378" t="s">
        <v>1046</v>
      </c>
      <c r="B14" s="385">
        <v>138338</v>
      </c>
      <c r="C14" s="305">
        <v>1</v>
      </c>
      <c r="D14" s="385">
        <v>154903</v>
      </c>
      <c r="E14" s="305">
        <v>1.1197429484306554</v>
      </c>
      <c r="F14" s="385">
        <v>173881</v>
      </c>
      <c r="G14" s="352">
        <v>1.2569286819239833</v>
      </c>
      <c r="H14" s="385"/>
      <c r="I14" s="305"/>
      <c r="J14" s="385"/>
      <c r="K14" s="305"/>
      <c r="L14" s="385"/>
      <c r="M14" s="352"/>
      <c r="N14" s="385"/>
      <c r="O14" s="305"/>
      <c r="P14" s="385"/>
      <c r="Q14" s="305"/>
      <c r="R14" s="385"/>
      <c r="S14" s="353"/>
    </row>
    <row r="15" spans="1:19" ht="14.4" customHeight="1" x14ac:dyDescent="0.3">
      <c r="A15" s="378" t="s">
        <v>1047</v>
      </c>
      <c r="B15" s="385">
        <v>508953</v>
      </c>
      <c r="C15" s="305">
        <v>1</v>
      </c>
      <c r="D15" s="385">
        <v>460471</v>
      </c>
      <c r="E15" s="305">
        <v>0.90474169520564762</v>
      </c>
      <c r="F15" s="385">
        <v>530385</v>
      </c>
      <c r="G15" s="352">
        <v>1.0421099787210213</v>
      </c>
      <c r="H15" s="385"/>
      <c r="I15" s="305"/>
      <c r="J15" s="385"/>
      <c r="K15" s="305"/>
      <c r="L15" s="385"/>
      <c r="M15" s="352"/>
      <c r="N15" s="385"/>
      <c r="O15" s="305"/>
      <c r="P15" s="385"/>
      <c r="Q15" s="305"/>
      <c r="R15" s="385"/>
      <c r="S15" s="353"/>
    </row>
    <row r="16" spans="1:19" ht="14.4" customHeight="1" x14ac:dyDescent="0.3">
      <c r="A16" s="378" t="s">
        <v>1048</v>
      </c>
      <c r="B16" s="385">
        <v>273856</v>
      </c>
      <c r="C16" s="305">
        <v>1</v>
      </c>
      <c r="D16" s="385">
        <v>301973</v>
      </c>
      <c r="E16" s="305">
        <v>1.1026707466697827</v>
      </c>
      <c r="F16" s="385">
        <v>330333</v>
      </c>
      <c r="G16" s="352">
        <v>1.2062288209862118</v>
      </c>
      <c r="H16" s="385"/>
      <c r="I16" s="305"/>
      <c r="J16" s="385"/>
      <c r="K16" s="305"/>
      <c r="L16" s="385"/>
      <c r="M16" s="352"/>
      <c r="N16" s="385"/>
      <c r="O16" s="305"/>
      <c r="P16" s="385"/>
      <c r="Q16" s="305"/>
      <c r="R16" s="385"/>
      <c r="S16" s="353"/>
    </row>
    <row r="17" spans="1:19" ht="14.4" customHeight="1" x14ac:dyDescent="0.3">
      <c r="A17" s="378" t="s">
        <v>1049</v>
      </c>
      <c r="B17" s="385">
        <v>46060</v>
      </c>
      <c r="C17" s="305">
        <v>1</v>
      </c>
      <c r="D17" s="385">
        <v>39198</v>
      </c>
      <c r="E17" s="305">
        <v>0.8510204081632653</v>
      </c>
      <c r="F17" s="385">
        <v>32971</v>
      </c>
      <c r="G17" s="352">
        <v>0.71582718193660444</v>
      </c>
      <c r="H17" s="385"/>
      <c r="I17" s="305"/>
      <c r="J17" s="385"/>
      <c r="K17" s="305"/>
      <c r="L17" s="385"/>
      <c r="M17" s="352"/>
      <c r="N17" s="385"/>
      <c r="O17" s="305"/>
      <c r="P17" s="385"/>
      <c r="Q17" s="305"/>
      <c r="R17" s="385"/>
      <c r="S17" s="353"/>
    </row>
    <row r="18" spans="1:19" ht="14.4" customHeight="1" x14ac:dyDescent="0.3">
      <c r="A18" s="378" t="s">
        <v>1050</v>
      </c>
      <c r="B18" s="385">
        <v>1052</v>
      </c>
      <c r="C18" s="305">
        <v>1</v>
      </c>
      <c r="D18" s="385"/>
      <c r="E18" s="305"/>
      <c r="F18" s="385">
        <v>336</v>
      </c>
      <c r="G18" s="352">
        <v>0.3193916349809886</v>
      </c>
      <c r="H18" s="385"/>
      <c r="I18" s="305"/>
      <c r="J18" s="385"/>
      <c r="K18" s="305"/>
      <c r="L18" s="385"/>
      <c r="M18" s="352"/>
      <c r="N18" s="385"/>
      <c r="O18" s="305"/>
      <c r="P18" s="385"/>
      <c r="Q18" s="305"/>
      <c r="R18" s="385"/>
      <c r="S18" s="353"/>
    </row>
    <row r="19" spans="1:19" ht="14.4" customHeight="1" x14ac:dyDescent="0.3">
      <c r="A19" s="378" t="s">
        <v>1051</v>
      </c>
      <c r="B19" s="385">
        <v>49994</v>
      </c>
      <c r="C19" s="305">
        <v>1</v>
      </c>
      <c r="D19" s="385">
        <v>86033</v>
      </c>
      <c r="E19" s="305">
        <v>1.7208665039804776</v>
      </c>
      <c r="F19" s="385">
        <v>70746</v>
      </c>
      <c r="G19" s="352">
        <v>1.4150898107772933</v>
      </c>
      <c r="H19" s="385"/>
      <c r="I19" s="305"/>
      <c r="J19" s="385"/>
      <c r="K19" s="305"/>
      <c r="L19" s="385"/>
      <c r="M19" s="352"/>
      <c r="N19" s="385"/>
      <c r="O19" s="305"/>
      <c r="P19" s="385"/>
      <c r="Q19" s="305"/>
      <c r="R19" s="385"/>
      <c r="S19" s="353"/>
    </row>
    <row r="20" spans="1:19" ht="14.4" customHeight="1" x14ac:dyDescent="0.3">
      <c r="A20" s="378" t="s">
        <v>1052</v>
      </c>
      <c r="B20" s="385">
        <v>6437</v>
      </c>
      <c r="C20" s="305">
        <v>1</v>
      </c>
      <c r="D20" s="385">
        <v>7943</v>
      </c>
      <c r="E20" s="305">
        <v>1.2339599192170265</v>
      </c>
      <c r="F20" s="385">
        <v>51389</v>
      </c>
      <c r="G20" s="352">
        <v>7.9833773496970641</v>
      </c>
      <c r="H20" s="385"/>
      <c r="I20" s="305"/>
      <c r="J20" s="385"/>
      <c r="K20" s="305"/>
      <c r="L20" s="385"/>
      <c r="M20" s="352"/>
      <c r="N20" s="385"/>
      <c r="O20" s="305"/>
      <c r="P20" s="385"/>
      <c r="Q20" s="305"/>
      <c r="R20" s="385"/>
      <c r="S20" s="353"/>
    </row>
    <row r="21" spans="1:19" ht="14.4" customHeight="1" x14ac:dyDescent="0.3">
      <c r="A21" s="378" t="s">
        <v>1053</v>
      </c>
      <c r="B21" s="385">
        <v>1928</v>
      </c>
      <c r="C21" s="305">
        <v>1</v>
      </c>
      <c r="D21" s="385">
        <v>2407</v>
      </c>
      <c r="E21" s="305">
        <v>1.2484439834024896</v>
      </c>
      <c r="F21" s="385"/>
      <c r="G21" s="352"/>
      <c r="H21" s="385"/>
      <c r="I21" s="305"/>
      <c r="J21" s="385"/>
      <c r="K21" s="305"/>
      <c r="L21" s="385"/>
      <c r="M21" s="352"/>
      <c r="N21" s="385"/>
      <c r="O21" s="305"/>
      <c r="P21" s="385"/>
      <c r="Q21" s="305"/>
      <c r="R21" s="385"/>
      <c r="S21" s="353"/>
    </row>
    <row r="22" spans="1:19" ht="14.4" customHeight="1" x14ac:dyDescent="0.3">
      <c r="A22" s="378" t="s">
        <v>1054</v>
      </c>
      <c r="B22" s="385">
        <v>1991</v>
      </c>
      <c r="C22" s="305">
        <v>1</v>
      </c>
      <c r="D22" s="385">
        <v>4717</v>
      </c>
      <c r="E22" s="305">
        <v>2.3691612255148167</v>
      </c>
      <c r="F22" s="385">
        <v>8967</v>
      </c>
      <c r="G22" s="352">
        <v>4.5037669512807632</v>
      </c>
      <c r="H22" s="385"/>
      <c r="I22" s="305"/>
      <c r="J22" s="385"/>
      <c r="K22" s="305"/>
      <c r="L22" s="385"/>
      <c r="M22" s="352"/>
      <c r="N22" s="385"/>
      <c r="O22" s="305"/>
      <c r="P22" s="385"/>
      <c r="Q22" s="305"/>
      <c r="R22" s="385"/>
      <c r="S22" s="353"/>
    </row>
    <row r="23" spans="1:19" ht="14.4" customHeight="1" x14ac:dyDescent="0.3">
      <c r="A23" s="378" t="s">
        <v>1055</v>
      </c>
      <c r="B23" s="385">
        <v>203834</v>
      </c>
      <c r="C23" s="305">
        <v>1</v>
      </c>
      <c r="D23" s="385">
        <v>198046</v>
      </c>
      <c r="E23" s="305">
        <v>0.9716043447118734</v>
      </c>
      <c r="F23" s="385">
        <v>261329</v>
      </c>
      <c r="G23" s="352">
        <v>1.2820677610212232</v>
      </c>
      <c r="H23" s="385"/>
      <c r="I23" s="305"/>
      <c r="J23" s="385"/>
      <c r="K23" s="305"/>
      <c r="L23" s="385"/>
      <c r="M23" s="352"/>
      <c r="N23" s="385"/>
      <c r="O23" s="305"/>
      <c r="P23" s="385"/>
      <c r="Q23" s="305"/>
      <c r="R23" s="385"/>
      <c r="S23" s="353"/>
    </row>
    <row r="24" spans="1:19" ht="14.4" customHeight="1" x14ac:dyDescent="0.3">
      <c r="A24" s="378" t="s">
        <v>1056</v>
      </c>
      <c r="B24" s="385">
        <v>10832</v>
      </c>
      <c r="C24" s="305">
        <v>1</v>
      </c>
      <c r="D24" s="385">
        <v>14309</v>
      </c>
      <c r="E24" s="305">
        <v>1.3209933530280651</v>
      </c>
      <c r="F24" s="385">
        <v>55276</v>
      </c>
      <c r="G24" s="352">
        <v>5.1030280649926141</v>
      </c>
      <c r="H24" s="385"/>
      <c r="I24" s="305"/>
      <c r="J24" s="385"/>
      <c r="K24" s="305"/>
      <c r="L24" s="385"/>
      <c r="M24" s="352"/>
      <c r="N24" s="385"/>
      <c r="O24" s="305"/>
      <c r="P24" s="385"/>
      <c r="Q24" s="305"/>
      <c r="R24" s="385"/>
      <c r="S24" s="353"/>
    </row>
    <row r="25" spans="1:19" ht="14.4" customHeight="1" x14ac:dyDescent="0.3">
      <c r="A25" s="378" t="s">
        <v>1057</v>
      </c>
      <c r="B25" s="385">
        <v>1251</v>
      </c>
      <c r="C25" s="305">
        <v>1</v>
      </c>
      <c r="D25" s="385">
        <v>3116</v>
      </c>
      <c r="E25" s="305">
        <v>2.4908073541167068</v>
      </c>
      <c r="F25" s="385">
        <v>4884</v>
      </c>
      <c r="G25" s="352">
        <v>3.9040767386091129</v>
      </c>
      <c r="H25" s="385"/>
      <c r="I25" s="305"/>
      <c r="J25" s="385"/>
      <c r="K25" s="305"/>
      <c r="L25" s="385"/>
      <c r="M25" s="352"/>
      <c r="N25" s="385"/>
      <c r="O25" s="305"/>
      <c r="P25" s="385"/>
      <c r="Q25" s="305"/>
      <c r="R25" s="385"/>
      <c r="S25" s="353"/>
    </row>
    <row r="26" spans="1:19" ht="14.4" customHeight="1" x14ac:dyDescent="0.3">
      <c r="A26" s="378" t="s">
        <v>1058</v>
      </c>
      <c r="B26" s="385">
        <v>25891</v>
      </c>
      <c r="C26" s="305">
        <v>1</v>
      </c>
      <c r="D26" s="385">
        <v>17517</v>
      </c>
      <c r="E26" s="305">
        <v>0.67656714688501796</v>
      </c>
      <c r="F26" s="385"/>
      <c r="G26" s="352"/>
      <c r="H26" s="385"/>
      <c r="I26" s="305"/>
      <c r="J26" s="385"/>
      <c r="K26" s="305"/>
      <c r="L26" s="385"/>
      <c r="M26" s="352"/>
      <c r="N26" s="385"/>
      <c r="O26" s="305"/>
      <c r="P26" s="385"/>
      <c r="Q26" s="305"/>
      <c r="R26" s="385"/>
      <c r="S26" s="353"/>
    </row>
    <row r="27" spans="1:19" ht="14.4" customHeight="1" x14ac:dyDescent="0.3">
      <c r="A27" s="378" t="s">
        <v>1059</v>
      </c>
      <c r="B27" s="385">
        <v>29425</v>
      </c>
      <c r="C27" s="305">
        <v>1</v>
      </c>
      <c r="D27" s="385">
        <v>13978</v>
      </c>
      <c r="E27" s="305">
        <v>0.47503823279524215</v>
      </c>
      <c r="F27" s="385">
        <v>8189</v>
      </c>
      <c r="G27" s="352">
        <v>0.27830076465590486</v>
      </c>
      <c r="H27" s="385"/>
      <c r="I27" s="305"/>
      <c r="J27" s="385"/>
      <c r="K27" s="305"/>
      <c r="L27" s="385"/>
      <c r="M27" s="352"/>
      <c r="N27" s="385"/>
      <c r="O27" s="305"/>
      <c r="P27" s="385"/>
      <c r="Q27" s="305"/>
      <c r="R27" s="385"/>
      <c r="S27" s="353"/>
    </row>
    <row r="28" spans="1:19" ht="14.4" customHeight="1" x14ac:dyDescent="0.3">
      <c r="A28" s="378" t="s">
        <v>1060</v>
      </c>
      <c r="B28" s="385">
        <v>357250</v>
      </c>
      <c r="C28" s="305">
        <v>1</v>
      </c>
      <c r="D28" s="385">
        <v>384841</v>
      </c>
      <c r="E28" s="305">
        <v>1.0772316305108467</v>
      </c>
      <c r="F28" s="385">
        <v>298626</v>
      </c>
      <c r="G28" s="352">
        <v>0.83590202939118263</v>
      </c>
      <c r="H28" s="385"/>
      <c r="I28" s="305"/>
      <c r="J28" s="385"/>
      <c r="K28" s="305"/>
      <c r="L28" s="385"/>
      <c r="M28" s="352"/>
      <c r="N28" s="385"/>
      <c r="O28" s="305"/>
      <c r="P28" s="385"/>
      <c r="Q28" s="305"/>
      <c r="R28" s="385"/>
      <c r="S28" s="353"/>
    </row>
    <row r="29" spans="1:19" ht="14.4" customHeight="1" x14ac:dyDescent="0.3">
      <c r="A29" s="378" t="s">
        <v>1061</v>
      </c>
      <c r="B29" s="385">
        <v>629056</v>
      </c>
      <c r="C29" s="305">
        <v>1</v>
      </c>
      <c r="D29" s="385">
        <v>843910</v>
      </c>
      <c r="E29" s="305">
        <v>1.3415498779123003</v>
      </c>
      <c r="F29" s="385">
        <v>930012</v>
      </c>
      <c r="G29" s="352">
        <v>1.4784248143249568</v>
      </c>
      <c r="H29" s="385"/>
      <c r="I29" s="305"/>
      <c r="J29" s="385"/>
      <c r="K29" s="305"/>
      <c r="L29" s="385"/>
      <c r="M29" s="352"/>
      <c r="N29" s="385"/>
      <c r="O29" s="305"/>
      <c r="P29" s="385"/>
      <c r="Q29" s="305"/>
      <c r="R29" s="385"/>
      <c r="S29" s="353"/>
    </row>
    <row r="30" spans="1:19" ht="14.4" customHeight="1" x14ac:dyDescent="0.3">
      <c r="A30" s="378" t="s">
        <v>1062</v>
      </c>
      <c r="B30" s="385">
        <v>444282</v>
      </c>
      <c r="C30" s="305">
        <v>1</v>
      </c>
      <c r="D30" s="385">
        <v>378144</v>
      </c>
      <c r="E30" s="305">
        <v>0.85113508987534947</v>
      </c>
      <c r="F30" s="385">
        <v>546625</v>
      </c>
      <c r="G30" s="352">
        <v>1.2303559450979333</v>
      </c>
      <c r="H30" s="385"/>
      <c r="I30" s="305"/>
      <c r="J30" s="385"/>
      <c r="K30" s="305"/>
      <c r="L30" s="385"/>
      <c r="M30" s="352"/>
      <c r="N30" s="385"/>
      <c r="O30" s="305"/>
      <c r="P30" s="385"/>
      <c r="Q30" s="305"/>
      <c r="R30" s="385"/>
      <c r="S30" s="353"/>
    </row>
    <row r="31" spans="1:19" ht="14.4" customHeight="1" thickBot="1" x14ac:dyDescent="0.35">
      <c r="A31" s="379" t="s">
        <v>1063</v>
      </c>
      <c r="B31" s="386">
        <v>225219</v>
      </c>
      <c r="C31" s="387">
        <v>1</v>
      </c>
      <c r="D31" s="386">
        <v>270454</v>
      </c>
      <c r="E31" s="387">
        <v>1.2008489514650185</v>
      </c>
      <c r="F31" s="386">
        <v>323447</v>
      </c>
      <c r="G31" s="375">
        <v>1.4361443750305258</v>
      </c>
      <c r="H31" s="386"/>
      <c r="I31" s="387"/>
      <c r="J31" s="386"/>
      <c r="K31" s="387"/>
      <c r="L31" s="386"/>
      <c r="M31" s="375"/>
      <c r="N31" s="386"/>
      <c r="O31" s="387"/>
      <c r="P31" s="386"/>
      <c r="Q31" s="387"/>
      <c r="R31" s="386"/>
      <c r="S31" s="388"/>
    </row>
    <row r="32" spans="1:19" ht="14.4" customHeight="1" thickBot="1" x14ac:dyDescent="0.35">
      <c r="A32" s="327" t="s">
        <v>6</v>
      </c>
      <c r="B32" s="389">
        <v>7121481</v>
      </c>
      <c r="C32" s="390">
        <v>1</v>
      </c>
      <c r="D32" s="389">
        <v>7258907</v>
      </c>
      <c r="E32" s="390">
        <v>1.0192973905287397</v>
      </c>
      <c r="F32" s="389">
        <v>7581729</v>
      </c>
      <c r="G32" s="329">
        <v>1.0646281300195843</v>
      </c>
      <c r="H32" s="389"/>
      <c r="I32" s="390"/>
      <c r="J32" s="389"/>
      <c r="K32" s="390"/>
      <c r="L32" s="389"/>
      <c r="M32" s="329"/>
      <c r="N32" s="389"/>
      <c r="O32" s="390"/>
      <c r="P32" s="389"/>
      <c r="Q32" s="390"/>
      <c r="R32" s="389"/>
      <c r="S32" s="391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81" t="s">
        <v>165</v>
      </c>
      <c r="B1" s="181"/>
      <c r="C1" s="181"/>
      <c r="D1" s="181"/>
      <c r="E1" s="181"/>
      <c r="F1" s="181"/>
      <c r="G1" s="181"/>
    </row>
    <row r="2" spans="1:7" ht="14.4" customHeight="1" thickBot="1" x14ac:dyDescent="0.35">
      <c r="A2" s="258" t="s">
        <v>185</v>
      </c>
      <c r="B2" s="66"/>
      <c r="C2" s="66"/>
      <c r="D2" s="66"/>
      <c r="E2" s="66"/>
      <c r="F2" s="66"/>
      <c r="G2" s="66"/>
    </row>
    <row r="3" spans="1:7" ht="14.4" customHeight="1" x14ac:dyDescent="0.3">
      <c r="A3" s="184"/>
      <c r="B3" s="186" t="s">
        <v>95</v>
      </c>
      <c r="C3" s="187"/>
      <c r="D3" s="188"/>
      <c r="E3" s="10"/>
      <c r="F3" s="48" t="s">
        <v>96</v>
      </c>
      <c r="G3" s="49" t="s">
        <v>97</v>
      </c>
    </row>
    <row r="4" spans="1:7" ht="14.4" customHeight="1" thickBot="1" x14ac:dyDescent="0.35">
      <c r="A4" s="185"/>
      <c r="B4" s="55">
        <v>2011</v>
      </c>
      <c r="C4" s="46">
        <v>2012</v>
      </c>
      <c r="D4" s="47">
        <v>2013</v>
      </c>
      <c r="E4" s="10"/>
      <c r="F4" s="189">
        <v>2013</v>
      </c>
      <c r="G4" s="190"/>
    </row>
    <row r="5" spans="1:7" ht="14.4" customHeight="1" x14ac:dyDescent="0.3">
      <c r="A5" s="1" t="s">
        <v>162</v>
      </c>
      <c r="B5" s="33">
        <v>124.647196428447</v>
      </c>
      <c r="C5" s="34">
        <v>209.14331999999999</v>
      </c>
      <c r="D5" s="35">
        <v>107.31186</v>
      </c>
      <c r="E5" s="11"/>
      <c r="F5" s="12">
        <v>168</v>
      </c>
      <c r="G5" s="13">
        <f>IF(F5&lt;0.00000001,"",D5/F5)</f>
        <v>0.63876107142857141</v>
      </c>
    </row>
    <row r="6" spans="1:7" ht="14.4" customHeight="1" x14ac:dyDescent="0.3">
      <c r="A6" s="1" t="s">
        <v>163</v>
      </c>
      <c r="B6" s="14">
        <v>19829.049841832399</v>
      </c>
      <c r="C6" s="36">
        <v>22058.737219999999</v>
      </c>
      <c r="D6" s="37">
        <v>23421.985219999999</v>
      </c>
      <c r="E6" s="11"/>
      <c r="F6" s="14">
        <v>21085</v>
      </c>
      <c r="G6" s="15">
        <f>IF(F6&lt;0.00000001,"",D6/F6)</f>
        <v>1.1108363870049798</v>
      </c>
    </row>
    <row r="7" spans="1:7" ht="14.4" customHeight="1" x14ac:dyDescent="0.3">
      <c r="A7" s="1" t="s">
        <v>164</v>
      </c>
      <c r="B7" s="14">
        <v>17115.5706495825</v>
      </c>
      <c r="C7" s="36">
        <v>19343.107919999999</v>
      </c>
      <c r="D7" s="37">
        <v>18593.300009999999</v>
      </c>
      <c r="E7" s="11"/>
      <c r="F7" s="14">
        <v>16956</v>
      </c>
      <c r="G7" s="15">
        <f>IF(F7&lt;0.00000001,"",D7/F7)</f>
        <v>1.0965616896673742</v>
      </c>
    </row>
    <row r="8" spans="1:7" ht="14.4" customHeight="1" thickBot="1" x14ac:dyDescent="0.35">
      <c r="A8" s="1" t="s">
        <v>98</v>
      </c>
      <c r="B8" s="16">
        <v>35266.264049505298</v>
      </c>
      <c r="C8" s="38">
        <v>-19403.989160000001</v>
      </c>
      <c r="D8" s="39">
        <v>-20063.215550000001</v>
      </c>
      <c r="E8" s="11"/>
      <c r="F8" s="16">
        <v>-18472</v>
      </c>
      <c r="G8" s="17" t="str">
        <f>IF(F8&lt;0.00000001,"",D8/F8)</f>
        <v/>
      </c>
    </row>
    <row r="9" spans="1:7" ht="14.4" customHeight="1" thickBot="1" x14ac:dyDescent="0.35">
      <c r="A9" s="2" t="s">
        <v>99</v>
      </c>
      <c r="B9" s="3">
        <v>72335.531737348603</v>
      </c>
      <c r="C9" s="40">
        <v>22206.999299999999</v>
      </c>
      <c r="D9" s="41">
        <v>22059.381539999998</v>
      </c>
      <c r="E9" s="11"/>
      <c r="F9" s="3">
        <v>19737</v>
      </c>
      <c r="G9" s="4">
        <f>IF(F9&lt;0.00000001,"",D9/F9)</f>
        <v>1.1176663900288797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13" t="s">
        <v>101</v>
      </c>
      <c r="B11" s="12">
        <f>IF(ISERROR(VLOOKUP("Celkem",'ZV Vykáz.-A'!A:F,2,0)),0,VLOOKUP("Celkem",'ZV Vykáz.-A'!A:F,2,0)/1000)</f>
        <v>9628.4410000000007</v>
      </c>
      <c r="C11" s="34">
        <f>IF(ISERROR(VLOOKUP("Celkem",'ZV Vykáz.-A'!A:F,4,0)),0,VLOOKUP("Celkem",'ZV Vykáz.-A'!A:F,4,0)/1000)</f>
        <v>9976.4089999999997</v>
      </c>
      <c r="D11" s="35">
        <f>IF(ISERROR(VLOOKUP("Celkem",'ZV Vykáz.-A'!A:F,6,0)),0,VLOOKUP("Celkem",'ZV Vykáz.-A'!A:F,6,0)/1000)</f>
        <v>8631.7330000000002</v>
      </c>
      <c r="E11" s="11"/>
      <c r="F11" s="12">
        <f>B11*0.98</f>
        <v>9435.8721800000003</v>
      </c>
      <c r="G11" s="13">
        <f>IF(F11=0,"",D11/F11)</f>
        <v>0.91477850010469297</v>
      </c>
    </row>
    <row r="12" spans="1:7" ht="14.4" customHeight="1" thickBot="1" x14ac:dyDescent="0.35">
      <c r="A12" s="114" t="s">
        <v>100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102</v>
      </c>
      <c r="B13" s="6">
        <f>SUM(B11:B12)</f>
        <v>9628.4410000000007</v>
      </c>
      <c r="C13" s="42">
        <f>SUM(C11:C12)</f>
        <v>9976.4089999999997</v>
      </c>
      <c r="D13" s="43">
        <f>SUM(D11:D12)</f>
        <v>8631.7330000000002</v>
      </c>
      <c r="E13" s="11"/>
      <c r="F13" s="6">
        <f>SUM(F11:F12)</f>
        <v>9435.8721800000003</v>
      </c>
      <c r="G13" s="7">
        <f>IF(F13=0,"",D13/F13)</f>
        <v>0.91477850010469297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12" t="s">
        <v>103</v>
      </c>
      <c r="B15" s="8">
        <f>IF(B9=0,"",B13/B9)</f>
        <v>0.13310804204717833</v>
      </c>
      <c r="C15" s="44">
        <f>IF(C9=0,"",C13/C9)</f>
        <v>0.44924615276589847</v>
      </c>
      <c r="D15" s="45">
        <f>IF(D9=0,"",D13/D9)</f>
        <v>0.39129533093882019</v>
      </c>
      <c r="E15" s="11"/>
      <c r="F15" s="8">
        <f>IF(F9=0,"",F13/F9)</f>
        <v>0.47808036581040686</v>
      </c>
      <c r="G15" s="9">
        <f>IF(OR(F15=0,F15=""),"",D15/F15)</f>
        <v>0.81847186984038756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4" priority="6" operator="greaterThan">
      <formula>1</formula>
    </cfRule>
  </conditionalFormatting>
  <conditionalFormatting sqref="G11:G15">
    <cfRule type="cellIs" dxfId="53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181" t="s">
        <v>150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4.4" customHeight="1" thickBot="1" x14ac:dyDescent="0.4">
      <c r="A2" s="258" t="s">
        <v>185</v>
      </c>
      <c r="B2" s="107"/>
      <c r="C2" s="107"/>
      <c r="D2" s="107"/>
      <c r="E2" s="107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8"/>
      <c r="Q2" s="164"/>
    </row>
    <row r="3" spans="1:17" ht="14.4" customHeight="1" thickBot="1" x14ac:dyDescent="0.35">
      <c r="E3" s="126" t="s">
        <v>151</v>
      </c>
      <c r="F3" s="165">
        <f t="shared" ref="F3:O3" si="0">SUBTOTAL(9,F6:F1048576)</f>
        <v>48232</v>
      </c>
      <c r="G3" s="166">
        <f t="shared" si="0"/>
        <v>7121481</v>
      </c>
      <c r="H3" s="166"/>
      <c r="I3" s="166"/>
      <c r="J3" s="166">
        <f t="shared" si="0"/>
        <v>49188</v>
      </c>
      <c r="K3" s="166">
        <f t="shared" si="0"/>
        <v>7258907</v>
      </c>
      <c r="L3" s="166"/>
      <c r="M3" s="166"/>
      <c r="N3" s="166">
        <f t="shared" si="0"/>
        <v>49560</v>
      </c>
      <c r="O3" s="166">
        <f t="shared" si="0"/>
        <v>7581729</v>
      </c>
      <c r="P3" s="109">
        <f>IF(G3=0,0,O3/G3)</f>
        <v>1.0646281300195843</v>
      </c>
      <c r="Q3" s="167">
        <f>IF(N3=0,0,O3/N3)</f>
        <v>152.98081113801453</v>
      </c>
    </row>
    <row r="4" spans="1:17" ht="14.4" customHeight="1" x14ac:dyDescent="0.3">
      <c r="A4" s="249" t="s">
        <v>91</v>
      </c>
      <c r="B4" s="248" t="s">
        <v>117</v>
      </c>
      <c r="C4" s="249" t="s">
        <v>118</v>
      </c>
      <c r="D4" s="250" t="s">
        <v>119</v>
      </c>
      <c r="E4" s="251" t="s">
        <v>92</v>
      </c>
      <c r="F4" s="255">
        <v>2011</v>
      </c>
      <c r="G4" s="256"/>
      <c r="H4" s="169"/>
      <c r="I4" s="169"/>
      <c r="J4" s="255">
        <v>2012</v>
      </c>
      <c r="K4" s="256"/>
      <c r="L4" s="169"/>
      <c r="M4" s="169"/>
      <c r="N4" s="255">
        <v>2013</v>
      </c>
      <c r="O4" s="256"/>
      <c r="P4" s="257" t="s">
        <v>5</v>
      </c>
      <c r="Q4" s="247" t="s">
        <v>120</v>
      </c>
    </row>
    <row r="5" spans="1:17" ht="14.4" customHeight="1" thickBot="1" x14ac:dyDescent="0.35">
      <c r="A5" s="393"/>
      <c r="B5" s="392"/>
      <c r="C5" s="393"/>
      <c r="D5" s="394"/>
      <c r="E5" s="395"/>
      <c r="F5" s="401" t="s">
        <v>94</v>
      </c>
      <c r="G5" s="402" t="s">
        <v>17</v>
      </c>
      <c r="H5" s="403"/>
      <c r="I5" s="403"/>
      <c r="J5" s="401" t="s">
        <v>94</v>
      </c>
      <c r="K5" s="402" t="s">
        <v>17</v>
      </c>
      <c r="L5" s="403"/>
      <c r="M5" s="403"/>
      <c r="N5" s="401" t="s">
        <v>94</v>
      </c>
      <c r="O5" s="402" t="s">
        <v>17</v>
      </c>
      <c r="P5" s="404"/>
      <c r="Q5" s="400"/>
    </row>
    <row r="6" spans="1:17" ht="14.4" customHeight="1" x14ac:dyDescent="0.3">
      <c r="A6" s="298" t="s">
        <v>1064</v>
      </c>
      <c r="B6" s="299" t="s">
        <v>973</v>
      </c>
      <c r="C6" s="299" t="s">
        <v>960</v>
      </c>
      <c r="D6" s="299" t="s">
        <v>979</v>
      </c>
      <c r="E6" s="299" t="s">
        <v>980</v>
      </c>
      <c r="F6" s="302">
        <v>40</v>
      </c>
      <c r="G6" s="302">
        <v>10360</v>
      </c>
      <c r="H6" s="302">
        <v>1</v>
      </c>
      <c r="I6" s="302">
        <v>259</v>
      </c>
      <c r="J6" s="302">
        <v>53</v>
      </c>
      <c r="K6" s="302">
        <v>13833</v>
      </c>
      <c r="L6" s="302">
        <v>1.3352316602316603</v>
      </c>
      <c r="M6" s="302">
        <v>261</v>
      </c>
      <c r="N6" s="302">
        <v>46</v>
      </c>
      <c r="O6" s="302">
        <v>12052</v>
      </c>
      <c r="P6" s="321">
        <v>1.1633204633204632</v>
      </c>
      <c r="Q6" s="303">
        <v>262</v>
      </c>
    </row>
    <row r="7" spans="1:17" ht="14.4" customHeight="1" x14ac:dyDescent="0.3">
      <c r="A7" s="304" t="s">
        <v>1064</v>
      </c>
      <c r="B7" s="305" t="s">
        <v>973</v>
      </c>
      <c r="C7" s="305" t="s">
        <v>960</v>
      </c>
      <c r="D7" s="305" t="s">
        <v>981</v>
      </c>
      <c r="E7" s="305" t="s">
        <v>982</v>
      </c>
      <c r="F7" s="308">
        <v>215</v>
      </c>
      <c r="G7" s="308">
        <v>34185</v>
      </c>
      <c r="H7" s="308">
        <v>1</v>
      </c>
      <c r="I7" s="308">
        <v>159</v>
      </c>
      <c r="J7" s="308">
        <v>222</v>
      </c>
      <c r="K7" s="308">
        <v>35298</v>
      </c>
      <c r="L7" s="308">
        <v>1.0325581395348837</v>
      </c>
      <c r="M7" s="308">
        <v>159</v>
      </c>
      <c r="N7" s="308">
        <v>211</v>
      </c>
      <c r="O7" s="308">
        <v>33760</v>
      </c>
      <c r="P7" s="352">
        <v>0.98756764662863827</v>
      </c>
      <c r="Q7" s="309">
        <v>160</v>
      </c>
    </row>
    <row r="8" spans="1:17" ht="14.4" customHeight="1" x14ac:dyDescent="0.3">
      <c r="A8" s="304" t="s">
        <v>1064</v>
      </c>
      <c r="B8" s="305" t="s">
        <v>973</v>
      </c>
      <c r="C8" s="305" t="s">
        <v>960</v>
      </c>
      <c r="D8" s="305" t="s">
        <v>985</v>
      </c>
      <c r="E8" s="305" t="s">
        <v>986</v>
      </c>
      <c r="F8" s="308">
        <v>225</v>
      </c>
      <c r="G8" s="308">
        <v>15750</v>
      </c>
      <c r="H8" s="308">
        <v>1</v>
      </c>
      <c r="I8" s="308">
        <v>70</v>
      </c>
      <c r="J8" s="308">
        <v>212</v>
      </c>
      <c r="K8" s="308">
        <v>14840</v>
      </c>
      <c r="L8" s="308">
        <v>0.94222222222222218</v>
      </c>
      <c r="M8" s="308">
        <v>70</v>
      </c>
      <c r="N8" s="308">
        <v>199</v>
      </c>
      <c r="O8" s="308">
        <v>13930</v>
      </c>
      <c r="P8" s="352">
        <v>0.88444444444444448</v>
      </c>
      <c r="Q8" s="309">
        <v>70</v>
      </c>
    </row>
    <row r="9" spans="1:17" ht="14.4" customHeight="1" x14ac:dyDescent="0.3">
      <c r="A9" s="304" t="s">
        <v>1064</v>
      </c>
      <c r="B9" s="305" t="s">
        <v>973</v>
      </c>
      <c r="C9" s="305" t="s">
        <v>960</v>
      </c>
      <c r="D9" s="305" t="s">
        <v>987</v>
      </c>
      <c r="E9" s="305" t="s">
        <v>986</v>
      </c>
      <c r="F9" s="308">
        <v>260</v>
      </c>
      <c r="G9" s="308">
        <v>52520</v>
      </c>
      <c r="H9" s="308">
        <v>1</v>
      </c>
      <c r="I9" s="308">
        <v>202</v>
      </c>
      <c r="J9" s="308">
        <v>243</v>
      </c>
      <c r="K9" s="308">
        <v>49086</v>
      </c>
      <c r="L9" s="308">
        <v>0.93461538461538463</v>
      </c>
      <c r="M9" s="308">
        <v>202</v>
      </c>
      <c r="N9" s="308">
        <v>211</v>
      </c>
      <c r="O9" s="308">
        <v>42833</v>
      </c>
      <c r="P9" s="352">
        <v>0.81555597867479057</v>
      </c>
      <c r="Q9" s="309">
        <v>203</v>
      </c>
    </row>
    <row r="10" spans="1:17" ht="14.4" customHeight="1" x14ac:dyDescent="0.3">
      <c r="A10" s="304" t="s">
        <v>1064</v>
      </c>
      <c r="B10" s="305" t="s">
        <v>973</v>
      </c>
      <c r="C10" s="305" t="s">
        <v>960</v>
      </c>
      <c r="D10" s="305" t="s">
        <v>989</v>
      </c>
      <c r="E10" s="305" t="s">
        <v>990</v>
      </c>
      <c r="F10" s="308">
        <v>158</v>
      </c>
      <c r="G10" s="308">
        <v>45978</v>
      </c>
      <c r="H10" s="308">
        <v>1</v>
      </c>
      <c r="I10" s="308">
        <v>291</v>
      </c>
      <c r="J10" s="308">
        <v>211</v>
      </c>
      <c r="K10" s="308">
        <v>61401</v>
      </c>
      <c r="L10" s="308">
        <v>1.3354430379746836</v>
      </c>
      <c r="M10" s="308">
        <v>291</v>
      </c>
      <c r="N10" s="308">
        <v>138</v>
      </c>
      <c r="O10" s="308">
        <v>40296</v>
      </c>
      <c r="P10" s="352">
        <v>0.87641915698812478</v>
      </c>
      <c r="Q10" s="309">
        <v>292</v>
      </c>
    </row>
    <row r="11" spans="1:17" ht="14.4" customHeight="1" x14ac:dyDescent="0.3">
      <c r="A11" s="304" t="s">
        <v>1064</v>
      </c>
      <c r="B11" s="305" t="s">
        <v>973</v>
      </c>
      <c r="C11" s="305" t="s">
        <v>960</v>
      </c>
      <c r="D11" s="305" t="s">
        <v>991</v>
      </c>
      <c r="E11" s="305" t="s">
        <v>992</v>
      </c>
      <c r="F11" s="308">
        <v>1</v>
      </c>
      <c r="G11" s="308">
        <v>213</v>
      </c>
      <c r="H11" s="308">
        <v>1</v>
      </c>
      <c r="I11" s="308">
        <v>213</v>
      </c>
      <c r="J11" s="308">
        <v>5</v>
      </c>
      <c r="K11" s="308">
        <v>1075</v>
      </c>
      <c r="L11" s="308">
        <v>5.046948356807512</v>
      </c>
      <c r="M11" s="308">
        <v>215</v>
      </c>
      <c r="N11" s="308"/>
      <c r="O11" s="308"/>
      <c r="P11" s="352"/>
      <c r="Q11" s="309"/>
    </row>
    <row r="12" spans="1:17" ht="14.4" customHeight="1" x14ac:dyDescent="0.3">
      <c r="A12" s="304" t="s">
        <v>1064</v>
      </c>
      <c r="B12" s="305" t="s">
        <v>973</v>
      </c>
      <c r="C12" s="305" t="s">
        <v>960</v>
      </c>
      <c r="D12" s="305" t="s">
        <v>993</v>
      </c>
      <c r="E12" s="305" t="s">
        <v>994</v>
      </c>
      <c r="F12" s="308">
        <v>7</v>
      </c>
      <c r="G12" s="308">
        <v>749</v>
      </c>
      <c r="H12" s="308">
        <v>1</v>
      </c>
      <c r="I12" s="308">
        <v>107</v>
      </c>
      <c r="J12" s="308">
        <v>11</v>
      </c>
      <c r="K12" s="308">
        <v>1177</v>
      </c>
      <c r="L12" s="308">
        <v>1.5714285714285714</v>
      </c>
      <c r="M12" s="308">
        <v>107</v>
      </c>
      <c r="N12" s="308">
        <v>4</v>
      </c>
      <c r="O12" s="308">
        <v>432</v>
      </c>
      <c r="P12" s="352">
        <v>0.57676902536715624</v>
      </c>
      <c r="Q12" s="309">
        <v>108</v>
      </c>
    </row>
    <row r="13" spans="1:17" ht="14.4" customHeight="1" x14ac:dyDescent="0.3">
      <c r="A13" s="304" t="s">
        <v>1064</v>
      </c>
      <c r="B13" s="305" t="s">
        <v>973</v>
      </c>
      <c r="C13" s="305" t="s">
        <v>960</v>
      </c>
      <c r="D13" s="305" t="s">
        <v>995</v>
      </c>
      <c r="E13" s="305" t="s">
        <v>996</v>
      </c>
      <c r="F13" s="308">
        <v>6</v>
      </c>
      <c r="G13" s="308">
        <v>552</v>
      </c>
      <c r="H13" s="308">
        <v>1</v>
      </c>
      <c r="I13" s="308">
        <v>92</v>
      </c>
      <c r="J13" s="308">
        <v>6</v>
      </c>
      <c r="K13" s="308">
        <v>552</v>
      </c>
      <c r="L13" s="308">
        <v>1</v>
      </c>
      <c r="M13" s="308">
        <v>92</v>
      </c>
      <c r="N13" s="308"/>
      <c r="O13" s="308"/>
      <c r="P13" s="352"/>
      <c r="Q13" s="309"/>
    </row>
    <row r="14" spans="1:17" ht="14.4" customHeight="1" x14ac:dyDescent="0.3">
      <c r="A14" s="304" t="s">
        <v>1064</v>
      </c>
      <c r="B14" s="305" t="s">
        <v>973</v>
      </c>
      <c r="C14" s="305" t="s">
        <v>960</v>
      </c>
      <c r="D14" s="305" t="s">
        <v>997</v>
      </c>
      <c r="E14" s="305" t="s">
        <v>998</v>
      </c>
      <c r="F14" s="308">
        <v>3</v>
      </c>
      <c r="G14" s="308">
        <v>651</v>
      </c>
      <c r="H14" s="308">
        <v>1</v>
      </c>
      <c r="I14" s="308">
        <v>217</v>
      </c>
      <c r="J14" s="308">
        <v>3</v>
      </c>
      <c r="K14" s="308">
        <v>657</v>
      </c>
      <c r="L14" s="308">
        <v>1.0092165898617511</v>
      </c>
      <c r="M14" s="308">
        <v>219</v>
      </c>
      <c r="N14" s="308"/>
      <c r="O14" s="308"/>
      <c r="P14" s="352"/>
      <c r="Q14" s="309"/>
    </row>
    <row r="15" spans="1:17" ht="14.4" customHeight="1" x14ac:dyDescent="0.3">
      <c r="A15" s="304" t="s">
        <v>1064</v>
      </c>
      <c r="B15" s="305" t="s">
        <v>973</v>
      </c>
      <c r="C15" s="305" t="s">
        <v>960</v>
      </c>
      <c r="D15" s="305" t="s">
        <v>999</v>
      </c>
      <c r="E15" s="305" t="s">
        <v>1000</v>
      </c>
      <c r="F15" s="308">
        <v>42</v>
      </c>
      <c r="G15" s="308">
        <v>12642</v>
      </c>
      <c r="H15" s="308">
        <v>1</v>
      </c>
      <c r="I15" s="308">
        <v>301</v>
      </c>
      <c r="J15" s="308">
        <v>59</v>
      </c>
      <c r="K15" s="308">
        <v>17818</v>
      </c>
      <c r="L15" s="308">
        <v>1.4094288878342034</v>
      </c>
      <c r="M15" s="308">
        <v>302</v>
      </c>
      <c r="N15" s="308">
        <v>48</v>
      </c>
      <c r="O15" s="308">
        <v>14544</v>
      </c>
      <c r="P15" s="352">
        <v>1.1504508780256288</v>
      </c>
      <c r="Q15" s="309">
        <v>303</v>
      </c>
    </row>
    <row r="16" spans="1:17" ht="14.4" customHeight="1" x14ac:dyDescent="0.3">
      <c r="A16" s="304" t="s">
        <v>1064</v>
      </c>
      <c r="B16" s="305" t="s">
        <v>973</v>
      </c>
      <c r="C16" s="305" t="s">
        <v>960</v>
      </c>
      <c r="D16" s="305" t="s">
        <v>1001</v>
      </c>
      <c r="E16" s="305" t="s">
        <v>1002</v>
      </c>
      <c r="F16" s="308">
        <v>83</v>
      </c>
      <c r="G16" s="308">
        <v>11039</v>
      </c>
      <c r="H16" s="308">
        <v>1</v>
      </c>
      <c r="I16" s="308">
        <v>133</v>
      </c>
      <c r="J16" s="308">
        <v>90</v>
      </c>
      <c r="K16" s="308">
        <v>11970</v>
      </c>
      <c r="L16" s="308">
        <v>1.0843373493975903</v>
      </c>
      <c r="M16" s="308">
        <v>133</v>
      </c>
      <c r="N16" s="308">
        <v>73</v>
      </c>
      <c r="O16" s="308">
        <v>9782</v>
      </c>
      <c r="P16" s="352">
        <v>0.88613099012591723</v>
      </c>
      <c r="Q16" s="309">
        <v>134</v>
      </c>
    </row>
    <row r="17" spans="1:17" ht="14.4" customHeight="1" x14ac:dyDescent="0.3">
      <c r="A17" s="304" t="s">
        <v>1064</v>
      </c>
      <c r="B17" s="305" t="s">
        <v>973</v>
      </c>
      <c r="C17" s="305" t="s">
        <v>960</v>
      </c>
      <c r="D17" s="305" t="s">
        <v>1003</v>
      </c>
      <c r="E17" s="305" t="s">
        <v>1002</v>
      </c>
      <c r="F17" s="308">
        <v>1</v>
      </c>
      <c r="G17" s="308">
        <v>174</v>
      </c>
      <c r="H17" s="308">
        <v>1</v>
      </c>
      <c r="I17" s="308">
        <v>174</v>
      </c>
      <c r="J17" s="308">
        <v>3</v>
      </c>
      <c r="K17" s="308">
        <v>522</v>
      </c>
      <c r="L17" s="308">
        <v>3</v>
      </c>
      <c r="M17" s="308">
        <v>174</v>
      </c>
      <c r="N17" s="308"/>
      <c r="O17" s="308"/>
      <c r="P17" s="352"/>
      <c r="Q17" s="309"/>
    </row>
    <row r="18" spans="1:17" ht="14.4" customHeight="1" x14ac:dyDescent="0.3">
      <c r="A18" s="304" t="s">
        <v>1064</v>
      </c>
      <c r="B18" s="305" t="s">
        <v>973</v>
      </c>
      <c r="C18" s="305" t="s">
        <v>960</v>
      </c>
      <c r="D18" s="305" t="s">
        <v>1004</v>
      </c>
      <c r="E18" s="305" t="s">
        <v>1005</v>
      </c>
      <c r="F18" s="308">
        <v>43</v>
      </c>
      <c r="G18" s="308">
        <v>6020</v>
      </c>
      <c r="H18" s="308">
        <v>1</v>
      </c>
      <c r="I18" s="308">
        <v>140</v>
      </c>
      <c r="J18" s="308">
        <v>59</v>
      </c>
      <c r="K18" s="308">
        <v>8260</v>
      </c>
      <c r="L18" s="308">
        <v>1.3720930232558139</v>
      </c>
      <c r="M18" s="308">
        <v>140</v>
      </c>
      <c r="N18" s="308">
        <v>48</v>
      </c>
      <c r="O18" s="308">
        <v>6768</v>
      </c>
      <c r="P18" s="352">
        <v>1.1242524916943522</v>
      </c>
      <c r="Q18" s="309">
        <v>141</v>
      </c>
    </row>
    <row r="19" spans="1:17" ht="14.4" customHeight="1" x14ac:dyDescent="0.3">
      <c r="A19" s="304" t="s">
        <v>1064</v>
      </c>
      <c r="B19" s="305" t="s">
        <v>973</v>
      </c>
      <c r="C19" s="305" t="s">
        <v>960</v>
      </c>
      <c r="D19" s="305" t="s">
        <v>1006</v>
      </c>
      <c r="E19" s="305" t="s">
        <v>1005</v>
      </c>
      <c r="F19" s="308">
        <v>83</v>
      </c>
      <c r="G19" s="308">
        <v>6474</v>
      </c>
      <c r="H19" s="308">
        <v>1</v>
      </c>
      <c r="I19" s="308">
        <v>78</v>
      </c>
      <c r="J19" s="308">
        <v>90</v>
      </c>
      <c r="K19" s="308">
        <v>7020</v>
      </c>
      <c r="L19" s="308">
        <v>1.0843373493975903</v>
      </c>
      <c r="M19" s="308">
        <v>78</v>
      </c>
      <c r="N19" s="308">
        <v>73</v>
      </c>
      <c r="O19" s="308">
        <v>5694</v>
      </c>
      <c r="P19" s="352">
        <v>0.87951807228915657</v>
      </c>
      <c r="Q19" s="309">
        <v>78</v>
      </c>
    </row>
    <row r="20" spans="1:17" ht="14.4" customHeight="1" x14ac:dyDescent="0.3">
      <c r="A20" s="304" t="s">
        <v>1064</v>
      </c>
      <c r="B20" s="305" t="s">
        <v>973</v>
      </c>
      <c r="C20" s="305" t="s">
        <v>960</v>
      </c>
      <c r="D20" s="305" t="s">
        <v>1007</v>
      </c>
      <c r="E20" s="305" t="s">
        <v>1008</v>
      </c>
      <c r="F20" s="308">
        <v>1</v>
      </c>
      <c r="G20" s="308">
        <v>289</v>
      </c>
      <c r="H20" s="308">
        <v>1</v>
      </c>
      <c r="I20" s="308">
        <v>289</v>
      </c>
      <c r="J20" s="308">
        <v>1</v>
      </c>
      <c r="K20" s="308">
        <v>290</v>
      </c>
      <c r="L20" s="308">
        <v>1.0034602076124568</v>
      </c>
      <c r="M20" s="308">
        <v>290</v>
      </c>
      <c r="N20" s="308"/>
      <c r="O20" s="308"/>
      <c r="P20" s="352"/>
      <c r="Q20" s="309"/>
    </row>
    <row r="21" spans="1:17" ht="14.4" customHeight="1" x14ac:dyDescent="0.3">
      <c r="A21" s="304" t="s">
        <v>1064</v>
      </c>
      <c r="B21" s="305" t="s">
        <v>973</v>
      </c>
      <c r="C21" s="305" t="s">
        <v>960</v>
      </c>
      <c r="D21" s="305" t="s">
        <v>1009</v>
      </c>
      <c r="E21" s="305" t="s">
        <v>1010</v>
      </c>
      <c r="F21" s="308">
        <v>2</v>
      </c>
      <c r="G21" s="308">
        <v>1214</v>
      </c>
      <c r="H21" s="308">
        <v>1</v>
      </c>
      <c r="I21" s="308">
        <v>607</v>
      </c>
      <c r="J21" s="308">
        <v>3</v>
      </c>
      <c r="K21" s="308">
        <v>1827</v>
      </c>
      <c r="L21" s="308">
        <v>1.5049423393739703</v>
      </c>
      <c r="M21" s="308">
        <v>609</v>
      </c>
      <c r="N21" s="308">
        <v>1</v>
      </c>
      <c r="O21" s="308">
        <v>612</v>
      </c>
      <c r="P21" s="352">
        <v>0.50411861614497533</v>
      </c>
      <c r="Q21" s="309">
        <v>612</v>
      </c>
    </row>
    <row r="22" spans="1:17" ht="14.4" customHeight="1" x14ac:dyDescent="0.3">
      <c r="A22" s="304" t="s">
        <v>1064</v>
      </c>
      <c r="B22" s="305" t="s">
        <v>973</v>
      </c>
      <c r="C22" s="305" t="s">
        <v>960</v>
      </c>
      <c r="D22" s="305" t="s">
        <v>1013</v>
      </c>
      <c r="E22" s="305" t="s">
        <v>1014</v>
      </c>
      <c r="F22" s="308"/>
      <c r="G22" s="308"/>
      <c r="H22" s="308"/>
      <c r="I22" s="308"/>
      <c r="J22" s="308">
        <v>1</v>
      </c>
      <c r="K22" s="308">
        <v>582</v>
      </c>
      <c r="L22" s="308"/>
      <c r="M22" s="308">
        <v>582</v>
      </c>
      <c r="N22" s="308"/>
      <c r="O22" s="308"/>
      <c r="P22" s="352"/>
      <c r="Q22" s="309"/>
    </row>
    <row r="23" spans="1:17" ht="14.4" customHeight="1" x14ac:dyDescent="0.3">
      <c r="A23" s="304" t="s">
        <v>1064</v>
      </c>
      <c r="B23" s="305" t="s">
        <v>973</v>
      </c>
      <c r="C23" s="305" t="s">
        <v>960</v>
      </c>
      <c r="D23" s="305" t="s">
        <v>1015</v>
      </c>
      <c r="E23" s="305" t="s">
        <v>1016</v>
      </c>
      <c r="F23" s="308"/>
      <c r="G23" s="308"/>
      <c r="H23" s="308"/>
      <c r="I23" s="308"/>
      <c r="J23" s="308">
        <v>1</v>
      </c>
      <c r="K23" s="308">
        <v>1015</v>
      </c>
      <c r="L23" s="308"/>
      <c r="M23" s="308">
        <v>1015</v>
      </c>
      <c r="N23" s="308"/>
      <c r="O23" s="308"/>
      <c r="P23" s="352"/>
      <c r="Q23" s="309"/>
    </row>
    <row r="24" spans="1:17" ht="14.4" customHeight="1" x14ac:dyDescent="0.3">
      <c r="A24" s="304" t="s">
        <v>1064</v>
      </c>
      <c r="B24" s="305" t="s">
        <v>973</v>
      </c>
      <c r="C24" s="305" t="s">
        <v>960</v>
      </c>
      <c r="D24" s="305" t="s">
        <v>1019</v>
      </c>
      <c r="E24" s="305" t="s">
        <v>1020</v>
      </c>
      <c r="F24" s="308">
        <v>5</v>
      </c>
      <c r="G24" s="308">
        <v>5920</v>
      </c>
      <c r="H24" s="308">
        <v>1</v>
      </c>
      <c r="I24" s="308">
        <v>1184</v>
      </c>
      <c r="J24" s="308">
        <v>10</v>
      </c>
      <c r="K24" s="308">
        <v>11860</v>
      </c>
      <c r="L24" s="308">
        <v>2.0033783783783785</v>
      </c>
      <c r="M24" s="308">
        <v>1186</v>
      </c>
      <c r="N24" s="308">
        <v>5</v>
      </c>
      <c r="O24" s="308">
        <v>5945</v>
      </c>
      <c r="P24" s="352">
        <v>1.004222972972973</v>
      </c>
      <c r="Q24" s="309">
        <v>1189</v>
      </c>
    </row>
    <row r="25" spans="1:17" ht="14.4" customHeight="1" x14ac:dyDescent="0.3">
      <c r="A25" s="304" t="s">
        <v>1064</v>
      </c>
      <c r="B25" s="305" t="s">
        <v>973</v>
      </c>
      <c r="C25" s="305" t="s">
        <v>960</v>
      </c>
      <c r="D25" s="305" t="s">
        <v>1021</v>
      </c>
      <c r="E25" s="305" t="s">
        <v>1022</v>
      </c>
      <c r="F25" s="308">
        <v>6</v>
      </c>
      <c r="G25" s="308">
        <v>948</v>
      </c>
      <c r="H25" s="308">
        <v>1</v>
      </c>
      <c r="I25" s="308">
        <v>158</v>
      </c>
      <c r="J25" s="308">
        <v>6</v>
      </c>
      <c r="K25" s="308">
        <v>948</v>
      </c>
      <c r="L25" s="308">
        <v>1</v>
      </c>
      <c r="M25" s="308">
        <v>158</v>
      </c>
      <c r="N25" s="308">
        <v>4</v>
      </c>
      <c r="O25" s="308">
        <v>636</v>
      </c>
      <c r="P25" s="352">
        <v>0.67088607594936711</v>
      </c>
      <c r="Q25" s="309">
        <v>159</v>
      </c>
    </row>
    <row r="26" spans="1:17" ht="14.4" customHeight="1" x14ac:dyDescent="0.3">
      <c r="A26" s="304" t="s">
        <v>1064</v>
      </c>
      <c r="B26" s="305" t="s">
        <v>973</v>
      </c>
      <c r="C26" s="305" t="s">
        <v>960</v>
      </c>
      <c r="D26" s="305" t="s">
        <v>1023</v>
      </c>
      <c r="E26" s="305" t="s">
        <v>1024</v>
      </c>
      <c r="F26" s="308">
        <v>2</v>
      </c>
      <c r="G26" s="308">
        <v>632</v>
      </c>
      <c r="H26" s="308">
        <v>1</v>
      </c>
      <c r="I26" s="308">
        <v>316</v>
      </c>
      <c r="J26" s="308">
        <v>3</v>
      </c>
      <c r="K26" s="308">
        <v>954</v>
      </c>
      <c r="L26" s="308">
        <v>1.509493670886076</v>
      </c>
      <c r="M26" s="308">
        <v>318</v>
      </c>
      <c r="N26" s="308"/>
      <c r="O26" s="308"/>
      <c r="P26" s="352"/>
      <c r="Q26" s="309"/>
    </row>
    <row r="27" spans="1:17" ht="14.4" customHeight="1" x14ac:dyDescent="0.3">
      <c r="A27" s="304" t="s">
        <v>1064</v>
      </c>
      <c r="B27" s="305" t="s">
        <v>973</v>
      </c>
      <c r="C27" s="305" t="s">
        <v>960</v>
      </c>
      <c r="D27" s="305" t="s">
        <v>1027</v>
      </c>
      <c r="E27" s="305" t="s">
        <v>1028</v>
      </c>
      <c r="F27" s="308">
        <v>80</v>
      </c>
      <c r="G27" s="308">
        <v>30560</v>
      </c>
      <c r="H27" s="308">
        <v>1</v>
      </c>
      <c r="I27" s="308">
        <v>382</v>
      </c>
      <c r="J27" s="308">
        <v>97</v>
      </c>
      <c r="K27" s="308">
        <v>37054</v>
      </c>
      <c r="L27" s="308">
        <v>1.2124999999999999</v>
      </c>
      <c r="M27" s="308">
        <v>382</v>
      </c>
      <c r="N27" s="308">
        <v>101</v>
      </c>
      <c r="O27" s="308">
        <v>38582</v>
      </c>
      <c r="P27" s="352">
        <v>1.2625</v>
      </c>
      <c r="Q27" s="309">
        <v>382</v>
      </c>
    </row>
    <row r="28" spans="1:17" ht="14.4" customHeight="1" x14ac:dyDescent="0.3">
      <c r="A28" s="304" t="s">
        <v>1064</v>
      </c>
      <c r="B28" s="305" t="s">
        <v>973</v>
      </c>
      <c r="C28" s="305" t="s">
        <v>960</v>
      </c>
      <c r="D28" s="305" t="s">
        <v>1029</v>
      </c>
      <c r="E28" s="305" t="s">
        <v>1030</v>
      </c>
      <c r="F28" s="308">
        <v>173</v>
      </c>
      <c r="G28" s="308">
        <v>84078</v>
      </c>
      <c r="H28" s="308">
        <v>1</v>
      </c>
      <c r="I28" s="308">
        <v>486</v>
      </c>
      <c r="J28" s="308">
        <v>163</v>
      </c>
      <c r="K28" s="308">
        <v>79218</v>
      </c>
      <c r="L28" s="308">
        <v>0.94219653179190754</v>
      </c>
      <c r="M28" s="308">
        <v>486</v>
      </c>
      <c r="N28" s="308">
        <v>164</v>
      </c>
      <c r="O28" s="308">
        <v>79704</v>
      </c>
      <c r="P28" s="352">
        <v>0.94797687861271673</v>
      </c>
      <c r="Q28" s="309">
        <v>486</v>
      </c>
    </row>
    <row r="29" spans="1:17" ht="14.4" customHeight="1" x14ac:dyDescent="0.3">
      <c r="A29" s="304" t="s">
        <v>1064</v>
      </c>
      <c r="B29" s="305" t="s">
        <v>973</v>
      </c>
      <c r="C29" s="305" t="s">
        <v>960</v>
      </c>
      <c r="D29" s="305" t="s">
        <v>1035</v>
      </c>
      <c r="E29" s="305" t="s">
        <v>1036</v>
      </c>
      <c r="F29" s="308">
        <v>353</v>
      </c>
      <c r="G29" s="308">
        <v>5648</v>
      </c>
      <c r="H29" s="308">
        <v>1</v>
      </c>
      <c r="I29" s="308">
        <v>16</v>
      </c>
      <c r="J29" s="308">
        <v>472</v>
      </c>
      <c r="K29" s="308">
        <v>7552</v>
      </c>
      <c r="L29" s="308">
        <v>1.3371104815864023</v>
      </c>
      <c r="M29" s="308">
        <v>16</v>
      </c>
      <c r="N29" s="308">
        <v>495</v>
      </c>
      <c r="O29" s="308">
        <v>7920</v>
      </c>
      <c r="P29" s="352">
        <v>1.4022662889518414</v>
      </c>
      <c r="Q29" s="309">
        <v>16</v>
      </c>
    </row>
    <row r="30" spans="1:17" ht="14.4" customHeight="1" x14ac:dyDescent="0.3">
      <c r="A30" s="304" t="s">
        <v>1065</v>
      </c>
      <c r="B30" s="305" t="s">
        <v>973</v>
      </c>
      <c r="C30" s="305" t="s">
        <v>960</v>
      </c>
      <c r="D30" s="305" t="s">
        <v>979</v>
      </c>
      <c r="E30" s="305" t="s">
        <v>980</v>
      </c>
      <c r="F30" s="308">
        <v>89</v>
      </c>
      <c r="G30" s="308">
        <v>23051</v>
      </c>
      <c r="H30" s="308">
        <v>1</v>
      </c>
      <c r="I30" s="308">
        <v>259</v>
      </c>
      <c r="J30" s="308">
        <v>106</v>
      </c>
      <c r="K30" s="308">
        <v>27666</v>
      </c>
      <c r="L30" s="308">
        <v>1.2002082339160991</v>
      </c>
      <c r="M30" s="308">
        <v>261</v>
      </c>
      <c r="N30" s="308">
        <v>148</v>
      </c>
      <c r="O30" s="308">
        <v>38776</v>
      </c>
      <c r="P30" s="352">
        <v>1.682182985553772</v>
      </c>
      <c r="Q30" s="309">
        <v>262</v>
      </c>
    </row>
    <row r="31" spans="1:17" ht="14.4" customHeight="1" x14ac:dyDescent="0.3">
      <c r="A31" s="304" t="s">
        <v>1065</v>
      </c>
      <c r="B31" s="305" t="s">
        <v>973</v>
      </c>
      <c r="C31" s="305" t="s">
        <v>960</v>
      </c>
      <c r="D31" s="305" t="s">
        <v>981</v>
      </c>
      <c r="E31" s="305" t="s">
        <v>982</v>
      </c>
      <c r="F31" s="308">
        <v>125</v>
      </c>
      <c r="G31" s="308">
        <v>19875</v>
      </c>
      <c r="H31" s="308">
        <v>1</v>
      </c>
      <c r="I31" s="308">
        <v>159</v>
      </c>
      <c r="J31" s="308">
        <v>146</v>
      </c>
      <c r="K31" s="308">
        <v>23214</v>
      </c>
      <c r="L31" s="308">
        <v>1.1679999999999999</v>
      </c>
      <c r="M31" s="308">
        <v>159</v>
      </c>
      <c r="N31" s="308">
        <v>149</v>
      </c>
      <c r="O31" s="308">
        <v>23840</v>
      </c>
      <c r="P31" s="352">
        <v>1.199496855345912</v>
      </c>
      <c r="Q31" s="309">
        <v>160</v>
      </c>
    </row>
    <row r="32" spans="1:17" ht="14.4" customHeight="1" x14ac:dyDescent="0.3">
      <c r="A32" s="304" t="s">
        <v>1065</v>
      </c>
      <c r="B32" s="305" t="s">
        <v>973</v>
      </c>
      <c r="C32" s="305" t="s">
        <v>960</v>
      </c>
      <c r="D32" s="305" t="s">
        <v>985</v>
      </c>
      <c r="E32" s="305" t="s">
        <v>986</v>
      </c>
      <c r="F32" s="308">
        <v>581</v>
      </c>
      <c r="G32" s="308">
        <v>40670</v>
      </c>
      <c r="H32" s="308">
        <v>1</v>
      </c>
      <c r="I32" s="308">
        <v>70</v>
      </c>
      <c r="J32" s="308">
        <v>713</v>
      </c>
      <c r="K32" s="308">
        <v>49910</v>
      </c>
      <c r="L32" s="308">
        <v>1.2271944922547333</v>
      </c>
      <c r="M32" s="308">
        <v>70</v>
      </c>
      <c r="N32" s="308">
        <v>707</v>
      </c>
      <c r="O32" s="308">
        <v>49490</v>
      </c>
      <c r="P32" s="352">
        <v>1.2168674698795181</v>
      </c>
      <c r="Q32" s="309">
        <v>70</v>
      </c>
    </row>
    <row r="33" spans="1:17" ht="14.4" customHeight="1" x14ac:dyDescent="0.3">
      <c r="A33" s="304" t="s">
        <v>1065</v>
      </c>
      <c r="B33" s="305" t="s">
        <v>973</v>
      </c>
      <c r="C33" s="305" t="s">
        <v>960</v>
      </c>
      <c r="D33" s="305" t="s">
        <v>987</v>
      </c>
      <c r="E33" s="305" t="s">
        <v>986</v>
      </c>
      <c r="F33" s="308">
        <v>392</v>
      </c>
      <c r="G33" s="308">
        <v>79184</v>
      </c>
      <c r="H33" s="308">
        <v>1</v>
      </c>
      <c r="I33" s="308">
        <v>202</v>
      </c>
      <c r="J33" s="308">
        <v>460</v>
      </c>
      <c r="K33" s="308">
        <v>92920</v>
      </c>
      <c r="L33" s="308">
        <v>1.1734693877551021</v>
      </c>
      <c r="M33" s="308">
        <v>202</v>
      </c>
      <c r="N33" s="308">
        <v>527</v>
      </c>
      <c r="O33" s="308">
        <v>106981</v>
      </c>
      <c r="P33" s="352">
        <v>1.3510431400282885</v>
      </c>
      <c r="Q33" s="309">
        <v>203</v>
      </c>
    </row>
    <row r="34" spans="1:17" ht="14.4" customHeight="1" x14ac:dyDescent="0.3">
      <c r="A34" s="304" t="s">
        <v>1065</v>
      </c>
      <c r="B34" s="305" t="s">
        <v>973</v>
      </c>
      <c r="C34" s="305" t="s">
        <v>960</v>
      </c>
      <c r="D34" s="305" t="s">
        <v>989</v>
      </c>
      <c r="E34" s="305" t="s">
        <v>990</v>
      </c>
      <c r="F34" s="308">
        <v>303</v>
      </c>
      <c r="G34" s="308">
        <v>88173</v>
      </c>
      <c r="H34" s="308">
        <v>1</v>
      </c>
      <c r="I34" s="308">
        <v>291</v>
      </c>
      <c r="J34" s="308">
        <v>421</v>
      </c>
      <c r="K34" s="308">
        <v>122511</v>
      </c>
      <c r="L34" s="308">
        <v>1.3894389438943895</v>
      </c>
      <c r="M34" s="308">
        <v>291</v>
      </c>
      <c r="N34" s="308">
        <v>403</v>
      </c>
      <c r="O34" s="308">
        <v>117676</v>
      </c>
      <c r="P34" s="352">
        <v>1.3346035634491284</v>
      </c>
      <c r="Q34" s="309">
        <v>292</v>
      </c>
    </row>
    <row r="35" spans="1:17" ht="14.4" customHeight="1" x14ac:dyDescent="0.3">
      <c r="A35" s="304" t="s">
        <v>1065</v>
      </c>
      <c r="B35" s="305" t="s">
        <v>973</v>
      </c>
      <c r="C35" s="305" t="s">
        <v>960</v>
      </c>
      <c r="D35" s="305" t="s">
        <v>991</v>
      </c>
      <c r="E35" s="305" t="s">
        <v>992</v>
      </c>
      <c r="F35" s="308"/>
      <c r="G35" s="308"/>
      <c r="H35" s="308"/>
      <c r="I35" s="308"/>
      <c r="J35" s="308">
        <v>6</v>
      </c>
      <c r="K35" s="308">
        <v>1290</v>
      </c>
      <c r="L35" s="308"/>
      <c r="M35" s="308">
        <v>215</v>
      </c>
      <c r="N35" s="308">
        <v>10</v>
      </c>
      <c r="O35" s="308">
        <v>2160</v>
      </c>
      <c r="P35" s="352"/>
      <c r="Q35" s="309">
        <v>216</v>
      </c>
    </row>
    <row r="36" spans="1:17" ht="14.4" customHeight="1" x14ac:dyDescent="0.3">
      <c r="A36" s="304" t="s">
        <v>1065</v>
      </c>
      <c r="B36" s="305" t="s">
        <v>973</v>
      </c>
      <c r="C36" s="305" t="s">
        <v>960</v>
      </c>
      <c r="D36" s="305" t="s">
        <v>993</v>
      </c>
      <c r="E36" s="305" t="s">
        <v>994</v>
      </c>
      <c r="F36" s="308">
        <v>9</v>
      </c>
      <c r="G36" s="308">
        <v>963</v>
      </c>
      <c r="H36" s="308">
        <v>1</v>
      </c>
      <c r="I36" s="308">
        <v>107</v>
      </c>
      <c r="J36" s="308">
        <v>16</v>
      </c>
      <c r="K36" s="308">
        <v>1712</v>
      </c>
      <c r="L36" s="308">
        <v>1.7777777777777777</v>
      </c>
      <c r="M36" s="308">
        <v>107</v>
      </c>
      <c r="N36" s="308">
        <v>17</v>
      </c>
      <c r="O36" s="308">
        <v>1836</v>
      </c>
      <c r="P36" s="352">
        <v>1.9065420560747663</v>
      </c>
      <c r="Q36" s="309">
        <v>108</v>
      </c>
    </row>
    <row r="37" spans="1:17" ht="14.4" customHeight="1" x14ac:dyDescent="0.3">
      <c r="A37" s="304" t="s">
        <v>1065</v>
      </c>
      <c r="B37" s="305" t="s">
        <v>973</v>
      </c>
      <c r="C37" s="305" t="s">
        <v>960</v>
      </c>
      <c r="D37" s="305" t="s">
        <v>995</v>
      </c>
      <c r="E37" s="305" t="s">
        <v>996</v>
      </c>
      <c r="F37" s="308">
        <v>3</v>
      </c>
      <c r="G37" s="308">
        <v>276</v>
      </c>
      <c r="H37" s="308">
        <v>1</v>
      </c>
      <c r="I37" s="308">
        <v>92</v>
      </c>
      <c r="J37" s="308">
        <v>12</v>
      </c>
      <c r="K37" s="308">
        <v>1104</v>
      </c>
      <c r="L37" s="308">
        <v>4</v>
      </c>
      <c r="M37" s="308">
        <v>92</v>
      </c>
      <c r="N37" s="308">
        <v>12</v>
      </c>
      <c r="O37" s="308">
        <v>1116</v>
      </c>
      <c r="P37" s="352">
        <v>4.0434782608695654</v>
      </c>
      <c r="Q37" s="309">
        <v>93</v>
      </c>
    </row>
    <row r="38" spans="1:17" ht="14.4" customHeight="1" x14ac:dyDescent="0.3">
      <c r="A38" s="304" t="s">
        <v>1065</v>
      </c>
      <c r="B38" s="305" t="s">
        <v>973</v>
      </c>
      <c r="C38" s="305" t="s">
        <v>960</v>
      </c>
      <c r="D38" s="305" t="s">
        <v>997</v>
      </c>
      <c r="E38" s="305" t="s">
        <v>998</v>
      </c>
      <c r="F38" s="308"/>
      <c r="G38" s="308"/>
      <c r="H38" s="308"/>
      <c r="I38" s="308"/>
      <c r="J38" s="308">
        <v>1</v>
      </c>
      <c r="K38" s="308">
        <v>219</v>
      </c>
      <c r="L38" s="308"/>
      <c r="M38" s="308">
        <v>219</v>
      </c>
      <c r="N38" s="308">
        <v>1</v>
      </c>
      <c r="O38" s="308">
        <v>220</v>
      </c>
      <c r="P38" s="352"/>
      <c r="Q38" s="309">
        <v>220</v>
      </c>
    </row>
    <row r="39" spans="1:17" ht="14.4" customHeight="1" x14ac:dyDescent="0.3">
      <c r="A39" s="304" t="s">
        <v>1065</v>
      </c>
      <c r="B39" s="305" t="s">
        <v>973</v>
      </c>
      <c r="C39" s="305" t="s">
        <v>960</v>
      </c>
      <c r="D39" s="305" t="s">
        <v>999</v>
      </c>
      <c r="E39" s="305" t="s">
        <v>1000</v>
      </c>
      <c r="F39" s="308">
        <v>113</v>
      </c>
      <c r="G39" s="308">
        <v>34013</v>
      </c>
      <c r="H39" s="308">
        <v>1</v>
      </c>
      <c r="I39" s="308">
        <v>301</v>
      </c>
      <c r="J39" s="308">
        <v>117</v>
      </c>
      <c r="K39" s="308">
        <v>35334</v>
      </c>
      <c r="L39" s="308">
        <v>1.0388380913180255</v>
      </c>
      <c r="M39" s="308">
        <v>302</v>
      </c>
      <c r="N39" s="308">
        <v>150</v>
      </c>
      <c r="O39" s="308">
        <v>45450</v>
      </c>
      <c r="P39" s="352">
        <v>1.3362537853173786</v>
      </c>
      <c r="Q39" s="309">
        <v>303</v>
      </c>
    </row>
    <row r="40" spans="1:17" ht="14.4" customHeight="1" x14ac:dyDescent="0.3">
      <c r="A40" s="304" t="s">
        <v>1065</v>
      </c>
      <c r="B40" s="305" t="s">
        <v>973</v>
      </c>
      <c r="C40" s="305" t="s">
        <v>960</v>
      </c>
      <c r="D40" s="305" t="s">
        <v>1001</v>
      </c>
      <c r="E40" s="305" t="s">
        <v>1002</v>
      </c>
      <c r="F40" s="308">
        <v>170</v>
      </c>
      <c r="G40" s="308">
        <v>22610</v>
      </c>
      <c r="H40" s="308">
        <v>1</v>
      </c>
      <c r="I40" s="308">
        <v>133</v>
      </c>
      <c r="J40" s="308">
        <v>236</v>
      </c>
      <c r="K40" s="308">
        <v>31388</v>
      </c>
      <c r="L40" s="308">
        <v>1.388235294117647</v>
      </c>
      <c r="M40" s="308">
        <v>133</v>
      </c>
      <c r="N40" s="308">
        <v>241</v>
      </c>
      <c r="O40" s="308">
        <v>32294</v>
      </c>
      <c r="P40" s="352">
        <v>1.4283060592658117</v>
      </c>
      <c r="Q40" s="309">
        <v>134</v>
      </c>
    </row>
    <row r="41" spans="1:17" ht="14.4" customHeight="1" x14ac:dyDescent="0.3">
      <c r="A41" s="304" t="s">
        <v>1065</v>
      </c>
      <c r="B41" s="305" t="s">
        <v>973</v>
      </c>
      <c r="C41" s="305" t="s">
        <v>960</v>
      </c>
      <c r="D41" s="305" t="s">
        <v>1003</v>
      </c>
      <c r="E41" s="305" t="s">
        <v>1002</v>
      </c>
      <c r="F41" s="308"/>
      <c r="G41" s="308"/>
      <c r="H41" s="308"/>
      <c r="I41" s="308"/>
      <c r="J41" s="308"/>
      <c r="K41" s="308"/>
      <c r="L41" s="308"/>
      <c r="M41" s="308"/>
      <c r="N41" s="308">
        <v>3</v>
      </c>
      <c r="O41" s="308">
        <v>525</v>
      </c>
      <c r="P41" s="352"/>
      <c r="Q41" s="309">
        <v>175</v>
      </c>
    </row>
    <row r="42" spans="1:17" ht="14.4" customHeight="1" x14ac:dyDescent="0.3">
      <c r="A42" s="304" t="s">
        <v>1065</v>
      </c>
      <c r="B42" s="305" t="s">
        <v>973</v>
      </c>
      <c r="C42" s="305" t="s">
        <v>960</v>
      </c>
      <c r="D42" s="305" t="s">
        <v>1004</v>
      </c>
      <c r="E42" s="305" t="s">
        <v>1005</v>
      </c>
      <c r="F42" s="308">
        <v>113</v>
      </c>
      <c r="G42" s="308">
        <v>15820</v>
      </c>
      <c r="H42" s="308">
        <v>1</v>
      </c>
      <c r="I42" s="308">
        <v>140</v>
      </c>
      <c r="J42" s="308">
        <v>117</v>
      </c>
      <c r="K42" s="308">
        <v>16380</v>
      </c>
      <c r="L42" s="308">
        <v>1.0353982300884956</v>
      </c>
      <c r="M42" s="308">
        <v>140</v>
      </c>
      <c r="N42" s="308">
        <v>150</v>
      </c>
      <c r="O42" s="308">
        <v>21150</v>
      </c>
      <c r="P42" s="352">
        <v>1.3369152970922882</v>
      </c>
      <c r="Q42" s="309">
        <v>141</v>
      </c>
    </row>
    <row r="43" spans="1:17" ht="14.4" customHeight="1" x14ac:dyDescent="0.3">
      <c r="A43" s="304" t="s">
        <v>1065</v>
      </c>
      <c r="B43" s="305" t="s">
        <v>973</v>
      </c>
      <c r="C43" s="305" t="s">
        <v>960</v>
      </c>
      <c r="D43" s="305" t="s">
        <v>1006</v>
      </c>
      <c r="E43" s="305" t="s">
        <v>1005</v>
      </c>
      <c r="F43" s="308">
        <v>170</v>
      </c>
      <c r="G43" s="308">
        <v>13260</v>
      </c>
      <c r="H43" s="308">
        <v>1</v>
      </c>
      <c r="I43" s="308">
        <v>78</v>
      </c>
      <c r="J43" s="308">
        <v>236</v>
      </c>
      <c r="K43" s="308">
        <v>18408</v>
      </c>
      <c r="L43" s="308">
        <v>1.388235294117647</v>
      </c>
      <c r="M43" s="308">
        <v>78</v>
      </c>
      <c r="N43" s="308">
        <v>241</v>
      </c>
      <c r="O43" s="308">
        <v>18798</v>
      </c>
      <c r="P43" s="352">
        <v>1.4176470588235295</v>
      </c>
      <c r="Q43" s="309">
        <v>78</v>
      </c>
    </row>
    <row r="44" spans="1:17" ht="14.4" customHeight="1" x14ac:dyDescent="0.3">
      <c r="A44" s="304" t="s">
        <v>1065</v>
      </c>
      <c r="B44" s="305" t="s">
        <v>973</v>
      </c>
      <c r="C44" s="305" t="s">
        <v>960</v>
      </c>
      <c r="D44" s="305" t="s">
        <v>1007</v>
      </c>
      <c r="E44" s="305" t="s">
        <v>1008</v>
      </c>
      <c r="F44" s="308"/>
      <c r="G44" s="308"/>
      <c r="H44" s="308"/>
      <c r="I44" s="308"/>
      <c r="J44" s="308">
        <v>2</v>
      </c>
      <c r="K44" s="308">
        <v>580</v>
      </c>
      <c r="L44" s="308"/>
      <c r="M44" s="308">
        <v>290</v>
      </c>
      <c r="N44" s="308">
        <v>2</v>
      </c>
      <c r="O44" s="308">
        <v>582</v>
      </c>
      <c r="P44" s="352"/>
      <c r="Q44" s="309">
        <v>291</v>
      </c>
    </row>
    <row r="45" spans="1:17" ht="14.4" customHeight="1" x14ac:dyDescent="0.3">
      <c r="A45" s="304" t="s">
        <v>1065</v>
      </c>
      <c r="B45" s="305" t="s">
        <v>973</v>
      </c>
      <c r="C45" s="305" t="s">
        <v>960</v>
      </c>
      <c r="D45" s="305" t="s">
        <v>1009</v>
      </c>
      <c r="E45" s="305" t="s">
        <v>1010</v>
      </c>
      <c r="F45" s="308">
        <v>1</v>
      </c>
      <c r="G45" s="308">
        <v>607</v>
      </c>
      <c r="H45" s="308">
        <v>1</v>
      </c>
      <c r="I45" s="308">
        <v>607</v>
      </c>
      <c r="J45" s="308">
        <v>1</v>
      </c>
      <c r="K45" s="308">
        <v>609</v>
      </c>
      <c r="L45" s="308">
        <v>1.0032948929159802</v>
      </c>
      <c r="M45" s="308">
        <v>609</v>
      </c>
      <c r="N45" s="308">
        <v>2</v>
      </c>
      <c r="O45" s="308">
        <v>1224</v>
      </c>
      <c r="P45" s="352">
        <v>2.0164744645799013</v>
      </c>
      <c r="Q45" s="309">
        <v>612</v>
      </c>
    </row>
    <row r="46" spans="1:17" ht="14.4" customHeight="1" x14ac:dyDescent="0.3">
      <c r="A46" s="304" t="s">
        <v>1065</v>
      </c>
      <c r="B46" s="305" t="s">
        <v>973</v>
      </c>
      <c r="C46" s="305" t="s">
        <v>960</v>
      </c>
      <c r="D46" s="305" t="s">
        <v>1015</v>
      </c>
      <c r="E46" s="305" t="s">
        <v>1016</v>
      </c>
      <c r="F46" s="308"/>
      <c r="G46" s="308"/>
      <c r="H46" s="308"/>
      <c r="I46" s="308"/>
      <c r="J46" s="308">
        <v>2</v>
      </c>
      <c r="K46" s="308">
        <v>2030</v>
      </c>
      <c r="L46" s="308"/>
      <c r="M46" s="308">
        <v>1015</v>
      </c>
      <c r="N46" s="308"/>
      <c r="O46" s="308"/>
      <c r="P46" s="352"/>
      <c r="Q46" s="309"/>
    </row>
    <row r="47" spans="1:17" ht="14.4" customHeight="1" x14ac:dyDescent="0.3">
      <c r="A47" s="304" t="s">
        <v>1065</v>
      </c>
      <c r="B47" s="305" t="s">
        <v>973</v>
      </c>
      <c r="C47" s="305" t="s">
        <v>960</v>
      </c>
      <c r="D47" s="305" t="s">
        <v>1019</v>
      </c>
      <c r="E47" s="305" t="s">
        <v>1020</v>
      </c>
      <c r="F47" s="308">
        <v>7</v>
      </c>
      <c r="G47" s="308">
        <v>8288</v>
      </c>
      <c r="H47" s="308">
        <v>1</v>
      </c>
      <c r="I47" s="308">
        <v>1184</v>
      </c>
      <c r="J47" s="308">
        <v>9</v>
      </c>
      <c r="K47" s="308">
        <v>10674</v>
      </c>
      <c r="L47" s="308">
        <v>1.2878861003861004</v>
      </c>
      <c r="M47" s="308">
        <v>1186</v>
      </c>
      <c r="N47" s="308">
        <v>16</v>
      </c>
      <c r="O47" s="308">
        <v>19024</v>
      </c>
      <c r="P47" s="352">
        <v>2.2953667953667956</v>
      </c>
      <c r="Q47" s="309">
        <v>1189</v>
      </c>
    </row>
    <row r="48" spans="1:17" ht="14.4" customHeight="1" x14ac:dyDescent="0.3">
      <c r="A48" s="304" t="s">
        <v>1065</v>
      </c>
      <c r="B48" s="305" t="s">
        <v>973</v>
      </c>
      <c r="C48" s="305" t="s">
        <v>960</v>
      </c>
      <c r="D48" s="305" t="s">
        <v>1021</v>
      </c>
      <c r="E48" s="305" t="s">
        <v>1022</v>
      </c>
      <c r="F48" s="308">
        <v>14</v>
      </c>
      <c r="G48" s="308">
        <v>2212</v>
      </c>
      <c r="H48" s="308">
        <v>1</v>
      </c>
      <c r="I48" s="308">
        <v>158</v>
      </c>
      <c r="J48" s="308">
        <v>20</v>
      </c>
      <c r="K48" s="308">
        <v>3160</v>
      </c>
      <c r="L48" s="308">
        <v>1.4285714285714286</v>
      </c>
      <c r="M48" s="308">
        <v>158</v>
      </c>
      <c r="N48" s="308">
        <v>23</v>
      </c>
      <c r="O48" s="308">
        <v>3657</v>
      </c>
      <c r="P48" s="352">
        <v>1.6532549728752259</v>
      </c>
      <c r="Q48" s="309">
        <v>159</v>
      </c>
    </row>
    <row r="49" spans="1:17" ht="14.4" customHeight="1" x14ac:dyDescent="0.3">
      <c r="A49" s="304" t="s">
        <v>1065</v>
      </c>
      <c r="B49" s="305" t="s">
        <v>973</v>
      </c>
      <c r="C49" s="305" t="s">
        <v>960</v>
      </c>
      <c r="D49" s="305" t="s">
        <v>1023</v>
      </c>
      <c r="E49" s="305" t="s">
        <v>1024</v>
      </c>
      <c r="F49" s="308"/>
      <c r="G49" s="308"/>
      <c r="H49" s="308"/>
      <c r="I49" s="308"/>
      <c r="J49" s="308">
        <v>2</v>
      </c>
      <c r="K49" s="308">
        <v>636</v>
      </c>
      <c r="L49" s="308"/>
      <c r="M49" s="308">
        <v>318</v>
      </c>
      <c r="N49" s="308">
        <v>3</v>
      </c>
      <c r="O49" s="308">
        <v>957</v>
      </c>
      <c r="P49" s="352"/>
      <c r="Q49" s="309">
        <v>319</v>
      </c>
    </row>
    <row r="50" spans="1:17" ht="14.4" customHeight="1" x14ac:dyDescent="0.3">
      <c r="A50" s="304" t="s">
        <v>1065</v>
      </c>
      <c r="B50" s="305" t="s">
        <v>973</v>
      </c>
      <c r="C50" s="305" t="s">
        <v>960</v>
      </c>
      <c r="D50" s="305" t="s">
        <v>1035</v>
      </c>
      <c r="E50" s="305" t="s">
        <v>1036</v>
      </c>
      <c r="F50" s="308">
        <v>315</v>
      </c>
      <c r="G50" s="308">
        <v>5040</v>
      </c>
      <c r="H50" s="308">
        <v>1</v>
      </c>
      <c r="I50" s="308">
        <v>16</v>
      </c>
      <c r="J50" s="308">
        <v>381</v>
      </c>
      <c r="K50" s="308">
        <v>6096</v>
      </c>
      <c r="L50" s="308">
        <v>1.2095238095238094</v>
      </c>
      <c r="M50" s="308">
        <v>16</v>
      </c>
      <c r="N50" s="308">
        <v>417</v>
      </c>
      <c r="O50" s="308">
        <v>6672</v>
      </c>
      <c r="P50" s="352">
        <v>1.3238095238095238</v>
      </c>
      <c r="Q50" s="309">
        <v>16</v>
      </c>
    </row>
    <row r="51" spans="1:17" ht="14.4" customHeight="1" x14ac:dyDescent="0.3">
      <c r="A51" s="304" t="s">
        <v>1066</v>
      </c>
      <c r="B51" s="305" t="s">
        <v>973</v>
      </c>
      <c r="C51" s="305" t="s">
        <v>960</v>
      </c>
      <c r="D51" s="305" t="s">
        <v>979</v>
      </c>
      <c r="E51" s="305" t="s">
        <v>980</v>
      </c>
      <c r="F51" s="308">
        <v>22</v>
      </c>
      <c r="G51" s="308">
        <v>5698</v>
      </c>
      <c r="H51" s="308">
        <v>1</v>
      </c>
      <c r="I51" s="308">
        <v>259</v>
      </c>
      <c r="J51" s="308">
        <v>25</v>
      </c>
      <c r="K51" s="308">
        <v>6525</v>
      </c>
      <c r="L51" s="308">
        <v>1.1451386451386452</v>
      </c>
      <c r="M51" s="308">
        <v>261</v>
      </c>
      <c r="N51" s="308">
        <v>20</v>
      </c>
      <c r="O51" s="308">
        <v>5240</v>
      </c>
      <c r="P51" s="352">
        <v>0.91962091962091963</v>
      </c>
      <c r="Q51" s="309">
        <v>262</v>
      </c>
    </row>
    <row r="52" spans="1:17" ht="14.4" customHeight="1" x14ac:dyDescent="0.3">
      <c r="A52" s="304" t="s">
        <v>1066</v>
      </c>
      <c r="B52" s="305" t="s">
        <v>973</v>
      </c>
      <c r="C52" s="305" t="s">
        <v>960</v>
      </c>
      <c r="D52" s="305" t="s">
        <v>981</v>
      </c>
      <c r="E52" s="305" t="s">
        <v>982</v>
      </c>
      <c r="F52" s="308">
        <v>109</v>
      </c>
      <c r="G52" s="308">
        <v>17331</v>
      </c>
      <c r="H52" s="308">
        <v>1</v>
      </c>
      <c r="I52" s="308">
        <v>159</v>
      </c>
      <c r="J52" s="308">
        <v>127</v>
      </c>
      <c r="K52" s="308">
        <v>20193</v>
      </c>
      <c r="L52" s="308">
        <v>1.165137614678899</v>
      </c>
      <c r="M52" s="308">
        <v>159</v>
      </c>
      <c r="N52" s="308">
        <v>124</v>
      </c>
      <c r="O52" s="308">
        <v>19840</v>
      </c>
      <c r="P52" s="352">
        <v>1.1447694882003348</v>
      </c>
      <c r="Q52" s="309">
        <v>160</v>
      </c>
    </row>
    <row r="53" spans="1:17" ht="14.4" customHeight="1" x14ac:dyDescent="0.3">
      <c r="A53" s="304" t="s">
        <v>1066</v>
      </c>
      <c r="B53" s="305" t="s">
        <v>973</v>
      </c>
      <c r="C53" s="305" t="s">
        <v>960</v>
      </c>
      <c r="D53" s="305" t="s">
        <v>985</v>
      </c>
      <c r="E53" s="305" t="s">
        <v>986</v>
      </c>
      <c r="F53" s="308">
        <v>254</v>
      </c>
      <c r="G53" s="308">
        <v>17780</v>
      </c>
      <c r="H53" s="308">
        <v>1</v>
      </c>
      <c r="I53" s="308">
        <v>70</v>
      </c>
      <c r="J53" s="308">
        <v>288</v>
      </c>
      <c r="K53" s="308">
        <v>20160</v>
      </c>
      <c r="L53" s="308">
        <v>1.1338582677165354</v>
      </c>
      <c r="M53" s="308">
        <v>70</v>
      </c>
      <c r="N53" s="308">
        <v>329</v>
      </c>
      <c r="O53" s="308">
        <v>23030</v>
      </c>
      <c r="P53" s="352">
        <v>1.295275590551181</v>
      </c>
      <c r="Q53" s="309">
        <v>70</v>
      </c>
    </row>
    <row r="54" spans="1:17" ht="14.4" customHeight="1" x14ac:dyDescent="0.3">
      <c r="A54" s="304" t="s">
        <v>1066</v>
      </c>
      <c r="B54" s="305" t="s">
        <v>973</v>
      </c>
      <c r="C54" s="305" t="s">
        <v>960</v>
      </c>
      <c r="D54" s="305" t="s">
        <v>987</v>
      </c>
      <c r="E54" s="305" t="s">
        <v>986</v>
      </c>
      <c r="F54" s="308">
        <v>72</v>
      </c>
      <c r="G54" s="308">
        <v>14544</v>
      </c>
      <c r="H54" s="308">
        <v>1</v>
      </c>
      <c r="I54" s="308">
        <v>202</v>
      </c>
      <c r="J54" s="308">
        <v>106</v>
      </c>
      <c r="K54" s="308">
        <v>21412</v>
      </c>
      <c r="L54" s="308">
        <v>1.4722222222222223</v>
      </c>
      <c r="M54" s="308">
        <v>202</v>
      </c>
      <c r="N54" s="308">
        <v>67</v>
      </c>
      <c r="O54" s="308">
        <v>13601</v>
      </c>
      <c r="P54" s="352">
        <v>0.93516226622662268</v>
      </c>
      <c r="Q54" s="309">
        <v>203</v>
      </c>
    </row>
    <row r="55" spans="1:17" ht="14.4" customHeight="1" x14ac:dyDescent="0.3">
      <c r="A55" s="304" t="s">
        <v>1066</v>
      </c>
      <c r="B55" s="305" t="s">
        <v>973</v>
      </c>
      <c r="C55" s="305" t="s">
        <v>960</v>
      </c>
      <c r="D55" s="305" t="s">
        <v>989</v>
      </c>
      <c r="E55" s="305" t="s">
        <v>990</v>
      </c>
      <c r="F55" s="308">
        <v>310</v>
      </c>
      <c r="G55" s="308">
        <v>90210</v>
      </c>
      <c r="H55" s="308">
        <v>1</v>
      </c>
      <c r="I55" s="308">
        <v>291</v>
      </c>
      <c r="J55" s="308">
        <v>357</v>
      </c>
      <c r="K55" s="308">
        <v>103887</v>
      </c>
      <c r="L55" s="308">
        <v>1.1516129032258065</v>
      </c>
      <c r="M55" s="308">
        <v>291</v>
      </c>
      <c r="N55" s="308">
        <v>268</v>
      </c>
      <c r="O55" s="308">
        <v>78256</v>
      </c>
      <c r="P55" s="352">
        <v>0.86748697483649262</v>
      </c>
      <c r="Q55" s="309">
        <v>292</v>
      </c>
    </row>
    <row r="56" spans="1:17" ht="14.4" customHeight="1" x14ac:dyDescent="0.3">
      <c r="A56" s="304" t="s">
        <v>1066</v>
      </c>
      <c r="B56" s="305" t="s">
        <v>973</v>
      </c>
      <c r="C56" s="305" t="s">
        <v>960</v>
      </c>
      <c r="D56" s="305" t="s">
        <v>991</v>
      </c>
      <c r="E56" s="305" t="s">
        <v>992</v>
      </c>
      <c r="F56" s="308">
        <v>8</v>
      </c>
      <c r="G56" s="308">
        <v>1704</v>
      </c>
      <c r="H56" s="308">
        <v>1</v>
      </c>
      <c r="I56" s="308">
        <v>213</v>
      </c>
      <c r="J56" s="308">
        <v>13</v>
      </c>
      <c r="K56" s="308">
        <v>2795</v>
      </c>
      <c r="L56" s="308">
        <v>1.6402582159624413</v>
      </c>
      <c r="M56" s="308">
        <v>215</v>
      </c>
      <c r="N56" s="308">
        <v>11</v>
      </c>
      <c r="O56" s="308">
        <v>2376</v>
      </c>
      <c r="P56" s="352">
        <v>1.3943661971830985</v>
      </c>
      <c r="Q56" s="309">
        <v>216</v>
      </c>
    </row>
    <row r="57" spans="1:17" ht="14.4" customHeight="1" x14ac:dyDescent="0.3">
      <c r="A57" s="304" t="s">
        <v>1066</v>
      </c>
      <c r="B57" s="305" t="s">
        <v>973</v>
      </c>
      <c r="C57" s="305" t="s">
        <v>960</v>
      </c>
      <c r="D57" s="305" t="s">
        <v>993</v>
      </c>
      <c r="E57" s="305" t="s">
        <v>994</v>
      </c>
      <c r="F57" s="308">
        <v>19</v>
      </c>
      <c r="G57" s="308">
        <v>2033</v>
      </c>
      <c r="H57" s="308">
        <v>1</v>
      </c>
      <c r="I57" s="308">
        <v>107</v>
      </c>
      <c r="J57" s="308">
        <v>26</v>
      </c>
      <c r="K57" s="308">
        <v>2782</v>
      </c>
      <c r="L57" s="308">
        <v>1.368421052631579</v>
      </c>
      <c r="M57" s="308">
        <v>107</v>
      </c>
      <c r="N57" s="308">
        <v>22</v>
      </c>
      <c r="O57" s="308">
        <v>2376</v>
      </c>
      <c r="P57" s="352">
        <v>1.1687161829808166</v>
      </c>
      <c r="Q57" s="309">
        <v>108</v>
      </c>
    </row>
    <row r="58" spans="1:17" ht="14.4" customHeight="1" x14ac:dyDescent="0.3">
      <c r="A58" s="304" t="s">
        <v>1066</v>
      </c>
      <c r="B58" s="305" t="s">
        <v>973</v>
      </c>
      <c r="C58" s="305" t="s">
        <v>960</v>
      </c>
      <c r="D58" s="305" t="s">
        <v>995</v>
      </c>
      <c r="E58" s="305" t="s">
        <v>996</v>
      </c>
      <c r="F58" s="308">
        <v>19</v>
      </c>
      <c r="G58" s="308">
        <v>1748</v>
      </c>
      <c r="H58" s="308">
        <v>1</v>
      </c>
      <c r="I58" s="308">
        <v>92</v>
      </c>
      <c r="J58" s="308">
        <v>24</v>
      </c>
      <c r="K58" s="308">
        <v>2208</v>
      </c>
      <c r="L58" s="308">
        <v>1.263157894736842</v>
      </c>
      <c r="M58" s="308">
        <v>92</v>
      </c>
      <c r="N58" s="308">
        <v>9</v>
      </c>
      <c r="O58" s="308">
        <v>837</v>
      </c>
      <c r="P58" s="352">
        <v>0.47883295194508008</v>
      </c>
      <c r="Q58" s="309">
        <v>93</v>
      </c>
    </row>
    <row r="59" spans="1:17" ht="14.4" customHeight="1" x14ac:dyDescent="0.3">
      <c r="A59" s="304" t="s">
        <v>1066</v>
      </c>
      <c r="B59" s="305" t="s">
        <v>973</v>
      </c>
      <c r="C59" s="305" t="s">
        <v>960</v>
      </c>
      <c r="D59" s="305" t="s">
        <v>997</v>
      </c>
      <c r="E59" s="305" t="s">
        <v>998</v>
      </c>
      <c r="F59" s="308">
        <v>5</v>
      </c>
      <c r="G59" s="308">
        <v>1085</v>
      </c>
      <c r="H59" s="308">
        <v>1</v>
      </c>
      <c r="I59" s="308">
        <v>217</v>
      </c>
      <c r="J59" s="308">
        <v>3</v>
      </c>
      <c r="K59" s="308">
        <v>657</v>
      </c>
      <c r="L59" s="308">
        <v>0.60552995391705067</v>
      </c>
      <c r="M59" s="308">
        <v>219</v>
      </c>
      <c r="N59" s="308">
        <v>4</v>
      </c>
      <c r="O59" s="308">
        <v>880</v>
      </c>
      <c r="P59" s="352">
        <v>0.81105990783410142</v>
      </c>
      <c r="Q59" s="309">
        <v>220</v>
      </c>
    </row>
    <row r="60" spans="1:17" ht="14.4" customHeight="1" x14ac:dyDescent="0.3">
      <c r="A60" s="304" t="s">
        <v>1066</v>
      </c>
      <c r="B60" s="305" t="s">
        <v>973</v>
      </c>
      <c r="C60" s="305" t="s">
        <v>960</v>
      </c>
      <c r="D60" s="305" t="s">
        <v>999</v>
      </c>
      <c r="E60" s="305" t="s">
        <v>1000</v>
      </c>
      <c r="F60" s="308">
        <v>23</v>
      </c>
      <c r="G60" s="308">
        <v>6923</v>
      </c>
      <c r="H60" s="308">
        <v>1</v>
      </c>
      <c r="I60" s="308">
        <v>301</v>
      </c>
      <c r="J60" s="308">
        <v>29</v>
      </c>
      <c r="K60" s="308">
        <v>8758</v>
      </c>
      <c r="L60" s="308">
        <v>1.2650585006500072</v>
      </c>
      <c r="M60" s="308">
        <v>302</v>
      </c>
      <c r="N60" s="308">
        <v>20</v>
      </c>
      <c r="O60" s="308">
        <v>6060</v>
      </c>
      <c r="P60" s="352">
        <v>0.87534305936732626</v>
      </c>
      <c r="Q60" s="309">
        <v>303</v>
      </c>
    </row>
    <row r="61" spans="1:17" ht="14.4" customHeight="1" x14ac:dyDescent="0.3">
      <c r="A61" s="304" t="s">
        <v>1066</v>
      </c>
      <c r="B61" s="305" t="s">
        <v>973</v>
      </c>
      <c r="C61" s="305" t="s">
        <v>960</v>
      </c>
      <c r="D61" s="305" t="s">
        <v>1001</v>
      </c>
      <c r="E61" s="305" t="s">
        <v>1002</v>
      </c>
      <c r="F61" s="308">
        <v>165</v>
      </c>
      <c r="G61" s="308">
        <v>21945</v>
      </c>
      <c r="H61" s="308">
        <v>1</v>
      </c>
      <c r="I61" s="308">
        <v>133</v>
      </c>
      <c r="J61" s="308">
        <v>168</v>
      </c>
      <c r="K61" s="308">
        <v>22344</v>
      </c>
      <c r="L61" s="308">
        <v>1.0181818181818181</v>
      </c>
      <c r="M61" s="308">
        <v>133</v>
      </c>
      <c r="N61" s="308">
        <v>181</v>
      </c>
      <c r="O61" s="308">
        <v>24254</v>
      </c>
      <c r="P61" s="352">
        <v>1.1052175894281158</v>
      </c>
      <c r="Q61" s="309">
        <v>134</v>
      </c>
    </row>
    <row r="62" spans="1:17" ht="14.4" customHeight="1" x14ac:dyDescent="0.3">
      <c r="A62" s="304" t="s">
        <v>1066</v>
      </c>
      <c r="B62" s="305" t="s">
        <v>973</v>
      </c>
      <c r="C62" s="305" t="s">
        <v>960</v>
      </c>
      <c r="D62" s="305" t="s">
        <v>1003</v>
      </c>
      <c r="E62" s="305" t="s">
        <v>1002</v>
      </c>
      <c r="F62" s="308">
        <v>4</v>
      </c>
      <c r="G62" s="308">
        <v>696</v>
      </c>
      <c r="H62" s="308">
        <v>1</v>
      </c>
      <c r="I62" s="308">
        <v>174</v>
      </c>
      <c r="J62" s="308">
        <v>7</v>
      </c>
      <c r="K62" s="308">
        <v>1218</v>
      </c>
      <c r="L62" s="308">
        <v>1.75</v>
      </c>
      <c r="M62" s="308">
        <v>174</v>
      </c>
      <c r="N62" s="308">
        <v>9</v>
      </c>
      <c r="O62" s="308">
        <v>1575</v>
      </c>
      <c r="P62" s="352">
        <v>2.2629310344827585</v>
      </c>
      <c r="Q62" s="309">
        <v>175</v>
      </c>
    </row>
    <row r="63" spans="1:17" ht="14.4" customHeight="1" x14ac:dyDescent="0.3">
      <c r="A63" s="304" t="s">
        <v>1066</v>
      </c>
      <c r="B63" s="305" t="s">
        <v>973</v>
      </c>
      <c r="C63" s="305" t="s">
        <v>960</v>
      </c>
      <c r="D63" s="305" t="s">
        <v>1004</v>
      </c>
      <c r="E63" s="305" t="s">
        <v>1005</v>
      </c>
      <c r="F63" s="308">
        <v>24</v>
      </c>
      <c r="G63" s="308">
        <v>3360</v>
      </c>
      <c r="H63" s="308">
        <v>1</v>
      </c>
      <c r="I63" s="308">
        <v>140</v>
      </c>
      <c r="J63" s="308">
        <v>29</v>
      </c>
      <c r="K63" s="308">
        <v>4060</v>
      </c>
      <c r="L63" s="308">
        <v>1.2083333333333333</v>
      </c>
      <c r="M63" s="308">
        <v>140</v>
      </c>
      <c r="N63" s="308">
        <v>20</v>
      </c>
      <c r="O63" s="308">
        <v>2820</v>
      </c>
      <c r="P63" s="352">
        <v>0.8392857142857143</v>
      </c>
      <c r="Q63" s="309">
        <v>141</v>
      </c>
    </row>
    <row r="64" spans="1:17" ht="14.4" customHeight="1" x14ac:dyDescent="0.3">
      <c r="A64" s="304" t="s">
        <v>1066</v>
      </c>
      <c r="B64" s="305" t="s">
        <v>973</v>
      </c>
      <c r="C64" s="305" t="s">
        <v>960</v>
      </c>
      <c r="D64" s="305" t="s">
        <v>1006</v>
      </c>
      <c r="E64" s="305" t="s">
        <v>1005</v>
      </c>
      <c r="F64" s="308">
        <v>165</v>
      </c>
      <c r="G64" s="308">
        <v>12870</v>
      </c>
      <c r="H64" s="308">
        <v>1</v>
      </c>
      <c r="I64" s="308">
        <v>78</v>
      </c>
      <c r="J64" s="308">
        <v>168</v>
      </c>
      <c r="K64" s="308">
        <v>13104</v>
      </c>
      <c r="L64" s="308">
        <v>1.0181818181818181</v>
      </c>
      <c r="M64" s="308">
        <v>78</v>
      </c>
      <c r="N64" s="308">
        <v>180</v>
      </c>
      <c r="O64" s="308">
        <v>14040</v>
      </c>
      <c r="P64" s="352">
        <v>1.0909090909090908</v>
      </c>
      <c r="Q64" s="309">
        <v>78</v>
      </c>
    </row>
    <row r="65" spans="1:17" ht="14.4" customHeight="1" x14ac:dyDescent="0.3">
      <c r="A65" s="304" t="s">
        <v>1066</v>
      </c>
      <c r="B65" s="305" t="s">
        <v>973</v>
      </c>
      <c r="C65" s="305" t="s">
        <v>960</v>
      </c>
      <c r="D65" s="305" t="s">
        <v>1007</v>
      </c>
      <c r="E65" s="305" t="s">
        <v>1008</v>
      </c>
      <c r="F65" s="308">
        <v>1</v>
      </c>
      <c r="G65" s="308">
        <v>289</v>
      </c>
      <c r="H65" s="308">
        <v>1</v>
      </c>
      <c r="I65" s="308">
        <v>289</v>
      </c>
      <c r="J65" s="308">
        <v>1</v>
      </c>
      <c r="K65" s="308">
        <v>290</v>
      </c>
      <c r="L65" s="308">
        <v>1.0034602076124568</v>
      </c>
      <c r="M65" s="308">
        <v>290</v>
      </c>
      <c r="N65" s="308">
        <v>1</v>
      </c>
      <c r="O65" s="308">
        <v>291</v>
      </c>
      <c r="P65" s="352">
        <v>1.0069204152249136</v>
      </c>
      <c r="Q65" s="309">
        <v>291</v>
      </c>
    </row>
    <row r="66" spans="1:17" ht="14.4" customHeight="1" x14ac:dyDescent="0.3">
      <c r="A66" s="304" t="s">
        <v>1066</v>
      </c>
      <c r="B66" s="305" t="s">
        <v>973</v>
      </c>
      <c r="C66" s="305" t="s">
        <v>960</v>
      </c>
      <c r="D66" s="305" t="s">
        <v>1009</v>
      </c>
      <c r="E66" s="305" t="s">
        <v>1010</v>
      </c>
      <c r="F66" s="308">
        <v>2</v>
      </c>
      <c r="G66" s="308">
        <v>1214</v>
      </c>
      <c r="H66" s="308">
        <v>1</v>
      </c>
      <c r="I66" s="308">
        <v>607</v>
      </c>
      <c r="J66" s="308">
        <v>2</v>
      </c>
      <c r="K66" s="308">
        <v>1218</v>
      </c>
      <c r="L66" s="308">
        <v>1.0032948929159802</v>
      </c>
      <c r="M66" s="308">
        <v>609</v>
      </c>
      <c r="N66" s="308">
        <v>2</v>
      </c>
      <c r="O66" s="308">
        <v>1224</v>
      </c>
      <c r="P66" s="352">
        <v>1.0082372322899507</v>
      </c>
      <c r="Q66" s="309">
        <v>612</v>
      </c>
    </row>
    <row r="67" spans="1:17" ht="14.4" customHeight="1" x14ac:dyDescent="0.3">
      <c r="A67" s="304" t="s">
        <v>1066</v>
      </c>
      <c r="B67" s="305" t="s">
        <v>973</v>
      </c>
      <c r="C67" s="305" t="s">
        <v>960</v>
      </c>
      <c r="D67" s="305" t="s">
        <v>1013</v>
      </c>
      <c r="E67" s="305" t="s">
        <v>1014</v>
      </c>
      <c r="F67" s="308">
        <v>1</v>
      </c>
      <c r="G67" s="308">
        <v>580</v>
      </c>
      <c r="H67" s="308">
        <v>1</v>
      </c>
      <c r="I67" s="308">
        <v>580</v>
      </c>
      <c r="J67" s="308">
        <v>2</v>
      </c>
      <c r="K67" s="308">
        <v>1164</v>
      </c>
      <c r="L67" s="308">
        <v>2.0068965517241377</v>
      </c>
      <c r="M67" s="308">
        <v>582</v>
      </c>
      <c r="N67" s="308">
        <v>3</v>
      </c>
      <c r="O67" s="308">
        <v>1755</v>
      </c>
      <c r="P67" s="352">
        <v>3.0258620689655173</v>
      </c>
      <c r="Q67" s="309">
        <v>585</v>
      </c>
    </row>
    <row r="68" spans="1:17" ht="14.4" customHeight="1" x14ac:dyDescent="0.3">
      <c r="A68" s="304" t="s">
        <v>1066</v>
      </c>
      <c r="B68" s="305" t="s">
        <v>973</v>
      </c>
      <c r="C68" s="305" t="s">
        <v>960</v>
      </c>
      <c r="D68" s="305" t="s">
        <v>1015</v>
      </c>
      <c r="E68" s="305" t="s">
        <v>1016</v>
      </c>
      <c r="F68" s="308">
        <v>1</v>
      </c>
      <c r="G68" s="308">
        <v>1011</v>
      </c>
      <c r="H68" s="308">
        <v>1</v>
      </c>
      <c r="I68" s="308">
        <v>1011</v>
      </c>
      <c r="J68" s="308">
        <v>3</v>
      </c>
      <c r="K68" s="308">
        <v>3045</v>
      </c>
      <c r="L68" s="308">
        <v>3.0118694362017804</v>
      </c>
      <c r="M68" s="308">
        <v>1015</v>
      </c>
      <c r="N68" s="308">
        <v>4</v>
      </c>
      <c r="O68" s="308">
        <v>4080</v>
      </c>
      <c r="P68" s="352">
        <v>4.0356083086053411</v>
      </c>
      <c r="Q68" s="309">
        <v>1020</v>
      </c>
    </row>
    <row r="69" spans="1:17" ht="14.4" customHeight="1" x14ac:dyDescent="0.3">
      <c r="A69" s="304" t="s">
        <v>1066</v>
      </c>
      <c r="B69" s="305" t="s">
        <v>973</v>
      </c>
      <c r="C69" s="305" t="s">
        <v>960</v>
      </c>
      <c r="D69" s="305" t="s">
        <v>1019</v>
      </c>
      <c r="E69" s="305" t="s">
        <v>1020</v>
      </c>
      <c r="F69" s="308">
        <v>8</v>
      </c>
      <c r="G69" s="308">
        <v>9472</v>
      </c>
      <c r="H69" s="308">
        <v>1</v>
      </c>
      <c r="I69" s="308">
        <v>1184</v>
      </c>
      <c r="J69" s="308">
        <v>7</v>
      </c>
      <c r="K69" s="308">
        <v>8302</v>
      </c>
      <c r="L69" s="308">
        <v>0.87647804054054057</v>
      </c>
      <c r="M69" s="308">
        <v>1186</v>
      </c>
      <c r="N69" s="308">
        <v>10</v>
      </c>
      <c r="O69" s="308">
        <v>11890</v>
      </c>
      <c r="P69" s="352">
        <v>1.2552787162162162</v>
      </c>
      <c r="Q69" s="309">
        <v>1189</v>
      </c>
    </row>
    <row r="70" spans="1:17" ht="14.4" customHeight="1" x14ac:dyDescent="0.3">
      <c r="A70" s="304" t="s">
        <v>1066</v>
      </c>
      <c r="B70" s="305" t="s">
        <v>973</v>
      </c>
      <c r="C70" s="305" t="s">
        <v>960</v>
      </c>
      <c r="D70" s="305" t="s">
        <v>1021</v>
      </c>
      <c r="E70" s="305" t="s">
        <v>1022</v>
      </c>
      <c r="F70" s="308">
        <v>14</v>
      </c>
      <c r="G70" s="308">
        <v>2212</v>
      </c>
      <c r="H70" s="308">
        <v>1</v>
      </c>
      <c r="I70" s="308">
        <v>158</v>
      </c>
      <c r="J70" s="308">
        <v>29</v>
      </c>
      <c r="K70" s="308">
        <v>4582</v>
      </c>
      <c r="L70" s="308">
        <v>2.0714285714285716</v>
      </c>
      <c r="M70" s="308">
        <v>158</v>
      </c>
      <c r="N70" s="308">
        <v>25</v>
      </c>
      <c r="O70" s="308">
        <v>3975</v>
      </c>
      <c r="P70" s="352">
        <v>1.7970162748643761</v>
      </c>
      <c r="Q70" s="309">
        <v>159</v>
      </c>
    </row>
    <row r="71" spans="1:17" ht="14.4" customHeight="1" x14ac:dyDescent="0.3">
      <c r="A71" s="304" t="s">
        <v>1066</v>
      </c>
      <c r="B71" s="305" t="s">
        <v>973</v>
      </c>
      <c r="C71" s="305" t="s">
        <v>960</v>
      </c>
      <c r="D71" s="305" t="s">
        <v>1023</v>
      </c>
      <c r="E71" s="305" t="s">
        <v>1024</v>
      </c>
      <c r="F71" s="308">
        <v>7</v>
      </c>
      <c r="G71" s="308">
        <v>2212</v>
      </c>
      <c r="H71" s="308">
        <v>1</v>
      </c>
      <c r="I71" s="308">
        <v>316</v>
      </c>
      <c r="J71" s="308">
        <v>6</v>
      </c>
      <c r="K71" s="308">
        <v>1908</v>
      </c>
      <c r="L71" s="308">
        <v>0.86256781193490051</v>
      </c>
      <c r="M71" s="308">
        <v>318</v>
      </c>
      <c r="N71" s="308">
        <v>2</v>
      </c>
      <c r="O71" s="308">
        <v>638</v>
      </c>
      <c r="P71" s="352">
        <v>0.2884267631103074</v>
      </c>
      <c r="Q71" s="309">
        <v>319</v>
      </c>
    </row>
    <row r="72" spans="1:17" ht="14.4" customHeight="1" x14ac:dyDescent="0.3">
      <c r="A72" s="304" t="s">
        <v>1066</v>
      </c>
      <c r="B72" s="305" t="s">
        <v>973</v>
      </c>
      <c r="C72" s="305" t="s">
        <v>960</v>
      </c>
      <c r="D72" s="305" t="s">
        <v>1027</v>
      </c>
      <c r="E72" s="305" t="s">
        <v>1028</v>
      </c>
      <c r="F72" s="308">
        <v>22</v>
      </c>
      <c r="G72" s="308">
        <v>8404</v>
      </c>
      <c r="H72" s="308">
        <v>1</v>
      </c>
      <c r="I72" s="308">
        <v>382</v>
      </c>
      <c r="J72" s="308">
        <v>24</v>
      </c>
      <c r="K72" s="308">
        <v>9168</v>
      </c>
      <c r="L72" s="308">
        <v>1.0909090909090908</v>
      </c>
      <c r="M72" s="308">
        <v>382</v>
      </c>
      <c r="N72" s="308">
        <v>19</v>
      </c>
      <c r="O72" s="308">
        <v>7258</v>
      </c>
      <c r="P72" s="352">
        <v>0.86363636363636365</v>
      </c>
      <c r="Q72" s="309">
        <v>382</v>
      </c>
    </row>
    <row r="73" spans="1:17" ht="14.4" customHeight="1" x14ac:dyDescent="0.3">
      <c r="A73" s="304" t="s">
        <v>1066</v>
      </c>
      <c r="B73" s="305" t="s">
        <v>973</v>
      </c>
      <c r="C73" s="305" t="s">
        <v>960</v>
      </c>
      <c r="D73" s="305" t="s">
        <v>1029</v>
      </c>
      <c r="E73" s="305" t="s">
        <v>1030</v>
      </c>
      <c r="F73" s="308">
        <v>21</v>
      </c>
      <c r="G73" s="308">
        <v>10206</v>
      </c>
      <c r="H73" s="308">
        <v>1</v>
      </c>
      <c r="I73" s="308">
        <v>486</v>
      </c>
      <c r="J73" s="308">
        <v>24</v>
      </c>
      <c r="K73" s="308">
        <v>11664</v>
      </c>
      <c r="L73" s="308">
        <v>1.1428571428571428</v>
      </c>
      <c r="M73" s="308">
        <v>486</v>
      </c>
      <c r="N73" s="308">
        <v>19</v>
      </c>
      <c r="O73" s="308">
        <v>9234</v>
      </c>
      <c r="P73" s="352">
        <v>0.90476190476190477</v>
      </c>
      <c r="Q73" s="309">
        <v>486</v>
      </c>
    </row>
    <row r="74" spans="1:17" ht="14.4" customHeight="1" x14ac:dyDescent="0.3">
      <c r="A74" s="304" t="s">
        <v>1066</v>
      </c>
      <c r="B74" s="305" t="s">
        <v>973</v>
      </c>
      <c r="C74" s="305" t="s">
        <v>960</v>
      </c>
      <c r="D74" s="305" t="s">
        <v>1035</v>
      </c>
      <c r="E74" s="305" t="s">
        <v>1036</v>
      </c>
      <c r="F74" s="308">
        <v>257</v>
      </c>
      <c r="G74" s="308">
        <v>4112</v>
      </c>
      <c r="H74" s="308">
        <v>1</v>
      </c>
      <c r="I74" s="308">
        <v>16</v>
      </c>
      <c r="J74" s="308">
        <v>275</v>
      </c>
      <c r="K74" s="308">
        <v>4400</v>
      </c>
      <c r="L74" s="308">
        <v>1.0700389105058365</v>
      </c>
      <c r="M74" s="308">
        <v>16</v>
      </c>
      <c r="N74" s="308">
        <v>264</v>
      </c>
      <c r="O74" s="308">
        <v>4224</v>
      </c>
      <c r="P74" s="352">
        <v>1.027237354085603</v>
      </c>
      <c r="Q74" s="309">
        <v>16</v>
      </c>
    </row>
    <row r="75" spans="1:17" ht="14.4" customHeight="1" x14ac:dyDescent="0.3">
      <c r="A75" s="304" t="s">
        <v>1067</v>
      </c>
      <c r="B75" s="305" t="s">
        <v>973</v>
      </c>
      <c r="C75" s="305" t="s">
        <v>960</v>
      </c>
      <c r="D75" s="305" t="s">
        <v>979</v>
      </c>
      <c r="E75" s="305" t="s">
        <v>980</v>
      </c>
      <c r="F75" s="308">
        <v>68</v>
      </c>
      <c r="G75" s="308">
        <v>17612</v>
      </c>
      <c r="H75" s="308">
        <v>1</v>
      </c>
      <c r="I75" s="308">
        <v>259</v>
      </c>
      <c r="J75" s="308">
        <v>99</v>
      </c>
      <c r="K75" s="308">
        <v>25839</v>
      </c>
      <c r="L75" s="308">
        <v>1.4671246877129229</v>
      </c>
      <c r="M75" s="308">
        <v>261</v>
      </c>
      <c r="N75" s="308">
        <v>112</v>
      </c>
      <c r="O75" s="308">
        <v>29344</v>
      </c>
      <c r="P75" s="352">
        <v>1.6661367249602543</v>
      </c>
      <c r="Q75" s="309">
        <v>262</v>
      </c>
    </row>
    <row r="76" spans="1:17" ht="14.4" customHeight="1" x14ac:dyDescent="0.3">
      <c r="A76" s="304" t="s">
        <v>1067</v>
      </c>
      <c r="B76" s="305" t="s">
        <v>973</v>
      </c>
      <c r="C76" s="305" t="s">
        <v>960</v>
      </c>
      <c r="D76" s="305" t="s">
        <v>981</v>
      </c>
      <c r="E76" s="305" t="s">
        <v>982</v>
      </c>
      <c r="F76" s="308">
        <v>400</v>
      </c>
      <c r="G76" s="308">
        <v>63600</v>
      </c>
      <c r="H76" s="308">
        <v>1</v>
      </c>
      <c r="I76" s="308">
        <v>159</v>
      </c>
      <c r="J76" s="308">
        <v>383</v>
      </c>
      <c r="K76" s="308">
        <v>60897</v>
      </c>
      <c r="L76" s="308">
        <v>0.95750000000000002</v>
      </c>
      <c r="M76" s="308">
        <v>159</v>
      </c>
      <c r="N76" s="308">
        <v>374</v>
      </c>
      <c r="O76" s="308">
        <v>59840</v>
      </c>
      <c r="P76" s="352">
        <v>0.9408805031446541</v>
      </c>
      <c r="Q76" s="309">
        <v>160</v>
      </c>
    </row>
    <row r="77" spans="1:17" ht="14.4" customHeight="1" x14ac:dyDescent="0.3">
      <c r="A77" s="304" t="s">
        <v>1067</v>
      </c>
      <c r="B77" s="305" t="s">
        <v>973</v>
      </c>
      <c r="C77" s="305" t="s">
        <v>960</v>
      </c>
      <c r="D77" s="305" t="s">
        <v>985</v>
      </c>
      <c r="E77" s="305" t="s">
        <v>986</v>
      </c>
      <c r="F77" s="308">
        <v>1274</v>
      </c>
      <c r="G77" s="308">
        <v>89180</v>
      </c>
      <c r="H77" s="308">
        <v>1</v>
      </c>
      <c r="I77" s="308">
        <v>70</v>
      </c>
      <c r="J77" s="308">
        <v>1248</v>
      </c>
      <c r="K77" s="308">
        <v>87360</v>
      </c>
      <c r="L77" s="308">
        <v>0.97959183673469385</v>
      </c>
      <c r="M77" s="308">
        <v>70</v>
      </c>
      <c r="N77" s="308">
        <v>1093</v>
      </c>
      <c r="O77" s="308">
        <v>76510</v>
      </c>
      <c r="P77" s="352">
        <v>0.85792778649921508</v>
      </c>
      <c r="Q77" s="309">
        <v>70</v>
      </c>
    </row>
    <row r="78" spans="1:17" ht="14.4" customHeight="1" x14ac:dyDescent="0.3">
      <c r="A78" s="304" t="s">
        <v>1067</v>
      </c>
      <c r="B78" s="305" t="s">
        <v>973</v>
      </c>
      <c r="C78" s="305" t="s">
        <v>960</v>
      </c>
      <c r="D78" s="305" t="s">
        <v>987</v>
      </c>
      <c r="E78" s="305" t="s">
        <v>986</v>
      </c>
      <c r="F78" s="308">
        <v>763</v>
      </c>
      <c r="G78" s="308">
        <v>154126</v>
      </c>
      <c r="H78" s="308">
        <v>1</v>
      </c>
      <c r="I78" s="308">
        <v>202</v>
      </c>
      <c r="J78" s="308">
        <v>742</v>
      </c>
      <c r="K78" s="308">
        <v>149884</v>
      </c>
      <c r="L78" s="308">
        <v>0.97247706422018354</v>
      </c>
      <c r="M78" s="308">
        <v>202</v>
      </c>
      <c r="N78" s="308">
        <v>598</v>
      </c>
      <c r="O78" s="308">
        <v>121394</v>
      </c>
      <c r="P78" s="352">
        <v>0.7876283041148151</v>
      </c>
      <c r="Q78" s="309">
        <v>203</v>
      </c>
    </row>
    <row r="79" spans="1:17" ht="14.4" customHeight="1" x14ac:dyDescent="0.3">
      <c r="A79" s="304" t="s">
        <v>1067</v>
      </c>
      <c r="B79" s="305" t="s">
        <v>973</v>
      </c>
      <c r="C79" s="305" t="s">
        <v>960</v>
      </c>
      <c r="D79" s="305" t="s">
        <v>989</v>
      </c>
      <c r="E79" s="305" t="s">
        <v>990</v>
      </c>
      <c r="F79" s="308">
        <v>572</v>
      </c>
      <c r="G79" s="308">
        <v>166452</v>
      </c>
      <c r="H79" s="308">
        <v>1</v>
      </c>
      <c r="I79" s="308">
        <v>291</v>
      </c>
      <c r="J79" s="308">
        <v>473</v>
      </c>
      <c r="K79" s="308">
        <v>137643</v>
      </c>
      <c r="L79" s="308">
        <v>0.82692307692307687</v>
      </c>
      <c r="M79" s="308">
        <v>291</v>
      </c>
      <c r="N79" s="308">
        <v>423</v>
      </c>
      <c r="O79" s="308">
        <v>123516</v>
      </c>
      <c r="P79" s="352">
        <v>0.74205176267031936</v>
      </c>
      <c r="Q79" s="309">
        <v>292</v>
      </c>
    </row>
    <row r="80" spans="1:17" ht="14.4" customHeight="1" x14ac:dyDescent="0.3">
      <c r="A80" s="304" t="s">
        <v>1067</v>
      </c>
      <c r="B80" s="305" t="s">
        <v>973</v>
      </c>
      <c r="C80" s="305" t="s">
        <v>960</v>
      </c>
      <c r="D80" s="305" t="s">
        <v>991</v>
      </c>
      <c r="E80" s="305" t="s">
        <v>992</v>
      </c>
      <c r="F80" s="308">
        <v>2</v>
      </c>
      <c r="G80" s="308">
        <v>426</v>
      </c>
      <c r="H80" s="308">
        <v>1</v>
      </c>
      <c r="I80" s="308">
        <v>213</v>
      </c>
      <c r="J80" s="308">
        <v>1</v>
      </c>
      <c r="K80" s="308">
        <v>215</v>
      </c>
      <c r="L80" s="308">
        <v>0.50469483568075113</v>
      </c>
      <c r="M80" s="308">
        <v>215</v>
      </c>
      <c r="N80" s="308">
        <v>6</v>
      </c>
      <c r="O80" s="308">
        <v>1296</v>
      </c>
      <c r="P80" s="352">
        <v>3.0422535211267605</v>
      </c>
      <c r="Q80" s="309">
        <v>216</v>
      </c>
    </row>
    <row r="81" spans="1:17" ht="14.4" customHeight="1" x14ac:dyDescent="0.3">
      <c r="A81" s="304" t="s">
        <v>1067</v>
      </c>
      <c r="B81" s="305" t="s">
        <v>973</v>
      </c>
      <c r="C81" s="305" t="s">
        <v>960</v>
      </c>
      <c r="D81" s="305" t="s">
        <v>993</v>
      </c>
      <c r="E81" s="305" t="s">
        <v>994</v>
      </c>
      <c r="F81" s="308">
        <v>23</v>
      </c>
      <c r="G81" s="308">
        <v>2461</v>
      </c>
      <c r="H81" s="308">
        <v>1</v>
      </c>
      <c r="I81" s="308">
        <v>107</v>
      </c>
      <c r="J81" s="308">
        <v>19</v>
      </c>
      <c r="K81" s="308">
        <v>2033</v>
      </c>
      <c r="L81" s="308">
        <v>0.82608695652173914</v>
      </c>
      <c r="M81" s="308">
        <v>107</v>
      </c>
      <c r="N81" s="308">
        <v>34</v>
      </c>
      <c r="O81" s="308">
        <v>3672</v>
      </c>
      <c r="P81" s="352">
        <v>1.4920763917106867</v>
      </c>
      <c r="Q81" s="309">
        <v>108</v>
      </c>
    </row>
    <row r="82" spans="1:17" ht="14.4" customHeight="1" x14ac:dyDescent="0.3">
      <c r="A82" s="304" t="s">
        <v>1067</v>
      </c>
      <c r="B82" s="305" t="s">
        <v>973</v>
      </c>
      <c r="C82" s="305" t="s">
        <v>960</v>
      </c>
      <c r="D82" s="305" t="s">
        <v>995</v>
      </c>
      <c r="E82" s="305" t="s">
        <v>996</v>
      </c>
      <c r="F82" s="308">
        <v>6</v>
      </c>
      <c r="G82" s="308">
        <v>552</v>
      </c>
      <c r="H82" s="308">
        <v>1</v>
      </c>
      <c r="I82" s="308">
        <v>92</v>
      </c>
      <c r="J82" s="308">
        <v>13</v>
      </c>
      <c r="K82" s="308">
        <v>1196</v>
      </c>
      <c r="L82" s="308">
        <v>2.1666666666666665</v>
      </c>
      <c r="M82" s="308">
        <v>92</v>
      </c>
      <c r="N82" s="308">
        <v>18</v>
      </c>
      <c r="O82" s="308">
        <v>1674</v>
      </c>
      <c r="P82" s="352">
        <v>3.0326086956521738</v>
      </c>
      <c r="Q82" s="309">
        <v>93</v>
      </c>
    </row>
    <row r="83" spans="1:17" ht="14.4" customHeight="1" x14ac:dyDescent="0.3">
      <c r="A83" s="304" t="s">
        <v>1067</v>
      </c>
      <c r="B83" s="305" t="s">
        <v>973</v>
      </c>
      <c r="C83" s="305" t="s">
        <v>960</v>
      </c>
      <c r="D83" s="305" t="s">
        <v>997</v>
      </c>
      <c r="E83" s="305" t="s">
        <v>998</v>
      </c>
      <c r="F83" s="308">
        <v>1</v>
      </c>
      <c r="G83" s="308">
        <v>217</v>
      </c>
      <c r="H83" s="308">
        <v>1</v>
      </c>
      <c r="I83" s="308">
        <v>217</v>
      </c>
      <c r="J83" s="308">
        <v>1</v>
      </c>
      <c r="K83" s="308">
        <v>219</v>
      </c>
      <c r="L83" s="308">
        <v>1.0092165898617511</v>
      </c>
      <c r="M83" s="308">
        <v>219</v>
      </c>
      <c r="N83" s="308"/>
      <c r="O83" s="308"/>
      <c r="P83" s="352"/>
      <c r="Q83" s="309"/>
    </row>
    <row r="84" spans="1:17" ht="14.4" customHeight="1" x14ac:dyDescent="0.3">
      <c r="A84" s="304" t="s">
        <v>1067</v>
      </c>
      <c r="B84" s="305" t="s">
        <v>973</v>
      </c>
      <c r="C84" s="305" t="s">
        <v>960</v>
      </c>
      <c r="D84" s="305" t="s">
        <v>999</v>
      </c>
      <c r="E84" s="305" t="s">
        <v>1000</v>
      </c>
      <c r="F84" s="308">
        <v>137</v>
      </c>
      <c r="G84" s="308">
        <v>41237</v>
      </c>
      <c r="H84" s="308">
        <v>1</v>
      </c>
      <c r="I84" s="308">
        <v>301</v>
      </c>
      <c r="J84" s="308">
        <v>142</v>
      </c>
      <c r="K84" s="308">
        <v>42884</v>
      </c>
      <c r="L84" s="308">
        <v>1.0399398598346146</v>
      </c>
      <c r="M84" s="308">
        <v>302</v>
      </c>
      <c r="N84" s="308">
        <v>124</v>
      </c>
      <c r="O84" s="308">
        <v>37572</v>
      </c>
      <c r="P84" s="352">
        <v>0.91112350558964039</v>
      </c>
      <c r="Q84" s="309">
        <v>303</v>
      </c>
    </row>
    <row r="85" spans="1:17" ht="14.4" customHeight="1" x14ac:dyDescent="0.3">
      <c r="A85" s="304" t="s">
        <v>1067</v>
      </c>
      <c r="B85" s="305" t="s">
        <v>973</v>
      </c>
      <c r="C85" s="305" t="s">
        <v>960</v>
      </c>
      <c r="D85" s="305" t="s">
        <v>1001</v>
      </c>
      <c r="E85" s="305" t="s">
        <v>1002</v>
      </c>
      <c r="F85" s="308">
        <v>548</v>
      </c>
      <c r="G85" s="308">
        <v>72884</v>
      </c>
      <c r="H85" s="308">
        <v>1</v>
      </c>
      <c r="I85" s="308">
        <v>133</v>
      </c>
      <c r="J85" s="308">
        <v>507</v>
      </c>
      <c r="K85" s="308">
        <v>67431</v>
      </c>
      <c r="L85" s="308">
        <v>0.92518248175182483</v>
      </c>
      <c r="M85" s="308">
        <v>133</v>
      </c>
      <c r="N85" s="308">
        <v>482</v>
      </c>
      <c r="O85" s="308">
        <v>64588</v>
      </c>
      <c r="P85" s="352">
        <v>0.88617529224521152</v>
      </c>
      <c r="Q85" s="309">
        <v>134</v>
      </c>
    </row>
    <row r="86" spans="1:17" ht="14.4" customHeight="1" x14ac:dyDescent="0.3">
      <c r="A86" s="304" t="s">
        <v>1067</v>
      </c>
      <c r="B86" s="305" t="s">
        <v>973</v>
      </c>
      <c r="C86" s="305" t="s">
        <v>960</v>
      </c>
      <c r="D86" s="305" t="s">
        <v>1003</v>
      </c>
      <c r="E86" s="305" t="s">
        <v>1002</v>
      </c>
      <c r="F86" s="308">
        <v>1</v>
      </c>
      <c r="G86" s="308">
        <v>174</v>
      </c>
      <c r="H86" s="308">
        <v>1</v>
      </c>
      <c r="I86" s="308">
        <v>174</v>
      </c>
      <c r="J86" s="308">
        <v>1</v>
      </c>
      <c r="K86" s="308">
        <v>174</v>
      </c>
      <c r="L86" s="308">
        <v>1</v>
      </c>
      <c r="M86" s="308">
        <v>174</v>
      </c>
      <c r="N86" s="308">
        <v>2</v>
      </c>
      <c r="O86" s="308">
        <v>350</v>
      </c>
      <c r="P86" s="352">
        <v>2.0114942528735633</v>
      </c>
      <c r="Q86" s="309">
        <v>175</v>
      </c>
    </row>
    <row r="87" spans="1:17" ht="14.4" customHeight="1" x14ac:dyDescent="0.3">
      <c r="A87" s="304" t="s">
        <v>1067</v>
      </c>
      <c r="B87" s="305" t="s">
        <v>973</v>
      </c>
      <c r="C87" s="305" t="s">
        <v>960</v>
      </c>
      <c r="D87" s="305" t="s">
        <v>1004</v>
      </c>
      <c r="E87" s="305" t="s">
        <v>1005</v>
      </c>
      <c r="F87" s="308">
        <v>137</v>
      </c>
      <c r="G87" s="308">
        <v>19180</v>
      </c>
      <c r="H87" s="308">
        <v>1</v>
      </c>
      <c r="I87" s="308">
        <v>140</v>
      </c>
      <c r="J87" s="308">
        <v>142</v>
      </c>
      <c r="K87" s="308">
        <v>19880</v>
      </c>
      <c r="L87" s="308">
        <v>1.0364963503649636</v>
      </c>
      <c r="M87" s="308">
        <v>140</v>
      </c>
      <c r="N87" s="308">
        <v>125</v>
      </c>
      <c r="O87" s="308">
        <v>17625</v>
      </c>
      <c r="P87" s="352">
        <v>0.91892596454640252</v>
      </c>
      <c r="Q87" s="309">
        <v>141</v>
      </c>
    </row>
    <row r="88" spans="1:17" ht="14.4" customHeight="1" x14ac:dyDescent="0.3">
      <c r="A88" s="304" t="s">
        <v>1067</v>
      </c>
      <c r="B88" s="305" t="s">
        <v>973</v>
      </c>
      <c r="C88" s="305" t="s">
        <v>960</v>
      </c>
      <c r="D88" s="305" t="s">
        <v>1006</v>
      </c>
      <c r="E88" s="305" t="s">
        <v>1005</v>
      </c>
      <c r="F88" s="308">
        <v>548</v>
      </c>
      <c r="G88" s="308">
        <v>42744</v>
      </c>
      <c r="H88" s="308">
        <v>1</v>
      </c>
      <c r="I88" s="308">
        <v>78</v>
      </c>
      <c r="J88" s="308">
        <v>507</v>
      </c>
      <c r="K88" s="308">
        <v>39546</v>
      </c>
      <c r="L88" s="308">
        <v>0.92518248175182483</v>
      </c>
      <c r="M88" s="308">
        <v>78</v>
      </c>
      <c r="N88" s="308">
        <v>476</v>
      </c>
      <c r="O88" s="308">
        <v>37128</v>
      </c>
      <c r="P88" s="352">
        <v>0.86861313868613144</v>
      </c>
      <c r="Q88" s="309">
        <v>78</v>
      </c>
    </row>
    <row r="89" spans="1:17" ht="14.4" customHeight="1" x14ac:dyDescent="0.3">
      <c r="A89" s="304" t="s">
        <v>1067</v>
      </c>
      <c r="B89" s="305" t="s">
        <v>973</v>
      </c>
      <c r="C89" s="305" t="s">
        <v>960</v>
      </c>
      <c r="D89" s="305" t="s">
        <v>1007</v>
      </c>
      <c r="E89" s="305" t="s">
        <v>1008</v>
      </c>
      <c r="F89" s="308"/>
      <c r="G89" s="308"/>
      <c r="H89" s="308"/>
      <c r="I89" s="308"/>
      <c r="J89" s="308">
        <v>1</v>
      </c>
      <c r="K89" s="308">
        <v>290</v>
      </c>
      <c r="L89" s="308"/>
      <c r="M89" s="308">
        <v>290</v>
      </c>
      <c r="N89" s="308"/>
      <c r="O89" s="308"/>
      <c r="P89" s="352"/>
      <c r="Q89" s="309"/>
    </row>
    <row r="90" spans="1:17" ht="14.4" customHeight="1" x14ac:dyDescent="0.3">
      <c r="A90" s="304" t="s">
        <v>1067</v>
      </c>
      <c r="B90" s="305" t="s">
        <v>973</v>
      </c>
      <c r="C90" s="305" t="s">
        <v>960</v>
      </c>
      <c r="D90" s="305" t="s">
        <v>1009</v>
      </c>
      <c r="E90" s="305" t="s">
        <v>1010</v>
      </c>
      <c r="F90" s="308">
        <v>2</v>
      </c>
      <c r="G90" s="308">
        <v>1214</v>
      </c>
      <c r="H90" s="308">
        <v>1</v>
      </c>
      <c r="I90" s="308">
        <v>607</v>
      </c>
      <c r="J90" s="308">
        <v>3</v>
      </c>
      <c r="K90" s="308">
        <v>1827</v>
      </c>
      <c r="L90" s="308">
        <v>1.5049423393739703</v>
      </c>
      <c r="M90" s="308">
        <v>609</v>
      </c>
      <c r="N90" s="308">
        <v>1</v>
      </c>
      <c r="O90" s="308">
        <v>612</v>
      </c>
      <c r="P90" s="352">
        <v>0.50411861614497533</v>
      </c>
      <c r="Q90" s="309">
        <v>612</v>
      </c>
    </row>
    <row r="91" spans="1:17" ht="14.4" customHeight="1" x14ac:dyDescent="0.3">
      <c r="A91" s="304" t="s">
        <v>1067</v>
      </c>
      <c r="B91" s="305" t="s">
        <v>973</v>
      </c>
      <c r="C91" s="305" t="s">
        <v>960</v>
      </c>
      <c r="D91" s="305" t="s">
        <v>1013</v>
      </c>
      <c r="E91" s="305" t="s">
        <v>1014</v>
      </c>
      <c r="F91" s="308">
        <v>1</v>
      </c>
      <c r="G91" s="308">
        <v>580</v>
      </c>
      <c r="H91" s="308">
        <v>1</v>
      </c>
      <c r="I91" s="308">
        <v>580</v>
      </c>
      <c r="J91" s="308"/>
      <c r="K91" s="308"/>
      <c r="L91" s="308"/>
      <c r="M91" s="308"/>
      <c r="N91" s="308"/>
      <c r="O91" s="308"/>
      <c r="P91" s="352"/>
      <c r="Q91" s="309"/>
    </row>
    <row r="92" spans="1:17" ht="14.4" customHeight="1" x14ac:dyDescent="0.3">
      <c r="A92" s="304" t="s">
        <v>1067</v>
      </c>
      <c r="B92" s="305" t="s">
        <v>973</v>
      </c>
      <c r="C92" s="305" t="s">
        <v>960</v>
      </c>
      <c r="D92" s="305" t="s">
        <v>1015</v>
      </c>
      <c r="E92" s="305" t="s">
        <v>1016</v>
      </c>
      <c r="F92" s="308">
        <v>1</v>
      </c>
      <c r="G92" s="308">
        <v>1011</v>
      </c>
      <c r="H92" s="308">
        <v>1</v>
      </c>
      <c r="I92" s="308">
        <v>1011</v>
      </c>
      <c r="J92" s="308"/>
      <c r="K92" s="308"/>
      <c r="L92" s="308"/>
      <c r="M92" s="308"/>
      <c r="N92" s="308"/>
      <c r="O92" s="308"/>
      <c r="P92" s="352"/>
      <c r="Q92" s="309"/>
    </row>
    <row r="93" spans="1:17" ht="14.4" customHeight="1" x14ac:dyDescent="0.3">
      <c r="A93" s="304" t="s">
        <v>1067</v>
      </c>
      <c r="B93" s="305" t="s">
        <v>973</v>
      </c>
      <c r="C93" s="305" t="s">
        <v>960</v>
      </c>
      <c r="D93" s="305" t="s">
        <v>1019</v>
      </c>
      <c r="E93" s="305" t="s">
        <v>1020</v>
      </c>
      <c r="F93" s="308">
        <v>19</v>
      </c>
      <c r="G93" s="308">
        <v>22496</v>
      </c>
      <c r="H93" s="308">
        <v>1</v>
      </c>
      <c r="I93" s="308">
        <v>1184</v>
      </c>
      <c r="J93" s="308">
        <v>17</v>
      </c>
      <c r="K93" s="308">
        <v>20162</v>
      </c>
      <c r="L93" s="308">
        <v>0.89624822190611664</v>
      </c>
      <c r="M93" s="308">
        <v>1186</v>
      </c>
      <c r="N93" s="308">
        <v>19</v>
      </c>
      <c r="O93" s="308">
        <v>22591</v>
      </c>
      <c r="P93" s="352">
        <v>1.004222972972973</v>
      </c>
      <c r="Q93" s="309">
        <v>1189</v>
      </c>
    </row>
    <row r="94" spans="1:17" ht="14.4" customHeight="1" x14ac:dyDescent="0.3">
      <c r="A94" s="304" t="s">
        <v>1067</v>
      </c>
      <c r="B94" s="305" t="s">
        <v>973</v>
      </c>
      <c r="C94" s="305" t="s">
        <v>960</v>
      </c>
      <c r="D94" s="305" t="s">
        <v>1021</v>
      </c>
      <c r="E94" s="305" t="s">
        <v>1022</v>
      </c>
      <c r="F94" s="308">
        <v>25</v>
      </c>
      <c r="G94" s="308">
        <v>3950</v>
      </c>
      <c r="H94" s="308">
        <v>1</v>
      </c>
      <c r="I94" s="308">
        <v>158</v>
      </c>
      <c r="J94" s="308">
        <v>24</v>
      </c>
      <c r="K94" s="308">
        <v>3792</v>
      </c>
      <c r="L94" s="308">
        <v>0.96</v>
      </c>
      <c r="M94" s="308">
        <v>158</v>
      </c>
      <c r="N94" s="308">
        <v>35</v>
      </c>
      <c r="O94" s="308">
        <v>5565</v>
      </c>
      <c r="P94" s="352">
        <v>1.4088607594936708</v>
      </c>
      <c r="Q94" s="309">
        <v>159</v>
      </c>
    </row>
    <row r="95" spans="1:17" ht="14.4" customHeight="1" x14ac:dyDescent="0.3">
      <c r="A95" s="304" t="s">
        <v>1067</v>
      </c>
      <c r="B95" s="305" t="s">
        <v>973</v>
      </c>
      <c r="C95" s="305" t="s">
        <v>960</v>
      </c>
      <c r="D95" s="305" t="s">
        <v>1023</v>
      </c>
      <c r="E95" s="305" t="s">
        <v>1024</v>
      </c>
      <c r="F95" s="308">
        <v>2</v>
      </c>
      <c r="G95" s="308">
        <v>632</v>
      </c>
      <c r="H95" s="308">
        <v>1</v>
      </c>
      <c r="I95" s="308">
        <v>316</v>
      </c>
      <c r="J95" s="308">
        <v>1</v>
      </c>
      <c r="K95" s="308">
        <v>318</v>
      </c>
      <c r="L95" s="308">
        <v>0.50316455696202533</v>
      </c>
      <c r="M95" s="308">
        <v>318</v>
      </c>
      <c r="N95" s="308">
        <v>3</v>
      </c>
      <c r="O95" s="308">
        <v>957</v>
      </c>
      <c r="P95" s="352">
        <v>1.514240506329114</v>
      </c>
      <c r="Q95" s="309">
        <v>319</v>
      </c>
    </row>
    <row r="96" spans="1:17" ht="14.4" customHeight="1" x14ac:dyDescent="0.3">
      <c r="A96" s="304" t="s">
        <v>1067</v>
      </c>
      <c r="B96" s="305" t="s">
        <v>973</v>
      </c>
      <c r="C96" s="305" t="s">
        <v>960</v>
      </c>
      <c r="D96" s="305" t="s">
        <v>1027</v>
      </c>
      <c r="E96" s="305" t="s">
        <v>1028</v>
      </c>
      <c r="F96" s="308"/>
      <c r="G96" s="308"/>
      <c r="H96" s="308"/>
      <c r="I96" s="308"/>
      <c r="J96" s="308">
        <v>1</v>
      </c>
      <c r="K96" s="308">
        <v>382</v>
      </c>
      <c r="L96" s="308"/>
      <c r="M96" s="308">
        <v>382</v>
      </c>
      <c r="N96" s="308">
        <v>1</v>
      </c>
      <c r="O96" s="308">
        <v>382</v>
      </c>
      <c r="P96" s="352"/>
      <c r="Q96" s="309">
        <v>382</v>
      </c>
    </row>
    <row r="97" spans="1:17" ht="14.4" customHeight="1" x14ac:dyDescent="0.3">
      <c r="A97" s="304" t="s">
        <v>1067</v>
      </c>
      <c r="B97" s="305" t="s">
        <v>973</v>
      </c>
      <c r="C97" s="305" t="s">
        <v>960</v>
      </c>
      <c r="D97" s="305" t="s">
        <v>1029</v>
      </c>
      <c r="E97" s="305" t="s">
        <v>1030</v>
      </c>
      <c r="F97" s="308"/>
      <c r="G97" s="308"/>
      <c r="H97" s="308"/>
      <c r="I97" s="308"/>
      <c r="J97" s="308"/>
      <c r="K97" s="308"/>
      <c r="L97" s="308"/>
      <c r="M97" s="308"/>
      <c r="N97" s="308">
        <v>1</v>
      </c>
      <c r="O97" s="308">
        <v>486</v>
      </c>
      <c r="P97" s="352"/>
      <c r="Q97" s="309">
        <v>486</v>
      </c>
    </row>
    <row r="98" spans="1:17" ht="14.4" customHeight="1" x14ac:dyDescent="0.3">
      <c r="A98" s="304" t="s">
        <v>1067</v>
      </c>
      <c r="B98" s="305" t="s">
        <v>973</v>
      </c>
      <c r="C98" s="305" t="s">
        <v>960</v>
      </c>
      <c r="D98" s="305" t="s">
        <v>1035</v>
      </c>
      <c r="E98" s="305" t="s">
        <v>1036</v>
      </c>
      <c r="F98" s="308">
        <v>708</v>
      </c>
      <c r="G98" s="308">
        <v>11328</v>
      </c>
      <c r="H98" s="308">
        <v>1</v>
      </c>
      <c r="I98" s="308">
        <v>16</v>
      </c>
      <c r="J98" s="308">
        <v>671</v>
      </c>
      <c r="K98" s="308">
        <v>10736</v>
      </c>
      <c r="L98" s="308">
        <v>0.94774011299435024</v>
      </c>
      <c r="M98" s="308">
        <v>16</v>
      </c>
      <c r="N98" s="308">
        <v>623</v>
      </c>
      <c r="O98" s="308">
        <v>9968</v>
      </c>
      <c r="P98" s="352">
        <v>0.87994350282485878</v>
      </c>
      <c r="Q98" s="309">
        <v>16</v>
      </c>
    </row>
    <row r="99" spans="1:17" ht="14.4" customHeight="1" x14ac:dyDescent="0.3">
      <c r="A99" s="304" t="s">
        <v>1068</v>
      </c>
      <c r="B99" s="305" t="s">
        <v>973</v>
      </c>
      <c r="C99" s="305" t="s">
        <v>960</v>
      </c>
      <c r="D99" s="305" t="s">
        <v>979</v>
      </c>
      <c r="E99" s="305" t="s">
        <v>980</v>
      </c>
      <c r="F99" s="308">
        <v>54</v>
      </c>
      <c r="G99" s="308">
        <v>13986</v>
      </c>
      <c r="H99" s="308">
        <v>1</v>
      </c>
      <c r="I99" s="308">
        <v>259</v>
      </c>
      <c r="J99" s="308">
        <v>84</v>
      </c>
      <c r="K99" s="308">
        <v>21924</v>
      </c>
      <c r="L99" s="308">
        <v>1.5675675675675675</v>
      </c>
      <c r="M99" s="308">
        <v>261</v>
      </c>
      <c r="N99" s="308">
        <v>53</v>
      </c>
      <c r="O99" s="308">
        <v>13886</v>
      </c>
      <c r="P99" s="352">
        <v>0.99284999284999287</v>
      </c>
      <c r="Q99" s="309">
        <v>262</v>
      </c>
    </row>
    <row r="100" spans="1:17" ht="14.4" customHeight="1" x14ac:dyDescent="0.3">
      <c r="A100" s="304" t="s">
        <v>1068</v>
      </c>
      <c r="B100" s="305" t="s">
        <v>973</v>
      </c>
      <c r="C100" s="305" t="s">
        <v>960</v>
      </c>
      <c r="D100" s="305" t="s">
        <v>981</v>
      </c>
      <c r="E100" s="305" t="s">
        <v>982</v>
      </c>
      <c r="F100" s="308">
        <v>162</v>
      </c>
      <c r="G100" s="308">
        <v>25758</v>
      </c>
      <c r="H100" s="308">
        <v>1</v>
      </c>
      <c r="I100" s="308">
        <v>159</v>
      </c>
      <c r="J100" s="308">
        <v>124</v>
      </c>
      <c r="K100" s="308">
        <v>19716</v>
      </c>
      <c r="L100" s="308">
        <v>0.76543209876543206</v>
      </c>
      <c r="M100" s="308">
        <v>159</v>
      </c>
      <c r="N100" s="308">
        <v>181</v>
      </c>
      <c r="O100" s="308">
        <v>28960</v>
      </c>
      <c r="P100" s="352">
        <v>1.1243108937029271</v>
      </c>
      <c r="Q100" s="309">
        <v>160</v>
      </c>
    </row>
    <row r="101" spans="1:17" ht="14.4" customHeight="1" x14ac:dyDescent="0.3">
      <c r="A101" s="304" t="s">
        <v>1068</v>
      </c>
      <c r="B101" s="305" t="s">
        <v>973</v>
      </c>
      <c r="C101" s="305" t="s">
        <v>960</v>
      </c>
      <c r="D101" s="305" t="s">
        <v>985</v>
      </c>
      <c r="E101" s="305" t="s">
        <v>986</v>
      </c>
      <c r="F101" s="308">
        <v>497</v>
      </c>
      <c r="G101" s="308">
        <v>34790</v>
      </c>
      <c r="H101" s="308">
        <v>1</v>
      </c>
      <c r="I101" s="308">
        <v>70</v>
      </c>
      <c r="J101" s="308">
        <v>382</v>
      </c>
      <c r="K101" s="308">
        <v>26740</v>
      </c>
      <c r="L101" s="308">
        <v>0.76861167002012076</v>
      </c>
      <c r="M101" s="308">
        <v>70</v>
      </c>
      <c r="N101" s="308">
        <v>507</v>
      </c>
      <c r="O101" s="308">
        <v>35490</v>
      </c>
      <c r="P101" s="352">
        <v>1.0201207243460764</v>
      </c>
      <c r="Q101" s="309">
        <v>70</v>
      </c>
    </row>
    <row r="102" spans="1:17" ht="14.4" customHeight="1" x14ac:dyDescent="0.3">
      <c r="A102" s="304" t="s">
        <v>1068</v>
      </c>
      <c r="B102" s="305" t="s">
        <v>973</v>
      </c>
      <c r="C102" s="305" t="s">
        <v>960</v>
      </c>
      <c r="D102" s="305" t="s">
        <v>987</v>
      </c>
      <c r="E102" s="305" t="s">
        <v>986</v>
      </c>
      <c r="F102" s="308">
        <v>303</v>
      </c>
      <c r="G102" s="308">
        <v>61206</v>
      </c>
      <c r="H102" s="308">
        <v>1</v>
      </c>
      <c r="I102" s="308">
        <v>202</v>
      </c>
      <c r="J102" s="308">
        <v>377</v>
      </c>
      <c r="K102" s="308">
        <v>76154</v>
      </c>
      <c r="L102" s="308">
        <v>1.2442244224422443</v>
      </c>
      <c r="M102" s="308">
        <v>202</v>
      </c>
      <c r="N102" s="308">
        <v>335</v>
      </c>
      <c r="O102" s="308">
        <v>68005</v>
      </c>
      <c r="P102" s="352">
        <v>1.1110838806652943</v>
      </c>
      <c r="Q102" s="309">
        <v>203</v>
      </c>
    </row>
    <row r="103" spans="1:17" ht="14.4" customHeight="1" x14ac:dyDescent="0.3">
      <c r="A103" s="304" t="s">
        <v>1068</v>
      </c>
      <c r="B103" s="305" t="s">
        <v>973</v>
      </c>
      <c r="C103" s="305" t="s">
        <v>960</v>
      </c>
      <c r="D103" s="305" t="s">
        <v>989</v>
      </c>
      <c r="E103" s="305" t="s">
        <v>990</v>
      </c>
      <c r="F103" s="308">
        <v>272</v>
      </c>
      <c r="G103" s="308">
        <v>79152</v>
      </c>
      <c r="H103" s="308">
        <v>1</v>
      </c>
      <c r="I103" s="308">
        <v>291</v>
      </c>
      <c r="J103" s="308">
        <v>158</v>
      </c>
      <c r="K103" s="308">
        <v>45978</v>
      </c>
      <c r="L103" s="308">
        <v>0.58088235294117652</v>
      </c>
      <c r="M103" s="308">
        <v>291</v>
      </c>
      <c r="N103" s="308">
        <v>302</v>
      </c>
      <c r="O103" s="308">
        <v>88184</v>
      </c>
      <c r="P103" s="352">
        <v>1.1141095613503134</v>
      </c>
      <c r="Q103" s="309">
        <v>292</v>
      </c>
    </row>
    <row r="104" spans="1:17" ht="14.4" customHeight="1" x14ac:dyDescent="0.3">
      <c r="A104" s="304" t="s">
        <v>1068</v>
      </c>
      <c r="B104" s="305" t="s">
        <v>973</v>
      </c>
      <c r="C104" s="305" t="s">
        <v>960</v>
      </c>
      <c r="D104" s="305" t="s">
        <v>993</v>
      </c>
      <c r="E104" s="305" t="s">
        <v>994</v>
      </c>
      <c r="F104" s="308">
        <v>9</v>
      </c>
      <c r="G104" s="308">
        <v>963</v>
      </c>
      <c r="H104" s="308">
        <v>1</v>
      </c>
      <c r="I104" s="308">
        <v>107</v>
      </c>
      <c r="J104" s="308">
        <v>6</v>
      </c>
      <c r="K104" s="308">
        <v>642</v>
      </c>
      <c r="L104" s="308">
        <v>0.66666666666666663</v>
      </c>
      <c r="M104" s="308">
        <v>107</v>
      </c>
      <c r="N104" s="308">
        <v>8</v>
      </c>
      <c r="O104" s="308">
        <v>864</v>
      </c>
      <c r="P104" s="352">
        <v>0.89719626168224298</v>
      </c>
      <c r="Q104" s="309">
        <v>108</v>
      </c>
    </row>
    <row r="105" spans="1:17" ht="14.4" customHeight="1" x14ac:dyDescent="0.3">
      <c r="A105" s="304" t="s">
        <v>1068</v>
      </c>
      <c r="B105" s="305" t="s">
        <v>973</v>
      </c>
      <c r="C105" s="305" t="s">
        <v>960</v>
      </c>
      <c r="D105" s="305" t="s">
        <v>995</v>
      </c>
      <c r="E105" s="305" t="s">
        <v>996</v>
      </c>
      <c r="F105" s="308">
        <v>6</v>
      </c>
      <c r="G105" s="308">
        <v>552</v>
      </c>
      <c r="H105" s="308">
        <v>1</v>
      </c>
      <c r="I105" s="308">
        <v>92</v>
      </c>
      <c r="J105" s="308"/>
      <c r="K105" s="308"/>
      <c r="L105" s="308"/>
      <c r="M105" s="308"/>
      <c r="N105" s="308">
        <v>3</v>
      </c>
      <c r="O105" s="308">
        <v>279</v>
      </c>
      <c r="P105" s="352">
        <v>0.50543478260869568</v>
      </c>
      <c r="Q105" s="309">
        <v>93</v>
      </c>
    </row>
    <row r="106" spans="1:17" ht="14.4" customHeight="1" x14ac:dyDescent="0.3">
      <c r="A106" s="304" t="s">
        <v>1068</v>
      </c>
      <c r="B106" s="305" t="s">
        <v>973</v>
      </c>
      <c r="C106" s="305" t="s">
        <v>960</v>
      </c>
      <c r="D106" s="305" t="s">
        <v>999</v>
      </c>
      <c r="E106" s="305" t="s">
        <v>1000</v>
      </c>
      <c r="F106" s="308">
        <v>71</v>
      </c>
      <c r="G106" s="308">
        <v>21371</v>
      </c>
      <c r="H106" s="308">
        <v>1</v>
      </c>
      <c r="I106" s="308">
        <v>301</v>
      </c>
      <c r="J106" s="308">
        <v>99</v>
      </c>
      <c r="K106" s="308">
        <v>29898</v>
      </c>
      <c r="L106" s="308">
        <v>1.3989986430209163</v>
      </c>
      <c r="M106" s="308">
        <v>302</v>
      </c>
      <c r="N106" s="308">
        <v>56</v>
      </c>
      <c r="O106" s="308">
        <v>16968</v>
      </c>
      <c r="P106" s="352">
        <v>0.79397314117261708</v>
      </c>
      <c r="Q106" s="309">
        <v>303</v>
      </c>
    </row>
    <row r="107" spans="1:17" ht="14.4" customHeight="1" x14ac:dyDescent="0.3">
      <c r="A107" s="304" t="s">
        <v>1068</v>
      </c>
      <c r="B107" s="305" t="s">
        <v>973</v>
      </c>
      <c r="C107" s="305" t="s">
        <v>960</v>
      </c>
      <c r="D107" s="305" t="s">
        <v>1001</v>
      </c>
      <c r="E107" s="305" t="s">
        <v>1002</v>
      </c>
      <c r="F107" s="308">
        <v>195</v>
      </c>
      <c r="G107" s="308">
        <v>25935</v>
      </c>
      <c r="H107" s="308">
        <v>1</v>
      </c>
      <c r="I107" s="308">
        <v>133</v>
      </c>
      <c r="J107" s="308">
        <v>137</v>
      </c>
      <c r="K107" s="308">
        <v>18221</v>
      </c>
      <c r="L107" s="308">
        <v>0.70256410256410251</v>
      </c>
      <c r="M107" s="308">
        <v>133</v>
      </c>
      <c r="N107" s="308">
        <v>207</v>
      </c>
      <c r="O107" s="308">
        <v>27738</v>
      </c>
      <c r="P107" s="352">
        <v>1.06951995373048</v>
      </c>
      <c r="Q107" s="309">
        <v>134</v>
      </c>
    </row>
    <row r="108" spans="1:17" ht="14.4" customHeight="1" x14ac:dyDescent="0.3">
      <c r="A108" s="304" t="s">
        <v>1068</v>
      </c>
      <c r="B108" s="305" t="s">
        <v>973</v>
      </c>
      <c r="C108" s="305" t="s">
        <v>960</v>
      </c>
      <c r="D108" s="305" t="s">
        <v>1004</v>
      </c>
      <c r="E108" s="305" t="s">
        <v>1005</v>
      </c>
      <c r="F108" s="308">
        <v>71</v>
      </c>
      <c r="G108" s="308">
        <v>9940</v>
      </c>
      <c r="H108" s="308">
        <v>1</v>
      </c>
      <c r="I108" s="308">
        <v>140</v>
      </c>
      <c r="J108" s="308">
        <v>100</v>
      </c>
      <c r="K108" s="308">
        <v>14000</v>
      </c>
      <c r="L108" s="308">
        <v>1.408450704225352</v>
      </c>
      <c r="M108" s="308">
        <v>140</v>
      </c>
      <c r="N108" s="308">
        <v>56</v>
      </c>
      <c r="O108" s="308">
        <v>7896</v>
      </c>
      <c r="P108" s="352">
        <v>0.79436619718309864</v>
      </c>
      <c r="Q108" s="309">
        <v>141</v>
      </c>
    </row>
    <row r="109" spans="1:17" ht="14.4" customHeight="1" x14ac:dyDescent="0.3">
      <c r="A109" s="304" t="s">
        <v>1068</v>
      </c>
      <c r="B109" s="305" t="s">
        <v>973</v>
      </c>
      <c r="C109" s="305" t="s">
        <v>960</v>
      </c>
      <c r="D109" s="305" t="s">
        <v>1006</v>
      </c>
      <c r="E109" s="305" t="s">
        <v>1005</v>
      </c>
      <c r="F109" s="308">
        <v>195</v>
      </c>
      <c r="G109" s="308">
        <v>15210</v>
      </c>
      <c r="H109" s="308">
        <v>1</v>
      </c>
      <c r="I109" s="308">
        <v>78</v>
      </c>
      <c r="J109" s="308">
        <v>137</v>
      </c>
      <c r="K109" s="308">
        <v>10686</v>
      </c>
      <c r="L109" s="308">
        <v>0.70256410256410251</v>
      </c>
      <c r="M109" s="308">
        <v>78</v>
      </c>
      <c r="N109" s="308">
        <v>207</v>
      </c>
      <c r="O109" s="308">
        <v>16146</v>
      </c>
      <c r="P109" s="352">
        <v>1.0615384615384615</v>
      </c>
      <c r="Q109" s="309">
        <v>78</v>
      </c>
    </row>
    <row r="110" spans="1:17" ht="14.4" customHeight="1" x14ac:dyDescent="0.3">
      <c r="A110" s="304" t="s">
        <v>1068</v>
      </c>
      <c r="B110" s="305" t="s">
        <v>973</v>
      </c>
      <c r="C110" s="305" t="s">
        <v>960</v>
      </c>
      <c r="D110" s="305" t="s">
        <v>1009</v>
      </c>
      <c r="E110" s="305" t="s">
        <v>1010</v>
      </c>
      <c r="F110" s="308">
        <v>2</v>
      </c>
      <c r="G110" s="308">
        <v>1214</v>
      </c>
      <c r="H110" s="308">
        <v>1</v>
      </c>
      <c r="I110" s="308">
        <v>607</v>
      </c>
      <c r="J110" s="308">
        <v>1</v>
      </c>
      <c r="K110" s="308">
        <v>609</v>
      </c>
      <c r="L110" s="308">
        <v>0.50164744645799009</v>
      </c>
      <c r="M110" s="308">
        <v>609</v>
      </c>
      <c r="N110" s="308">
        <v>1</v>
      </c>
      <c r="O110" s="308">
        <v>612</v>
      </c>
      <c r="P110" s="352">
        <v>0.50411861614497533</v>
      </c>
      <c r="Q110" s="309">
        <v>612</v>
      </c>
    </row>
    <row r="111" spans="1:17" ht="14.4" customHeight="1" x14ac:dyDescent="0.3">
      <c r="A111" s="304" t="s">
        <v>1068</v>
      </c>
      <c r="B111" s="305" t="s">
        <v>973</v>
      </c>
      <c r="C111" s="305" t="s">
        <v>960</v>
      </c>
      <c r="D111" s="305" t="s">
        <v>1019</v>
      </c>
      <c r="E111" s="305" t="s">
        <v>1020</v>
      </c>
      <c r="F111" s="308">
        <v>8</v>
      </c>
      <c r="G111" s="308">
        <v>9472</v>
      </c>
      <c r="H111" s="308">
        <v>1</v>
      </c>
      <c r="I111" s="308">
        <v>1184</v>
      </c>
      <c r="J111" s="308">
        <v>4</v>
      </c>
      <c r="K111" s="308">
        <v>4744</v>
      </c>
      <c r="L111" s="308">
        <v>0.50084459459459463</v>
      </c>
      <c r="M111" s="308">
        <v>1186</v>
      </c>
      <c r="N111" s="308">
        <v>9</v>
      </c>
      <c r="O111" s="308">
        <v>10701</v>
      </c>
      <c r="P111" s="352">
        <v>1.1297508445945945</v>
      </c>
      <c r="Q111" s="309">
        <v>1189</v>
      </c>
    </row>
    <row r="112" spans="1:17" ht="14.4" customHeight="1" x14ac:dyDescent="0.3">
      <c r="A112" s="304" t="s">
        <v>1068</v>
      </c>
      <c r="B112" s="305" t="s">
        <v>973</v>
      </c>
      <c r="C112" s="305" t="s">
        <v>960</v>
      </c>
      <c r="D112" s="305" t="s">
        <v>1021</v>
      </c>
      <c r="E112" s="305" t="s">
        <v>1022</v>
      </c>
      <c r="F112" s="308">
        <v>10</v>
      </c>
      <c r="G112" s="308">
        <v>1580</v>
      </c>
      <c r="H112" s="308">
        <v>1</v>
      </c>
      <c r="I112" s="308">
        <v>158</v>
      </c>
      <c r="J112" s="308">
        <v>7</v>
      </c>
      <c r="K112" s="308">
        <v>1106</v>
      </c>
      <c r="L112" s="308">
        <v>0.7</v>
      </c>
      <c r="M112" s="308">
        <v>158</v>
      </c>
      <c r="N112" s="308">
        <v>12</v>
      </c>
      <c r="O112" s="308">
        <v>1908</v>
      </c>
      <c r="P112" s="352">
        <v>1.2075949367088608</v>
      </c>
      <c r="Q112" s="309">
        <v>159</v>
      </c>
    </row>
    <row r="113" spans="1:17" ht="14.4" customHeight="1" x14ac:dyDescent="0.3">
      <c r="A113" s="304" t="s">
        <v>1068</v>
      </c>
      <c r="B113" s="305" t="s">
        <v>973</v>
      </c>
      <c r="C113" s="305" t="s">
        <v>960</v>
      </c>
      <c r="D113" s="305" t="s">
        <v>1035</v>
      </c>
      <c r="E113" s="305" t="s">
        <v>1036</v>
      </c>
      <c r="F113" s="308">
        <v>280</v>
      </c>
      <c r="G113" s="308">
        <v>4480</v>
      </c>
      <c r="H113" s="308">
        <v>1</v>
      </c>
      <c r="I113" s="308">
        <v>16</v>
      </c>
      <c r="J113" s="308">
        <v>248</v>
      </c>
      <c r="K113" s="308">
        <v>3968</v>
      </c>
      <c r="L113" s="308">
        <v>0.88571428571428568</v>
      </c>
      <c r="M113" s="308">
        <v>16</v>
      </c>
      <c r="N113" s="308">
        <v>281</v>
      </c>
      <c r="O113" s="308">
        <v>4496</v>
      </c>
      <c r="P113" s="352">
        <v>1.0035714285714286</v>
      </c>
      <c r="Q113" s="309">
        <v>16</v>
      </c>
    </row>
    <row r="114" spans="1:17" ht="14.4" customHeight="1" x14ac:dyDescent="0.3">
      <c r="A114" s="304" t="s">
        <v>1069</v>
      </c>
      <c r="B114" s="305" t="s">
        <v>973</v>
      </c>
      <c r="C114" s="305" t="s">
        <v>960</v>
      </c>
      <c r="D114" s="305" t="s">
        <v>979</v>
      </c>
      <c r="E114" s="305" t="s">
        <v>980</v>
      </c>
      <c r="F114" s="308">
        <v>100</v>
      </c>
      <c r="G114" s="308">
        <v>25900</v>
      </c>
      <c r="H114" s="308">
        <v>1</v>
      </c>
      <c r="I114" s="308">
        <v>259</v>
      </c>
      <c r="J114" s="308">
        <v>99</v>
      </c>
      <c r="K114" s="308">
        <v>25839</v>
      </c>
      <c r="L114" s="308">
        <v>0.99764478764478759</v>
      </c>
      <c r="M114" s="308">
        <v>261</v>
      </c>
      <c r="N114" s="308">
        <v>121</v>
      </c>
      <c r="O114" s="308">
        <v>31702</v>
      </c>
      <c r="P114" s="352">
        <v>1.224015444015444</v>
      </c>
      <c r="Q114" s="309">
        <v>262</v>
      </c>
    </row>
    <row r="115" spans="1:17" ht="14.4" customHeight="1" x14ac:dyDescent="0.3">
      <c r="A115" s="304" t="s">
        <v>1069</v>
      </c>
      <c r="B115" s="305" t="s">
        <v>973</v>
      </c>
      <c r="C115" s="305" t="s">
        <v>960</v>
      </c>
      <c r="D115" s="305" t="s">
        <v>981</v>
      </c>
      <c r="E115" s="305" t="s">
        <v>982</v>
      </c>
      <c r="F115" s="308">
        <v>297</v>
      </c>
      <c r="G115" s="308">
        <v>47223</v>
      </c>
      <c r="H115" s="308">
        <v>1</v>
      </c>
      <c r="I115" s="308">
        <v>159</v>
      </c>
      <c r="J115" s="308">
        <v>302</v>
      </c>
      <c r="K115" s="308">
        <v>48018</v>
      </c>
      <c r="L115" s="308">
        <v>1.0168350168350169</v>
      </c>
      <c r="M115" s="308">
        <v>159</v>
      </c>
      <c r="N115" s="308">
        <v>308</v>
      </c>
      <c r="O115" s="308">
        <v>49280</v>
      </c>
      <c r="P115" s="352">
        <v>1.0435592825529934</v>
      </c>
      <c r="Q115" s="309">
        <v>160</v>
      </c>
    </row>
    <row r="116" spans="1:17" ht="14.4" customHeight="1" x14ac:dyDescent="0.3">
      <c r="A116" s="304" t="s">
        <v>1069</v>
      </c>
      <c r="B116" s="305" t="s">
        <v>973</v>
      </c>
      <c r="C116" s="305" t="s">
        <v>960</v>
      </c>
      <c r="D116" s="305" t="s">
        <v>985</v>
      </c>
      <c r="E116" s="305" t="s">
        <v>986</v>
      </c>
      <c r="F116" s="308">
        <v>542</v>
      </c>
      <c r="G116" s="308">
        <v>37940</v>
      </c>
      <c r="H116" s="308">
        <v>1</v>
      </c>
      <c r="I116" s="308">
        <v>70</v>
      </c>
      <c r="J116" s="308">
        <v>524</v>
      </c>
      <c r="K116" s="308">
        <v>36680</v>
      </c>
      <c r="L116" s="308">
        <v>0.96678966789667897</v>
      </c>
      <c r="M116" s="308">
        <v>70</v>
      </c>
      <c r="N116" s="308">
        <v>511</v>
      </c>
      <c r="O116" s="308">
        <v>35770</v>
      </c>
      <c r="P116" s="352">
        <v>0.94280442804428044</v>
      </c>
      <c r="Q116" s="309">
        <v>70</v>
      </c>
    </row>
    <row r="117" spans="1:17" ht="14.4" customHeight="1" x14ac:dyDescent="0.3">
      <c r="A117" s="304" t="s">
        <v>1069</v>
      </c>
      <c r="B117" s="305" t="s">
        <v>973</v>
      </c>
      <c r="C117" s="305" t="s">
        <v>960</v>
      </c>
      <c r="D117" s="305" t="s">
        <v>987</v>
      </c>
      <c r="E117" s="305" t="s">
        <v>986</v>
      </c>
      <c r="F117" s="308">
        <v>375</v>
      </c>
      <c r="G117" s="308">
        <v>75750</v>
      </c>
      <c r="H117" s="308">
        <v>1</v>
      </c>
      <c r="I117" s="308">
        <v>202</v>
      </c>
      <c r="J117" s="308">
        <v>404</v>
      </c>
      <c r="K117" s="308">
        <v>81608</v>
      </c>
      <c r="L117" s="308">
        <v>1.0773333333333333</v>
      </c>
      <c r="M117" s="308">
        <v>202</v>
      </c>
      <c r="N117" s="308">
        <v>363</v>
      </c>
      <c r="O117" s="308">
        <v>73689</v>
      </c>
      <c r="P117" s="352">
        <v>0.97279207920792077</v>
      </c>
      <c r="Q117" s="309">
        <v>203</v>
      </c>
    </row>
    <row r="118" spans="1:17" ht="14.4" customHeight="1" x14ac:dyDescent="0.3">
      <c r="A118" s="304" t="s">
        <v>1069</v>
      </c>
      <c r="B118" s="305" t="s">
        <v>973</v>
      </c>
      <c r="C118" s="305" t="s">
        <v>960</v>
      </c>
      <c r="D118" s="305" t="s">
        <v>989</v>
      </c>
      <c r="E118" s="305" t="s">
        <v>990</v>
      </c>
      <c r="F118" s="308">
        <v>226</v>
      </c>
      <c r="G118" s="308">
        <v>65766</v>
      </c>
      <c r="H118" s="308">
        <v>1</v>
      </c>
      <c r="I118" s="308">
        <v>291</v>
      </c>
      <c r="J118" s="308">
        <v>197</v>
      </c>
      <c r="K118" s="308">
        <v>57327</v>
      </c>
      <c r="L118" s="308">
        <v>0.87168141592920356</v>
      </c>
      <c r="M118" s="308">
        <v>291</v>
      </c>
      <c r="N118" s="308">
        <v>349</v>
      </c>
      <c r="O118" s="308">
        <v>101908</v>
      </c>
      <c r="P118" s="352">
        <v>1.5495544810388346</v>
      </c>
      <c r="Q118" s="309">
        <v>292</v>
      </c>
    </row>
    <row r="119" spans="1:17" ht="14.4" customHeight="1" x14ac:dyDescent="0.3">
      <c r="A119" s="304" t="s">
        <v>1069</v>
      </c>
      <c r="B119" s="305" t="s">
        <v>973</v>
      </c>
      <c r="C119" s="305" t="s">
        <v>960</v>
      </c>
      <c r="D119" s="305" t="s">
        <v>993</v>
      </c>
      <c r="E119" s="305" t="s">
        <v>994</v>
      </c>
      <c r="F119" s="308">
        <v>10</v>
      </c>
      <c r="G119" s="308">
        <v>1070</v>
      </c>
      <c r="H119" s="308">
        <v>1</v>
      </c>
      <c r="I119" s="308">
        <v>107</v>
      </c>
      <c r="J119" s="308">
        <v>8</v>
      </c>
      <c r="K119" s="308">
        <v>856</v>
      </c>
      <c r="L119" s="308">
        <v>0.8</v>
      </c>
      <c r="M119" s="308">
        <v>107</v>
      </c>
      <c r="N119" s="308">
        <v>17</v>
      </c>
      <c r="O119" s="308">
        <v>1836</v>
      </c>
      <c r="P119" s="352">
        <v>1.7158878504672896</v>
      </c>
      <c r="Q119" s="309">
        <v>108</v>
      </c>
    </row>
    <row r="120" spans="1:17" ht="14.4" customHeight="1" x14ac:dyDescent="0.3">
      <c r="A120" s="304" t="s">
        <v>1069</v>
      </c>
      <c r="B120" s="305" t="s">
        <v>973</v>
      </c>
      <c r="C120" s="305" t="s">
        <v>960</v>
      </c>
      <c r="D120" s="305" t="s">
        <v>995</v>
      </c>
      <c r="E120" s="305" t="s">
        <v>996</v>
      </c>
      <c r="F120" s="308">
        <v>6</v>
      </c>
      <c r="G120" s="308">
        <v>552</v>
      </c>
      <c r="H120" s="308">
        <v>1</v>
      </c>
      <c r="I120" s="308">
        <v>92</v>
      </c>
      <c r="J120" s="308"/>
      <c r="K120" s="308"/>
      <c r="L120" s="308"/>
      <c r="M120" s="308"/>
      <c r="N120" s="308">
        <v>9</v>
      </c>
      <c r="O120" s="308">
        <v>837</v>
      </c>
      <c r="P120" s="352">
        <v>1.5163043478260869</v>
      </c>
      <c r="Q120" s="309">
        <v>93</v>
      </c>
    </row>
    <row r="121" spans="1:17" ht="14.4" customHeight="1" x14ac:dyDescent="0.3">
      <c r="A121" s="304" t="s">
        <v>1069</v>
      </c>
      <c r="B121" s="305" t="s">
        <v>973</v>
      </c>
      <c r="C121" s="305" t="s">
        <v>960</v>
      </c>
      <c r="D121" s="305" t="s">
        <v>999</v>
      </c>
      <c r="E121" s="305" t="s">
        <v>1000</v>
      </c>
      <c r="F121" s="308">
        <v>129</v>
      </c>
      <c r="G121" s="308">
        <v>38829</v>
      </c>
      <c r="H121" s="308">
        <v>1</v>
      </c>
      <c r="I121" s="308">
        <v>301</v>
      </c>
      <c r="J121" s="308">
        <v>119</v>
      </c>
      <c r="K121" s="308">
        <v>35938</v>
      </c>
      <c r="L121" s="308">
        <v>0.92554533982332787</v>
      </c>
      <c r="M121" s="308">
        <v>302</v>
      </c>
      <c r="N121" s="308">
        <v>119</v>
      </c>
      <c r="O121" s="308">
        <v>36057</v>
      </c>
      <c r="P121" s="352">
        <v>0.92861005949161712</v>
      </c>
      <c r="Q121" s="309">
        <v>303</v>
      </c>
    </row>
    <row r="122" spans="1:17" ht="14.4" customHeight="1" x14ac:dyDescent="0.3">
      <c r="A122" s="304" t="s">
        <v>1069</v>
      </c>
      <c r="B122" s="305" t="s">
        <v>973</v>
      </c>
      <c r="C122" s="305" t="s">
        <v>960</v>
      </c>
      <c r="D122" s="305" t="s">
        <v>1001</v>
      </c>
      <c r="E122" s="305" t="s">
        <v>1002</v>
      </c>
      <c r="F122" s="308">
        <v>349</v>
      </c>
      <c r="G122" s="308">
        <v>46417</v>
      </c>
      <c r="H122" s="308">
        <v>1</v>
      </c>
      <c r="I122" s="308">
        <v>133</v>
      </c>
      <c r="J122" s="308">
        <v>334</v>
      </c>
      <c r="K122" s="308">
        <v>44422</v>
      </c>
      <c r="L122" s="308">
        <v>0.95702005730659023</v>
      </c>
      <c r="M122" s="308">
        <v>133</v>
      </c>
      <c r="N122" s="308">
        <v>341</v>
      </c>
      <c r="O122" s="308">
        <v>45694</v>
      </c>
      <c r="P122" s="352">
        <v>0.98442381024193726</v>
      </c>
      <c r="Q122" s="309">
        <v>134</v>
      </c>
    </row>
    <row r="123" spans="1:17" ht="14.4" customHeight="1" x14ac:dyDescent="0.3">
      <c r="A123" s="304" t="s">
        <v>1069</v>
      </c>
      <c r="B123" s="305" t="s">
        <v>973</v>
      </c>
      <c r="C123" s="305" t="s">
        <v>960</v>
      </c>
      <c r="D123" s="305" t="s">
        <v>1004</v>
      </c>
      <c r="E123" s="305" t="s">
        <v>1005</v>
      </c>
      <c r="F123" s="308">
        <v>129</v>
      </c>
      <c r="G123" s="308">
        <v>18060</v>
      </c>
      <c r="H123" s="308">
        <v>1</v>
      </c>
      <c r="I123" s="308">
        <v>140</v>
      </c>
      <c r="J123" s="308">
        <v>119</v>
      </c>
      <c r="K123" s="308">
        <v>16660</v>
      </c>
      <c r="L123" s="308">
        <v>0.92248062015503873</v>
      </c>
      <c r="M123" s="308">
        <v>140</v>
      </c>
      <c r="N123" s="308">
        <v>119</v>
      </c>
      <c r="O123" s="308">
        <v>16779</v>
      </c>
      <c r="P123" s="352">
        <v>0.92906976744186043</v>
      </c>
      <c r="Q123" s="309">
        <v>141</v>
      </c>
    </row>
    <row r="124" spans="1:17" ht="14.4" customHeight="1" x14ac:dyDescent="0.3">
      <c r="A124" s="304" t="s">
        <v>1069</v>
      </c>
      <c r="B124" s="305" t="s">
        <v>973</v>
      </c>
      <c r="C124" s="305" t="s">
        <v>960</v>
      </c>
      <c r="D124" s="305" t="s">
        <v>1006</v>
      </c>
      <c r="E124" s="305" t="s">
        <v>1005</v>
      </c>
      <c r="F124" s="308">
        <v>349</v>
      </c>
      <c r="G124" s="308">
        <v>27222</v>
      </c>
      <c r="H124" s="308">
        <v>1</v>
      </c>
      <c r="I124" s="308">
        <v>78</v>
      </c>
      <c r="J124" s="308">
        <v>334</v>
      </c>
      <c r="K124" s="308">
        <v>26052</v>
      </c>
      <c r="L124" s="308">
        <v>0.95702005730659023</v>
      </c>
      <c r="M124" s="308">
        <v>78</v>
      </c>
      <c r="N124" s="308">
        <v>341</v>
      </c>
      <c r="O124" s="308">
        <v>26598</v>
      </c>
      <c r="P124" s="352">
        <v>0.97707736389684818</v>
      </c>
      <c r="Q124" s="309">
        <v>78</v>
      </c>
    </row>
    <row r="125" spans="1:17" ht="14.4" customHeight="1" x14ac:dyDescent="0.3">
      <c r="A125" s="304" t="s">
        <v>1069</v>
      </c>
      <c r="B125" s="305" t="s">
        <v>973</v>
      </c>
      <c r="C125" s="305" t="s">
        <v>960</v>
      </c>
      <c r="D125" s="305" t="s">
        <v>1009</v>
      </c>
      <c r="E125" s="305" t="s">
        <v>1010</v>
      </c>
      <c r="F125" s="308">
        <v>4</v>
      </c>
      <c r="G125" s="308">
        <v>2428</v>
      </c>
      <c r="H125" s="308">
        <v>1</v>
      </c>
      <c r="I125" s="308">
        <v>607</v>
      </c>
      <c r="J125" s="308">
        <v>2</v>
      </c>
      <c r="K125" s="308">
        <v>1218</v>
      </c>
      <c r="L125" s="308">
        <v>0.50164744645799009</v>
      </c>
      <c r="M125" s="308">
        <v>609</v>
      </c>
      <c r="N125" s="308">
        <v>4</v>
      </c>
      <c r="O125" s="308">
        <v>2448</v>
      </c>
      <c r="P125" s="352">
        <v>1.0082372322899507</v>
      </c>
      <c r="Q125" s="309">
        <v>612</v>
      </c>
    </row>
    <row r="126" spans="1:17" ht="14.4" customHeight="1" x14ac:dyDescent="0.3">
      <c r="A126" s="304" t="s">
        <v>1069</v>
      </c>
      <c r="B126" s="305" t="s">
        <v>973</v>
      </c>
      <c r="C126" s="305" t="s">
        <v>960</v>
      </c>
      <c r="D126" s="305" t="s">
        <v>1019</v>
      </c>
      <c r="E126" s="305" t="s">
        <v>1020</v>
      </c>
      <c r="F126" s="308">
        <v>9</v>
      </c>
      <c r="G126" s="308">
        <v>10656</v>
      </c>
      <c r="H126" s="308">
        <v>1</v>
      </c>
      <c r="I126" s="308">
        <v>1184</v>
      </c>
      <c r="J126" s="308">
        <v>8</v>
      </c>
      <c r="K126" s="308">
        <v>9488</v>
      </c>
      <c r="L126" s="308">
        <v>0.89039039039039036</v>
      </c>
      <c r="M126" s="308">
        <v>1186</v>
      </c>
      <c r="N126" s="308">
        <v>18</v>
      </c>
      <c r="O126" s="308">
        <v>21402</v>
      </c>
      <c r="P126" s="352">
        <v>2.0084459459459461</v>
      </c>
      <c r="Q126" s="309">
        <v>1189</v>
      </c>
    </row>
    <row r="127" spans="1:17" ht="14.4" customHeight="1" x14ac:dyDescent="0.3">
      <c r="A127" s="304" t="s">
        <v>1069</v>
      </c>
      <c r="B127" s="305" t="s">
        <v>973</v>
      </c>
      <c r="C127" s="305" t="s">
        <v>960</v>
      </c>
      <c r="D127" s="305" t="s">
        <v>1021</v>
      </c>
      <c r="E127" s="305" t="s">
        <v>1022</v>
      </c>
      <c r="F127" s="308">
        <v>10</v>
      </c>
      <c r="G127" s="308">
        <v>1580</v>
      </c>
      <c r="H127" s="308">
        <v>1</v>
      </c>
      <c r="I127" s="308">
        <v>158</v>
      </c>
      <c r="J127" s="308">
        <v>9</v>
      </c>
      <c r="K127" s="308">
        <v>1422</v>
      </c>
      <c r="L127" s="308">
        <v>0.9</v>
      </c>
      <c r="M127" s="308">
        <v>158</v>
      </c>
      <c r="N127" s="308">
        <v>16</v>
      </c>
      <c r="O127" s="308">
        <v>2544</v>
      </c>
      <c r="P127" s="352">
        <v>1.6101265822784809</v>
      </c>
      <c r="Q127" s="309">
        <v>159</v>
      </c>
    </row>
    <row r="128" spans="1:17" ht="14.4" customHeight="1" x14ac:dyDescent="0.3">
      <c r="A128" s="304" t="s">
        <v>1069</v>
      </c>
      <c r="B128" s="305" t="s">
        <v>973</v>
      </c>
      <c r="C128" s="305" t="s">
        <v>960</v>
      </c>
      <c r="D128" s="305" t="s">
        <v>1023</v>
      </c>
      <c r="E128" s="305" t="s">
        <v>1024</v>
      </c>
      <c r="F128" s="308">
        <v>1</v>
      </c>
      <c r="G128" s="308">
        <v>316</v>
      </c>
      <c r="H128" s="308">
        <v>1</v>
      </c>
      <c r="I128" s="308">
        <v>316</v>
      </c>
      <c r="J128" s="308"/>
      <c r="K128" s="308"/>
      <c r="L128" s="308"/>
      <c r="M128" s="308"/>
      <c r="N128" s="308">
        <v>2</v>
      </c>
      <c r="O128" s="308">
        <v>638</v>
      </c>
      <c r="P128" s="352">
        <v>2.018987341772152</v>
      </c>
      <c r="Q128" s="309">
        <v>319</v>
      </c>
    </row>
    <row r="129" spans="1:17" ht="14.4" customHeight="1" x14ac:dyDescent="0.3">
      <c r="A129" s="304" t="s">
        <v>1069</v>
      </c>
      <c r="B129" s="305" t="s">
        <v>973</v>
      </c>
      <c r="C129" s="305" t="s">
        <v>960</v>
      </c>
      <c r="D129" s="305" t="s">
        <v>1035</v>
      </c>
      <c r="E129" s="305" t="s">
        <v>1036</v>
      </c>
      <c r="F129" s="308">
        <v>481</v>
      </c>
      <c r="G129" s="308">
        <v>7696</v>
      </c>
      <c r="H129" s="308">
        <v>1</v>
      </c>
      <c r="I129" s="308">
        <v>16</v>
      </c>
      <c r="J129" s="308">
        <v>459</v>
      </c>
      <c r="K129" s="308">
        <v>7344</v>
      </c>
      <c r="L129" s="308">
        <v>0.95426195426195426</v>
      </c>
      <c r="M129" s="308">
        <v>16</v>
      </c>
      <c r="N129" s="308">
        <v>474</v>
      </c>
      <c r="O129" s="308">
        <v>7584</v>
      </c>
      <c r="P129" s="352">
        <v>0.9854469854469855</v>
      </c>
      <c r="Q129" s="309">
        <v>16</v>
      </c>
    </row>
    <row r="130" spans="1:17" ht="14.4" customHeight="1" x14ac:dyDescent="0.3">
      <c r="A130" s="304" t="s">
        <v>1070</v>
      </c>
      <c r="B130" s="305" t="s">
        <v>973</v>
      </c>
      <c r="C130" s="305" t="s">
        <v>960</v>
      </c>
      <c r="D130" s="305" t="s">
        <v>979</v>
      </c>
      <c r="E130" s="305" t="s">
        <v>980</v>
      </c>
      <c r="F130" s="308">
        <v>52</v>
      </c>
      <c r="G130" s="308">
        <v>13468</v>
      </c>
      <c r="H130" s="308">
        <v>1</v>
      </c>
      <c r="I130" s="308">
        <v>259</v>
      </c>
      <c r="J130" s="308">
        <v>51</v>
      </c>
      <c r="K130" s="308">
        <v>13311</v>
      </c>
      <c r="L130" s="308">
        <v>0.98834273834273834</v>
      </c>
      <c r="M130" s="308">
        <v>261</v>
      </c>
      <c r="N130" s="308">
        <v>69</v>
      </c>
      <c r="O130" s="308">
        <v>18078</v>
      </c>
      <c r="P130" s="352">
        <v>1.3422928422928424</v>
      </c>
      <c r="Q130" s="309">
        <v>262</v>
      </c>
    </row>
    <row r="131" spans="1:17" ht="14.4" customHeight="1" x14ac:dyDescent="0.3">
      <c r="A131" s="304" t="s">
        <v>1070</v>
      </c>
      <c r="B131" s="305" t="s">
        <v>973</v>
      </c>
      <c r="C131" s="305" t="s">
        <v>960</v>
      </c>
      <c r="D131" s="305" t="s">
        <v>981</v>
      </c>
      <c r="E131" s="305" t="s">
        <v>982</v>
      </c>
      <c r="F131" s="308">
        <v>36</v>
      </c>
      <c r="G131" s="308">
        <v>5724</v>
      </c>
      <c r="H131" s="308">
        <v>1</v>
      </c>
      <c r="I131" s="308">
        <v>159</v>
      </c>
      <c r="J131" s="308">
        <v>38</v>
      </c>
      <c r="K131" s="308">
        <v>6042</v>
      </c>
      <c r="L131" s="308">
        <v>1.0555555555555556</v>
      </c>
      <c r="M131" s="308">
        <v>159</v>
      </c>
      <c r="N131" s="308">
        <v>36</v>
      </c>
      <c r="O131" s="308">
        <v>5760</v>
      </c>
      <c r="P131" s="352">
        <v>1.0062893081761006</v>
      </c>
      <c r="Q131" s="309">
        <v>160</v>
      </c>
    </row>
    <row r="132" spans="1:17" ht="14.4" customHeight="1" x14ac:dyDescent="0.3">
      <c r="A132" s="304" t="s">
        <v>1070</v>
      </c>
      <c r="B132" s="305" t="s">
        <v>973</v>
      </c>
      <c r="C132" s="305" t="s">
        <v>960</v>
      </c>
      <c r="D132" s="305" t="s">
        <v>985</v>
      </c>
      <c r="E132" s="305" t="s">
        <v>986</v>
      </c>
      <c r="F132" s="308">
        <v>253</v>
      </c>
      <c r="G132" s="308">
        <v>17710</v>
      </c>
      <c r="H132" s="308">
        <v>1</v>
      </c>
      <c r="I132" s="308">
        <v>70</v>
      </c>
      <c r="J132" s="308">
        <v>257</v>
      </c>
      <c r="K132" s="308">
        <v>17990</v>
      </c>
      <c r="L132" s="308">
        <v>1.0158102766798418</v>
      </c>
      <c r="M132" s="308">
        <v>70</v>
      </c>
      <c r="N132" s="308">
        <v>270</v>
      </c>
      <c r="O132" s="308">
        <v>18900</v>
      </c>
      <c r="P132" s="352">
        <v>1.0671936758893281</v>
      </c>
      <c r="Q132" s="309">
        <v>70</v>
      </c>
    </row>
    <row r="133" spans="1:17" ht="14.4" customHeight="1" x14ac:dyDescent="0.3">
      <c r="A133" s="304" t="s">
        <v>1070</v>
      </c>
      <c r="B133" s="305" t="s">
        <v>973</v>
      </c>
      <c r="C133" s="305" t="s">
        <v>960</v>
      </c>
      <c r="D133" s="305" t="s">
        <v>987</v>
      </c>
      <c r="E133" s="305" t="s">
        <v>986</v>
      </c>
      <c r="F133" s="308">
        <v>683</v>
      </c>
      <c r="G133" s="308">
        <v>137966</v>
      </c>
      <c r="H133" s="308">
        <v>1</v>
      </c>
      <c r="I133" s="308">
        <v>202</v>
      </c>
      <c r="J133" s="308">
        <v>461</v>
      </c>
      <c r="K133" s="308">
        <v>93122</v>
      </c>
      <c r="L133" s="308">
        <v>0.67496339677891659</v>
      </c>
      <c r="M133" s="308">
        <v>202</v>
      </c>
      <c r="N133" s="308">
        <v>487</v>
      </c>
      <c r="O133" s="308">
        <v>98861</v>
      </c>
      <c r="P133" s="352">
        <v>0.71656060188742154</v>
      </c>
      <c r="Q133" s="309">
        <v>203</v>
      </c>
    </row>
    <row r="134" spans="1:17" ht="14.4" customHeight="1" x14ac:dyDescent="0.3">
      <c r="A134" s="304" t="s">
        <v>1070</v>
      </c>
      <c r="B134" s="305" t="s">
        <v>973</v>
      </c>
      <c r="C134" s="305" t="s">
        <v>960</v>
      </c>
      <c r="D134" s="305" t="s">
        <v>989</v>
      </c>
      <c r="E134" s="305" t="s">
        <v>990</v>
      </c>
      <c r="F134" s="308">
        <v>281</v>
      </c>
      <c r="G134" s="308">
        <v>81771</v>
      </c>
      <c r="H134" s="308">
        <v>1</v>
      </c>
      <c r="I134" s="308">
        <v>291</v>
      </c>
      <c r="J134" s="308">
        <v>97</v>
      </c>
      <c r="K134" s="308">
        <v>28227</v>
      </c>
      <c r="L134" s="308">
        <v>0.34519572953736655</v>
      </c>
      <c r="M134" s="308">
        <v>291</v>
      </c>
      <c r="N134" s="308">
        <v>166</v>
      </c>
      <c r="O134" s="308">
        <v>48472</v>
      </c>
      <c r="P134" s="352">
        <v>0.59277739051742062</v>
      </c>
      <c r="Q134" s="309">
        <v>292</v>
      </c>
    </row>
    <row r="135" spans="1:17" ht="14.4" customHeight="1" x14ac:dyDescent="0.3">
      <c r="A135" s="304" t="s">
        <v>1070</v>
      </c>
      <c r="B135" s="305" t="s">
        <v>973</v>
      </c>
      <c r="C135" s="305" t="s">
        <v>960</v>
      </c>
      <c r="D135" s="305" t="s">
        <v>991</v>
      </c>
      <c r="E135" s="305" t="s">
        <v>992</v>
      </c>
      <c r="F135" s="308"/>
      <c r="G135" s="308"/>
      <c r="H135" s="308"/>
      <c r="I135" s="308"/>
      <c r="J135" s="308"/>
      <c r="K135" s="308"/>
      <c r="L135" s="308"/>
      <c r="M135" s="308"/>
      <c r="N135" s="308">
        <v>1</v>
      </c>
      <c r="O135" s="308">
        <v>216</v>
      </c>
      <c r="P135" s="352"/>
      <c r="Q135" s="309">
        <v>216</v>
      </c>
    </row>
    <row r="136" spans="1:17" ht="14.4" customHeight="1" x14ac:dyDescent="0.3">
      <c r="A136" s="304" t="s">
        <v>1070</v>
      </c>
      <c r="B136" s="305" t="s">
        <v>973</v>
      </c>
      <c r="C136" s="305" t="s">
        <v>960</v>
      </c>
      <c r="D136" s="305" t="s">
        <v>993</v>
      </c>
      <c r="E136" s="305" t="s">
        <v>994</v>
      </c>
      <c r="F136" s="308">
        <v>11</v>
      </c>
      <c r="G136" s="308">
        <v>1177</v>
      </c>
      <c r="H136" s="308">
        <v>1</v>
      </c>
      <c r="I136" s="308">
        <v>107</v>
      </c>
      <c r="J136" s="308">
        <v>1</v>
      </c>
      <c r="K136" s="308">
        <v>107</v>
      </c>
      <c r="L136" s="308">
        <v>9.0909090909090912E-2</v>
      </c>
      <c r="M136" s="308">
        <v>107</v>
      </c>
      <c r="N136" s="308">
        <v>7</v>
      </c>
      <c r="O136" s="308">
        <v>756</v>
      </c>
      <c r="P136" s="352">
        <v>0.64231096006796939</v>
      </c>
      <c r="Q136" s="309">
        <v>108</v>
      </c>
    </row>
    <row r="137" spans="1:17" ht="14.4" customHeight="1" x14ac:dyDescent="0.3">
      <c r="A137" s="304" t="s">
        <v>1070</v>
      </c>
      <c r="B137" s="305" t="s">
        <v>973</v>
      </c>
      <c r="C137" s="305" t="s">
        <v>960</v>
      </c>
      <c r="D137" s="305" t="s">
        <v>995</v>
      </c>
      <c r="E137" s="305" t="s">
        <v>996</v>
      </c>
      <c r="F137" s="308">
        <v>6</v>
      </c>
      <c r="G137" s="308">
        <v>552</v>
      </c>
      <c r="H137" s="308">
        <v>1</v>
      </c>
      <c r="I137" s="308">
        <v>92</v>
      </c>
      <c r="J137" s="308"/>
      <c r="K137" s="308"/>
      <c r="L137" s="308"/>
      <c r="M137" s="308"/>
      <c r="N137" s="308">
        <v>12</v>
      </c>
      <c r="O137" s="308">
        <v>1116</v>
      </c>
      <c r="P137" s="352">
        <v>2.0217391304347827</v>
      </c>
      <c r="Q137" s="309">
        <v>93</v>
      </c>
    </row>
    <row r="138" spans="1:17" ht="14.4" customHeight="1" x14ac:dyDescent="0.3">
      <c r="A138" s="304" t="s">
        <v>1070</v>
      </c>
      <c r="B138" s="305" t="s">
        <v>973</v>
      </c>
      <c r="C138" s="305" t="s">
        <v>960</v>
      </c>
      <c r="D138" s="305" t="s">
        <v>997</v>
      </c>
      <c r="E138" s="305" t="s">
        <v>998</v>
      </c>
      <c r="F138" s="308"/>
      <c r="G138" s="308"/>
      <c r="H138" s="308"/>
      <c r="I138" s="308"/>
      <c r="J138" s="308"/>
      <c r="K138" s="308"/>
      <c r="L138" s="308"/>
      <c r="M138" s="308"/>
      <c r="N138" s="308">
        <v>1</v>
      </c>
      <c r="O138" s="308">
        <v>220</v>
      </c>
      <c r="P138" s="352"/>
      <c r="Q138" s="309">
        <v>220</v>
      </c>
    </row>
    <row r="139" spans="1:17" ht="14.4" customHeight="1" x14ac:dyDescent="0.3">
      <c r="A139" s="304" t="s">
        <v>1070</v>
      </c>
      <c r="B139" s="305" t="s">
        <v>973</v>
      </c>
      <c r="C139" s="305" t="s">
        <v>960</v>
      </c>
      <c r="D139" s="305" t="s">
        <v>999</v>
      </c>
      <c r="E139" s="305" t="s">
        <v>1000</v>
      </c>
      <c r="F139" s="308">
        <v>103</v>
      </c>
      <c r="G139" s="308">
        <v>31003</v>
      </c>
      <c r="H139" s="308">
        <v>1</v>
      </c>
      <c r="I139" s="308">
        <v>301</v>
      </c>
      <c r="J139" s="308">
        <v>93</v>
      </c>
      <c r="K139" s="308">
        <v>28086</v>
      </c>
      <c r="L139" s="308">
        <v>0.90591233106473568</v>
      </c>
      <c r="M139" s="308">
        <v>302</v>
      </c>
      <c r="N139" s="308">
        <v>86</v>
      </c>
      <c r="O139" s="308">
        <v>26058</v>
      </c>
      <c r="P139" s="352">
        <v>0.84049930651872395</v>
      </c>
      <c r="Q139" s="309">
        <v>303</v>
      </c>
    </row>
    <row r="140" spans="1:17" ht="14.4" customHeight="1" x14ac:dyDescent="0.3">
      <c r="A140" s="304" t="s">
        <v>1070</v>
      </c>
      <c r="B140" s="305" t="s">
        <v>973</v>
      </c>
      <c r="C140" s="305" t="s">
        <v>960</v>
      </c>
      <c r="D140" s="305" t="s">
        <v>1001</v>
      </c>
      <c r="E140" s="305" t="s">
        <v>1002</v>
      </c>
      <c r="F140" s="308">
        <v>80</v>
      </c>
      <c r="G140" s="308">
        <v>10640</v>
      </c>
      <c r="H140" s="308">
        <v>1</v>
      </c>
      <c r="I140" s="308">
        <v>133</v>
      </c>
      <c r="J140" s="308">
        <v>94</v>
      </c>
      <c r="K140" s="308">
        <v>12502</v>
      </c>
      <c r="L140" s="308">
        <v>1.175</v>
      </c>
      <c r="M140" s="308">
        <v>133</v>
      </c>
      <c r="N140" s="308">
        <v>89</v>
      </c>
      <c r="O140" s="308">
        <v>11926</v>
      </c>
      <c r="P140" s="352">
        <v>1.1208646616541353</v>
      </c>
      <c r="Q140" s="309">
        <v>134</v>
      </c>
    </row>
    <row r="141" spans="1:17" ht="14.4" customHeight="1" x14ac:dyDescent="0.3">
      <c r="A141" s="304" t="s">
        <v>1070</v>
      </c>
      <c r="B141" s="305" t="s">
        <v>973</v>
      </c>
      <c r="C141" s="305" t="s">
        <v>960</v>
      </c>
      <c r="D141" s="305" t="s">
        <v>1003</v>
      </c>
      <c r="E141" s="305" t="s">
        <v>1002</v>
      </c>
      <c r="F141" s="308">
        <v>3</v>
      </c>
      <c r="G141" s="308">
        <v>522</v>
      </c>
      <c r="H141" s="308">
        <v>1</v>
      </c>
      <c r="I141" s="308">
        <v>174</v>
      </c>
      <c r="J141" s="308"/>
      <c r="K141" s="308"/>
      <c r="L141" s="308"/>
      <c r="M141" s="308"/>
      <c r="N141" s="308"/>
      <c r="O141" s="308"/>
      <c r="P141" s="352"/>
      <c r="Q141" s="309"/>
    </row>
    <row r="142" spans="1:17" ht="14.4" customHeight="1" x14ac:dyDescent="0.3">
      <c r="A142" s="304" t="s">
        <v>1070</v>
      </c>
      <c r="B142" s="305" t="s">
        <v>973</v>
      </c>
      <c r="C142" s="305" t="s">
        <v>960</v>
      </c>
      <c r="D142" s="305" t="s">
        <v>1004</v>
      </c>
      <c r="E142" s="305" t="s">
        <v>1005</v>
      </c>
      <c r="F142" s="308">
        <v>102</v>
      </c>
      <c r="G142" s="308">
        <v>14280</v>
      </c>
      <c r="H142" s="308">
        <v>1</v>
      </c>
      <c r="I142" s="308">
        <v>140</v>
      </c>
      <c r="J142" s="308">
        <v>93</v>
      </c>
      <c r="K142" s="308">
        <v>13020</v>
      </c>
      <c r="L142" s="308">
        <v>0.91176470588235292</v>
      </c>
      <c r="M142" s="308">
        <v>140</v>
      </c>
      <c r="N142" s="308">
        <v>86</v>
      </c>
      <c r="O142" s="308">
        <v>12126</v>
      </c>
      <c r="P142" s="352">
        <v>0.8491596638655462</v>
      </c>
      <c r="Q142" s="309">
        <v>141</v>
      </c>
    </row>
    <row r="143" spans="1:17" ht="14.4" customHeight="1" x14ac:dyDescent="0.3">
      <c r="A143" s="304" t="s">
        <v>1070</v>
      </c>
      <c r="B143" s="305" t="s">
        <v>973</v>
      </c>
      <c r="C143" s="305" t="s">
        <v>960</v>
      </c>
      <c r="D143" s="305" t="s">
        <v>1006</v>
      </c>
      <c r="E143" s="305" t="s">
        <v>1005</v>
      </c>
      <c r="F143" s="308">
        <v>80</v>
      </c>
      <c r="G143" s="308">
        <v>6240</v>
      </c>
      <c r="H143" s="308">
        <v>1</v>
      </c>
      <c r="I143" s="308">
        <v>78</v>
      </c>
      <c r="J143" s="308">
        <v>94</v>
      </c>
      <c r="K143" s="308">
        <v>7332</v>
      </c>
      <c r="L143" s="308">
        <v>1.175</v>
      </c>
      <c r="M143" s="308">
        <v>78</v>
      </c>
      <c r="N143" s="308">
        <v>89</v>
      </c>
      <c r="O143" s="308">
        <v>6942</v>
      </c>
      <c r="P143" s="352">
        <v>1.1125</v>
      </c>
      <c r="Q143" s="309">
        <v>78</v>
      </c>
    </row>
    <row r="144" spans="1:17" ht="14.4" customHeight="1" x14ac:dyDescent="0.3">
      <c r="A144" s="304" t="s">
        <v>1070</v>
      </c>
      <c r="B144" s="305" t="s">
        <v>973</v>
      </c>
      <c r="C144" s="305" t="s">
        <v>960</v>
      </c>
      <c r="D144" s="305" t="s">
        <v>1007</v>
      </c>
      <c r="E144" s="305" t="s">
        <v>1008</v>
      </c>
      <c r="F144" s="308"/>
      <c r="G144" s="308"/>
      <c r="H144" s="308"/>
      <c r="I144" s="308"/>
      <c r="J144" s="308"/>
      <c r="K144" s="308"/>
      <c r="L144" s="308"/>
      <c r="M144" s="308"/>
      <c r="N144" s="308">
        <v>2</v>
      </c>
      <c r="O144" s="308">
        <v>582</v>
      </c>
      <c r="P144" s="352"/>
      <c r="Q144" s="309">
        <v>291</v>
      </c>
    </row>
    <row r="145" spans="1:17" ht="14.4" customHeight="1" x14ac:dyDescent="0.3">
      <c r="A145" s="304" t="s">
        <v>1070</v>
      </c>
      <c r="B145" s="305" t="s">
        <v>973</v>
      </c>
      <c r="C145" s="305" t="s">
        <v>960</v>
      </c>
      <c r="D145" s="305" t="s">
        <v>1009</v>
      </c>
      <c r="E145" s="305" t="s">
        <v>1010</v>
      </c>
      <c r="F145" s="308"/>
      <c r="G145" s="308"/>
      <c r="H145" s="308"/>
      <c r="I145" s="308"/>
      <c r="J145" s="308"/>
      <c r="K145" s="308"/>
      <c r="L145" s="308"/>
      <c r="M145" s="308"/>
      <c r="N145" s="308">
        <v>1</v>
      </c>
      <c r="O145" s="308">
        <v>612</v>
      </c>
      <c r="P145" s="352"/>
      <c r="Q145" s="309">
        <v>612</v>
      </c>
    </row>
    <row r="146" spans="1:17" ht="14.4" customHeight="1" x14ac:dyDescent="0.3">
      <c r="A146" s="304" t="s">
        <v>1070</v>
      </c>
      <c r="B146" s="305" t="s">
        <v>973</v>
      </c>
      <c r="C146" s="305" t="s">
        <v>960</v>
      </c>
      <c r="D146" s="305" t="s">
        <v>1019</v>
      </c>
      <c r="E146" s="305" t="s">
        <v>1020</v>
      </c>
      <c r="F146" s="308">
        <v>9</v>
      </c>
      <c r="G146" s="308">
        <v>10656</v>
      </c>
      <c r="H146" s="308">
        <v>1</v>
      </c>
      <c r="I146" s="308">
        <v>1184</v>
      </c>
      <c r="J146" s="308">
        <v>2</v>
      </c>
      <c r="K146" s="308">
        <v>2372</v>
      </c>
      <c r="L146" s="308">
        <v>0.22259759759759759</v>
      </c>
      <c r="M146" s="308">
        <v>1186</v>
      </c>
      <c r="N146" s="308">
        <v>9</v>
      </c>
      <c r="O146" s="308">
        <v>10701</v>
      </c>
      <c r="P146" s="352">
        <v>1.004222972972973</v>
      </c>
      <c r="Q146" s="309">
        <v>1189</v>
      </c>
    </row>
    <row r="147" spans="1:17" ht="14.4" customHeight="1" x14ac:dyDescent="0.3">
      <c r="A147" s="304" t="s">
        <v>1070</v>
      </c>
      <c r="B147" s="305" t="s">
        <v>973</v>
      </c>
      <c r="C147" s="305" t="s">
        <v>960</v>
      </c>
      <c r="D147" s="305" t="s">
        <v>1021</v>
      </c>
      <c r="E147" s="305" t="s">
        <v>1022</v>
      </c>
      <c r="F147" s="308">
        <v>11</v>
      </c>
      <c r="G147" s="308">
        <v>1738</v>
      </c>
      <c r="H147" s="308">
        <v>1</v>
      </c>
      <c r="I147" s="308">
        <v>158</v>
      </c>
      <c r="J147" s="308">
        <v>3</v>
      </c>
      <c r="K147" s="308">
        <v>474</v>
      </c>
      <c r="L147" s="308">
        <v>0.27272727272727271</v>
      </c>
      <c r="M147" s="308">
        <v>158</v>
      </c>
      <c r="N147" s="308">
        <v>7</v>
      </c>
      <c r="O147" s="308">
        <v>1113</v>
      </c>
      <c r="P147" s="352">
        <v>0.64039125431530497</v>
      </c>
      <c r="Q147" s="309">
        <v>159</v>
      </c>
    </row>
    <row r="148" spans="1:17" ht="14.4" customHeight="1" x14ac:dyDescent="0.3">
      <c r="A148" s="304" t="s">
        <v>1070</v>
      </c>
      <c r="B148" s="305" t="s">
        <v>973</v>
      </c>
      <c r="C148" s="305" t="s">
        <v>960</v>
      </c>
      <c r="D148" s="305" t="s">
        <v>1023</v>
      </c>
      <c r="E148" s="305" t="s">
        <v>1024</v>
      </c>
      <c r="F148" s="308"/>
      <c r="G148" s="308"/>
      <c r="H148" s="308"/>
      <c r="I148" s="308"/>
      <c r="J148" s="308"/>
      <c r="K148" s="308"/>
      <c r="L148" s="308"/>
      <c r="M148" s="308"/>
      <c r="N148" s="308">
        <v>1</v>
      </c>
      <c r="O148" s="308">
        <v>319</v>
      </c>
      <c r="P148" s="352"/>
      <c r="Q148" s="309">
        <v>319</v>
      </c>
    </row>
    <row r="149" spans="1:17" ht="14.4" customHeight="1" x14ac:dyDescent="0.3">
      <c r="A149" s="304" t="s">
        <v>1070</v>
      </c>
      <c r="B149" s="305" t="s">
        <v>973</v>
      </c>
      <c r="C149" s="305" t="s">
        <v>960</v>
      </c>
      <c r="D149" s="305" t="s">
        <v>1027</v>
      </c>
      <c r="E149" s="305" t="s">
        <v>1028</v>
      </c>
      <c r="F149" s="308">
        <v>13</v>
      </c>
      <c r="G149" s="308">
        <v>4966</v>
      </c>
      <c r="H149" s="308">
        <v>1</v>
      </c>
      <c r="I149" s="308">
        <v>382</v>
      </c>
      <c r="J149" s="308">
        <v>16</v>
      </c>
      <c r="K149" s="308">
        <v>6112</v>
      </c>
      <c r="L149" s="308">
        <v>1.2307692307692308</v>
      </c>
      <c r="M149" s="308">
        <v>382</v>
      </c>
      <c r="N149" s="308">
        <v>15</v>
      </c>
      <c r="O149" s="308">
        <v>5730</v>
      </c>
      <c r="P149" s="352">
        <v>1.1538461538461537</v>
      </c>
      <c r="Q149" s="309">
        <v>382</v>
      </c>
    </row>
    <row r="150" spans="1:17" ht="14.4" customHeight="1" x14ac:dyDescent="0.3">
      <c r="A150" s="304" t="s">
        <v>1070</v>
      </c>
      <c r="B150" s="305" t="s">
        <v>973</v>
      </c>
      <c r="C150" s="305" t="s">
        <v>960</v>
      </c>
      <c r="D150" s="305" t="s">
        <v>1029</v>
      </c>
      <c r="E150" s="305" t="s">
        <v>1030</v>
      </c>
      <c r="F150" s="308">
        <v>1</v>
      </c>
      <c r="G150" s="308">
        <v>486</v>
      </c>
      <c r="H150" s="308">
        <v>1</v>
      </c>
      <c r="I150" s="308">
        <v>486</v>
      </c>
      <c r="J150" s="308">
        <v>1</v>
      </c>
      <c r="K150" s="308">
        <v>486</v>
      </c>
      <c r="L150" s="308">
        <v>1</v>
      </c>
      <c r="M150" s="308">
        <v>486</v>
      </c>
      <c r="N150" s="308">
        <v>2</v>
      </c>
      <c r="O150" s="308">
        <v>972</v>
      </c>
      <c r="P150" s="352">
        <v>2</v>
      </c>
      <c r="Q150" s="309">
        <v>486</v>
      </c>
    </row>
    <row r="151" spans="1:17" ht="14.4" customHeight="1" x14ac:dyDescent="0.3">
      <c r="A151" s="304" t="s">
        <v>1070</v>
      </c>
      <c r="B151" s="305" t="s">
        <v>973</v>
      </c>
      <c r="C151" s="305" t="s">
        <v>960</v>
      </c>
      <c r="D151" s="305" t="s">
        <v>1035</v>
      </c>
      <c r="E151" s="305" t="s">
        <v>1036</v>
      </c>
      <c r="F151" s="308">
        <v>225</v>
      </c>
      <c r="G151" s="308">
        <v>3600</v>
      </c>
      <c r="H151" s="308">
        <v>1</v>
      </c>
      <c r="I151" s="308">
        <v>16</v>
      </c>
      <c r="J151" s="308">
        <v>217</v>
      </c>
      <c r="K151" s="308">
        <v>3472</v>
      </c>
      <c r="L151" s="308">
        <v>0.96444444444444444</v>
      </c>
      <c r="M151" s="308">
        <v>16</v>
      </c>
      <c r="N151" s="308">
        <v>217</v>
      </c>
      <c r="O151" s="308">
        <v>3472</v>
      </c>
      <c r="P151" s="352">
        <v>0.96444444444444444</v>
      </c>
      <c r="Q151" s="309">
        <v>16</v>
      </c>
    </row>
    <row r="152" spans="1:17" ht="14.4" customHeight="1" x14ac:dyDescent="0.3">
      <c r="A152" s="304" t="s">
        <v>1071</v>
      </c>
      <c r="B152" s="305" t="s">
        <v>973</v>
      </c>
      <c r="C152" s="305" t="s">
        <v>960</v>
      </c>
      <c r="D152" s="305" t="s">
        <v>979</v>
      </c>
      <c r="E152" s="305" t="s">
        <v>980</v>
      </c>
      <c r="F152" s="308">
        <v>158</v>
      </c>
      <c r="G152" s="308">
        <v>40922</v>
      </c>
      <c r="H152" s="308">
        <v>1</v>
      </c>
      <c r="I152" s="308">
        <v>259</v>
      </c>
      <c r="J152" s="308">
        <v>92</v>
      </c>
      <c r="K152" s="308">
        <v>24012</v>
      </c>
      <c r="L152" s="308">
        <v>0.58677483993939694</v>
      </c>
      <c r="M152" s="308">
        <v>261</v>
      </c>
      <c r="N152" s="308">
        <v>89</v>
      </c>
      <c r="O152" s="308">
        <v>23318</v>
      </c>
      <c r="P152" s="352">
        <v>0.56981574703093696</v>
      </c>
      <c r="Q152" s="309">
        <v>262</v>
      </c>
    </row>
    <row r="153" spans="1:17" ht="14.4" customHeight="1" x14ac:dyDescent="0.3">
      <c r="A153" s="304" t="s">
        <v>1071</v>
      </c>
      <c r="B153" s="305" t="s">
        <v>973</v>
      </c>
      <c r="C153" s="305" t="s">
        <v>960</v>
      </c>
      <c r="D153" s="305" t="s">
        <v>981</v>
      </c>
      <c r="E153" s="305" t="s">
        <v>982</v>
      </c>
      <c r="F153" s="308">
        <v>432</v>
      </c>
      <c r="G153" s="308">
        <v>68688</v>
      </c>
      <c r="H153" s="308">
        <v>1</v>
      </c>
      <c r="I153" s="308">
        <v>159</v>
      </c>
      <c r="J153" s="308">
        <v>457</v>
      </c>
      <c r="K153" s="308">
        <v>72663</v>
      </c>
      <c r="L153" s="308">
        <v>1.0578703703703705</v>
      </c>
      <c r="M153" s="308">
        <v>159</v>
      </c>
      <c r="N153" s="308">
        <v>204</v>
      </c>
      <c r="O153" s="308">
        <v>32640</v>
      </c>
      <c r="P153" s="352">
        <v>0.47519217330538083</v>
      </c>
      <c r="Q153" s="309">
        <v>160</v>
      </c>
    </row>
    <row r="154" spans="1:17" ht="14.4" customHeight="1" x14ac:dyDescent="0.3">
      <c r="A154" s="304" t="s">
        <v>1071</v>
      </c>
      <c r="B154" s="305" t="s">
        <v>973</v>
      </c>
      <c r="C154" s="305" t="s">
        <v>960</v>
      </c>
      <c r="D154" s="305" t="s">
        <v>985</v>
      </c>
      <c r="E154" s="305" t="s">
        <v>986</v>
      </c>
      <c r="F154" s="308">
        <v>547</v>
      </c>
      <c r="G154" s="308">
        <v>38290</v>
      </c>
      <c r="H154" s="308">
        <v>1</v>
      </c>
      <c r="I154" s="308">
        <v>70</v>
      </c>
      <c r="J154" s="308">
        <v>618</v>
      </c>
      <c r="K154" s="308">
        <v>43260</v>
      </c>
      <c r="L154" s="308">
        <v>1.129798903107861</v>
      </c>
      <c r="M154" s="308">
        <v>70</v>
      </c>
      <c r="N154" s="308">
        <v>288</v>
      </c>
      <c r="O154" s="308">
        <v>20160</v>
      </c>
      <c r="P154" s="352">
        <v>0.52650822669104203</v>
      </c>
      <c r="Q154" s="309">
        <v>70</v>
      </c>
    </row>
    <row r="155" spans="1:17" ht="14.4" customHeight="1" x14ac:dyDescent="0.3">
      <c r="A155" s="304" t="s">
        <v>1071</v>
      </c>
      <c r="B155" s="305" t="s">
        <v>973</v>
      </c>
      <c r="C155" s="305" t="s">
        <v>960</v>
      </c>
      <c r="D155" s="305" t="s">
        <v>987</v>
      </c>
      <c r="E155" s="305" t="s">
        <v>986</v>
      </c>
      <c r="F155" s="308">
        <v>398</v>
      </c>
      <c r="G155" s="308">
        <v>80396</v>
      </c>
      <c r="H155" s="308">
        <v>1</v>
      </c>
      <c r="I155" s="308">
        <v>202</v>
      </c>
      <c r="J155" s="308">
        <v>275</v>
      </c>
      <c r="K155" s="308">
        <v>55550</v>
      </c>
      <c r="L155" s="308">
        <v>0.69095477386934678</v>
      </c>
      <c r="M155" s="308">
        <v>202</v>
      </c>
      <c r="N155" s="308">
        <v>305</v>
      </c>
      <c r="O155" s="308">
        <v>61915</v>
      </c>
      <c r="P155" s="352">
        <v>0.77012537937210801</v>
      </c>
      <c r="Q155" s="309">
        <v>203</v>
      </c>
    </row>
    <row r="156" spans="1:17" ht="14.4" customHeight="1" x14ac:dyDescent="0.3">
      <c r="A156" s="304" t="s">
        <v>1071</v>
      </c>
      <c r="B156" s="305" t="s">
        <v>973</v>
      </c>
      <c r="C156" s="305" t="s">
        <v>960</v>
      </c>
      <c r="D156" s="305" t="s">
        <v>989</v>
      </c>
      <c r="E156" s="305" t="s">
        <v>990</v>
      </c>
      <c r="F156" s="308">
        <v>569</v>
      </c>
      <c r="G156" s="308">
        <v>165579</v>
      </c>
      <c r="H156" s="308">
        <v>1</v>
      </c>
      <c r="I156" s="308">
        <v>291</v>
      </c>
      <c r="J156" s="308">
        <v>621</v>
      </c>
      <c r="K156" s="308">
        <v>180711</v>
      </c>
      <c r="L156" s="308">
        <v>1.0913884007029877</v>
      </c>
      <c r="M156" s="308">
        <v>291</v>
      </c>
      <c r="N156" s="308">
        <v>311</v>
      </c>
      <c r="O156" s="308">
        <v>90812</v>
      </c>
      <c r="P156" s="352">
        <v>0.54845119248213847</v>
      </c>
      <c r="Q156" s="309">
        <v>292</v>
      </c>
    </row>
    <row r="157" spans="1:17" ht="14.4" customHeight="1" x14ac:dyDescent="0.3">
      <c r="A157" s="304" t="s">
        <v>1071</v>
      </c>
      <c r="B157" s="305" t="s">
        <v>973</v>
      </c>
      <c r="C157" s="305" t="s">
        <v>960</v>
      </c>
      <c r="D157" s="305" t="s">
        <v>991</v>
      </c>
      <c r="E157" s="305" t="s">
        <v>992</v>
      </c>
      <c r="F157" s="308">
        <v>2</v>
      </c>
      <c r="G157" s="308">
        <v>426</v>
      </c>
      <c r="H157" s="308">
        <v>1</v>
      </c>
      <c r="I157" s="308">
        <v>213</v>
      </c>
      <c r="J157" s="308">
        <v>1</v>
      </c>
      <c r="K157" s="308">
        <v>215</v>
      </c>
      <c r="L157" s="308">
        <v>0.50469483568075113</v>
      </c>
      <c r="M157" s="308">
        <v>215</v>
      </c>
      <c r="N157" s="308">
        <v>3</v>
      </c>
      <c r="O157" s="308">
        <v>648</v>
      </c>
      <c r="P157" s="352">
        <v>1.5211267605633803</v>
      </c>
      <c r="Q157" s="309">
        <v>216</v>
      </c>
    </row>
    <row r="158" spans="1:17" ht="14.4" customHeight="1" x14ac:dyDescent="0.3">
      <c r="A158" s="304" t="s">
        <v>1071</v>
      </c>
      <c r="B158" s="305" t="s">
        <v>973</v>
      </c>
      <c r="C158" s="305" t="s">
        <v>960</v>
      </c>
      <c r="D158" s="305" t="s">
        <v>993</v>
      </c>
      <c r="E158" s="305" t="s">
        <v>994</v>
      </c>
      <c r="F158" s="308">
        <v>41</v>
      </c>
      <c r="G158" s="308">
        <v>4387</v>
      </c>
      <c r="H158" s="308">
        <v>1</v>
      </c>
      <c r="I158" s="308">
        <v>107</v>
      </c>
      <c r="J158" s="308">
        <v>40</v>
      </c>
      <c r="K158" s="308">
        <v>4280</v>
      </c>
      <c r="L158" s="308">
        <v>0.97560975609756095</v>
      </c>
      <c r="M158" s="308">
        <v>107</v>
      </c>
      <c r="N158" s="308">
        <v>26</v>
      </c>
      <c r="O158" s="308">
        <v>2808</v>
      </c>
      <c r="P158" s="352">
        <v>0.64007294278550264</v>
      </c>
      <c r="Q158" s="309">
        <v>108</v>
      </c>
    </row>
    <row r="159" spans="1:17" ht="14.4" customHeight="1" x14ac:dyDescent="0.3">
      <c r="A159" s="304" t="s">
        <v>1071</v>
      </c>
      <c r="B159" s="305" t="s">
        <v>973</v>
      </c>
      <c r="C159" s="305" t="s">
        <v>960</v>
      </c>
      <c r="D159" s="305" t="s">
        <v>995</v>
      </c>
      <c r="E159" s="305" t="s">
        <v>996</v>
      </c>
      <c r="F159" s="308">
        <v>3</v>
      </c>
      <c r="G159" s="308">
        <v>276</v>
      </c>
      <c r="H159" s="308">
        <v>1</v>
      </c>
      <c r="I159" s="308">
        <v>92</v>
      </c>
      <c r="J159" s="308">
        <v>9</v>
      </c>
      <c r="K159" s="308">
        <v>828</v>
      </c>
      <c r="L159" s="308">
        <v>3</v>
      </c>
      <c r="M159" s="308">
        <v>92</v>
      </c>
      <c r="N159" s="308">
        <v>4</v>
      </c>
      <c r="O159" s="308">
        <v>372</v>
      </c>
      <c r="P159" s="352">
        <v>1.3478260869565217</v>
      </c>
      <c r="Q159" s="309">
        <v>93</v>
      </c>
    </row>
    <row r="160" spans="1:17" ht="14.4" customHeight="1" x14ac:dyDescent="0.3">
      <c r="A160" s="304" t="s">
        <v>1071</v>
      </c>
      <c r="B160" s="305" t="s">
        <v>973</v>
      </c>
      <c r="C160" s="305" t="s">
        <v>960</v>
      </c>
      <c r="D160" s="305" t="s">
        <v>997</v>
      </c>
      <c r="E160" s="305" t="s">
        <v>998</v>
      </c>
      <c r="F160" s="308">
        <v>1</v>
      </c>
      <c r="G160" s="308">
        <v>217</v>
      </c>
      <c r="H160" s="308">
        <v>1</v>
      </c>
      <c r="I160" s="308">
        <v>217</v>
      </c>
      <c r="J160" s="308">
        <v>1</v>
      </c>
      <c r="K160" s="308">
        <v>219</v>
      </c>
      <c r="L160" s="308">
        <v>1.0092165898617511</v>
      </c>
      <c r="M160" s="308">
        <v>219</v>
      </c>
      <c r="N160" s="308"/>
      <c r="O160" s="308"/>
      <c r="P160" s="352"/>
      <c r="Q160" s="309"/>
    </row>
    <row r="161" spans="1:17" ht="14.4" customHeight="1" x14ac:dyDescent="0.3">
      <c r="A161" s="304" t="s">
        <v>1071</v>
      </c>
      <c r="B161" s="305" t="s">
        <v>973</v>
      </c>
      <c r="C161" s="305" t="s">
        <v>960</v>
      </c>
      <c r="D161" s="305" t="s">
        <v>999</v>
      </c>
      <c r="E161" s="305" t="s">
        <v>1000</v>
      </c>
      <c r="F161" s="308">
        <v>180</v>
      </c>
      <c r="G161" s="308">
        <v>54180</v>
      </c>
      <c r="H161" s="308">
        <v>1</v>
      </c>
      <c r="I161" s="308">
        <v>301</v>
      </c>
      <c r="J161" s="308">
        <v>94</v>
      </c>
      <c r="K161" s="308">
        <v>28388</v>
      </c>
      <c r="L161" s="308">
        <v>0.52395717977113321</v>
      </c>
      <c r="M161" s="308">
        <v>302</v>
      </c>
      <c r="N161" s="308">
        <v>96</v>
      </c>
      <c r="O161" s="308">
        <v>29088</v>
      </c>
      <c r="P161" s="352">
        <v>0.53687707641196014</v>
      </c>
      <c r="Q161" s="309">
        <v>303</v>
      </c>
    </row>
    <row r="162" spans="1:17" ht="14.4" customHeight="1" x14ac:dyDescent="0.3">
      <c r="A162" s="304" t="s">
        <v>1071</v>
      </c>
      <c r="B162" s="305" t="s">
        <v>973</v>
      </c>
      <c r="C162" s="305" t="s">
        <v>960</v>
      </c>
      <c r="D162" s="305" t="s">
        <v>1001</v>
      </c>
      <c r="E162" s="305" t="s">
        <v>1002</v>
      </c>
      <c r="F162" s="308">
        <v>625</v>
      </c>
      <c r="G162" s="308">
        <v>83125</v>
      </c>
      <c r="H162" s="308">
        <v>1</v>
      </c>
      <c r="I162" s="308">
        <v>133</v>
      </c>
      <c r="J162" s="308">
        <v>628</v>
      </c>
      <c r="K162" s="308">
        <v>83524</v>
      </c>
      <c r="L162" s="308">
        <v>1.0047999999999999</v>
      </c>
      <c r="M162" s="308">
        <v>133</v>
      </c>
      <c r="N162" s="308">
        <v>342</v>
      </c>
      <c r="O162" s="308">
        <v>45828</v>
      </c>
      <c r="P162" s="352">
        <v>0.55131428571428576</v>
      </c>
      <c r="Q162" s="309">
        <v>134</v>
      </c>
    </row>
    <row r="163" spans="1:17" ht="14.4" customHeight="1" x14ac:dyDescent="0.3">
      <c r="A163" s="304" t="s">
        <v>1071</v>
      </c>
      <c r="B163" s="305" t="s">
        <v>973</v>
      </c>
      <c r="C163" s="305" t="s">
        <v>960</v>
      </c>
      <c r="D163" s="305" t="s">
        <v>1003</v>
      </c>
      <c r="E163" s="305" t="s">
        <v>1002</v>
      </c>
      <c r="F163" s="308">
        <v>2</v>
      </c>
      <c r="G163" s="308">
        <v>348</v>
      </c>
      <c r="H163" s="308">
        <v>1</v>
      </c>
      <c r="I163" s="308">
        <v>174</v>
      </c>
      <c r="J163" s="308"/>
      <c r="K163" s="308"/>
      <c r="L163" s="308"/>
      <c r="M163" s="308"/>
      <c r="N163" s="308"/>
      <c r="O163" s="308"/>
      <c r="P163" s="352"/>
      <c r="Q163" s="309"/>
    </row>
    <row r="164" spans="1:17" ht="14.4" customHeight="1" x14ac:dyDescent="0.3">
      <c r="A164" s="304" t="s">
        <v>1071</v>
      </c>
      <c r="B164" s="305" t="s">
        <v>973</v>
      </c>
      <c r="C164" s="305" t="s">
        <v>960</v>
      </c>
      <c r="D164" s="305" t="s">
        <v>1004</v>
      </c>
      <c r="E164" s="305" t="s">
        <v>1005</v>
      </c>
      <c r="F164" s="308">
        <v>180</v>
      </c>
      <c r="G164" s="308">
        <v>25200</v>
      </c>
      <c r="H164" s="308">
        <v>1</v>
      </c>
      <c r="I164" s="308">
        <v>140</v>
      </c>
      <c r="J164" s="308">
        <v>94</v>
      </c>
      <c r="K164" s="308">
        <v>13160</v>
      </c>
      <c r="L164" s="308">
        <v>0.52222222222222225</v>
      </c>
      <c r="M164" s="308">
        <v>140</v>
      </c>
      <c r="N164" s="308">
        <v>96</v>
      </c>
      <c r="O164" s="308">
        <v>13536</v>
      </c>
      <c r="P164" s="352">
        <v>0.53714285714285714</v>
      </c>
      <c r="Q164" s="309">
        <v>141</v>
      </c>
    </row>
    <row r="165" spans="1:17" ht="14.4" customHeight="1" x14ac:dyDescent="0.3">
      <c r="A165" s="304" t="s">
        <v>1071</v>
      </c>
      <c r="B165" s="305" t="s">
        <v>973</v>
      </c>
      <c r="C165" s="305" t="s">
        <v>960</v>
      </c>
      <c r="D165" s="305" t="s">
        <v>1006</v>
      </c>
      <c r="E165" s="305" t="s">
        <v>1005</v>
      </c>
      <c r="F165" s="308">
        <v>624</v>
      </c>
      <c r="G165" s="308">
        <v>48672</v>
      </c>
      <c r="H165" s="308">
        <v>1</v>
      </c>
      <c r="I165" s="308">
        <v>78</v>
      </c>
      <c r="J165" s="308">
        <v>628</v>
      </c>
      <c r="K165" s="308">
        <v>48984</v>
      </c>
      <c r="L165" s="308">
        <v>1.0064102564102564</v>
      </c>
      <c r="M165" s="308">
        <v>78</v>
      </c>
      <c r="N165" s="308">
        <v>342</v>
      </c>
      <c r="O165" s="308">
        <v>26676</v>
      </c>
      <c r="P165" s="352">
        <v>0.54807692307692313</v>
      </c>
      <c r="Q165" s="309">
        <v>78</v>
      </c>
    </row>
    <row r="166" spans="1:17" ht="14.4" customHeight="1" x14ac:dyDescent="0.3">
      <c r="A166" s="304" t="s">
        <v>1071</v>
      </c>
      <c r="B166" s="305" t="s">
        <v>973</v>
      </c>
      <c r="C166" s="305" t="s">
        <v>960</v>
      </c>
      <c r="D166" s="305" t="s">
        <v>1007</v>
      </c>
      <c r="E166" s="305" t="s">
        <v>1008</v>
      </c>
      <c r="F166" s="308"/>
      <c r="G166" s="308"/>
      <c r="H166" s="308"/>
      <c r="I166" s="308"/>
      <c r="J166" s="308">
        <v>1</v>
      </c>
      <c r="K166" s="308">
        <v>290</v>
      </c>
      <c r="L166" s="308"/>
      <c r="M166" s="308">
        <v>290</v>
      </c>
      <c r="N166" s="308"/>
      <c r="O166" s="308"/>
      <c r="P166" s="352"/>
      <c r="Q166" s="309"/>
    </row>
    <row r="167" spans="1:17" ht="14.4" customHeight="1" x14ac:dyDescent="0.3">
      <c r="A167" s="304" t="s">
        <v>1071</v>
      </c>
      <c r="B167" s="305" t="s">
        <v>973</v>
      </c>
      <c r="C167" s="305" t="s">
        <v>960</v>
      </c>
      <c r="D167" s="305" t="s">
        <v>1009</v>
      </c>
      <c r="E167" s="305" t="s">
        <v>1010</v>
      </c>
      <c r="F167" s="308">
        <v>2</v>
      </c>
      <c r="G167" s="308">
        <v>1214</v>
      </c>
      <c r="H167" s="308">
        <v>1</v>
      </c>
      <c r="I167" s="308">
        <v>607</v>
      </c>
      <c r="J167" s="308">
        <v>5</v>
      </c>
      <c r="K167" s="308">
        <v>3045</v>
      </c>
      <c r="L167" s="308">
        <v>2.5082372322899507</v>
      </c>
      <c r="M167" s="308">
        <v>609</v>
      </c>
      <c r="N167" s="308">
        <v>2</v>
      </c>
      <c r="O167" s="308">
        <v>1224</v>
      </c>
      <c r="P167" s="352">
        <v>1.0082372322899507</v>
      </c>
      <c r="Q167" s="309">
        <v>612</v>
      </c>
    </row>
    <row r="168" spans="1:17" ht="14.4" customHeight="1" x14ac:dyDescent="0.3">
      <c r="A168" s="304" t="s">
        <v>1071</v>
      </c>
      <c r="B168" s="305" t="s">
        <v>973</v>
      </c>
      <c r="C168" s="305" t="s">
        <v>960</v>
      </c>
      <c r="D168" s="305" t="s">
        <v>1013</v>
      </c>
      <c r="E168" s="305" t="s">
        <v>1014</v>
      </c>
      <c r="F168" s="308">
        <v>12</v>
      </c>
      <c r="G168" s="308">
        <v>6960</v>
      </c>
      <c r="H168" s="308">
        <v>1</v>
      </c>
      <c r="I168" s="308">
        <v>580</v>
      </c>
      <c r="J168" s="308">
        <v>18</v>
      </c>
      <c r="K168" s="308">
        <v>10476</v>
      </c>
      <c r="L168" s="308">
        <v>1.5051724137931035</v>
      </c>
      <c r="M168" s="308">
        <v>582</v>
      </c>
      <c r="N168" s="308">
        <v>1</v>
      </c>
      <c r="O168" s="308">
        <v>585</v>
      </c>
      <c r="P168" s="352">
        <v>8.4051724137931036E-2</v>
      </c>
      <c r="Q168" s="309">
        <v>585</v>
      </c>
    </row>
    <row r="169" spans="1:17" ht="14.4" customHeight="1" x14ac:dyDescent="0.3">
      <c r="A169" s="304" t="s">
        <v>1071</v>
      </c>
      <c r="B169" s="305" t="s">
        <v>973</v>
      </c>
      <c r="C169" s="305" t="s">
        <v>960</v>
      </c>
      <c r="D169" s="305" t="s">
        <v>1015</v>
      </c>
      <c r="E169" s="305" t="s">
        <v>1016</v>
      </c>
      <c r="F169" s="308">
        <v>2</v>
      </c>
      <c r="G169" s="308">
        <v>2022</v>
      </c>
      <c r="H169" s="308">
        <v>1</v>
      </c>
      <c r="I169" s="308">
        <v>1011</v>
      </c>
      <c r="J169" s="308"/>
      <c r="K169" s="308"/>
      <c r="L169" s="308"/>
      <c r="M169" s="308"/>
      <c r="N169" s="308"/>
      <c r="O169" s="308"/>
      <c r="P169" s="352"/>
      <c r="Q169" s="309"/>
    </row>
    <row r="170" spans="1:17" ht="14.4" customHeight="1" x14ac:dyDescent="0.3">
      <c r="A170" s="304" t="s">
        <v>1071</v>
      </c>
      <c r="B170" s="305" t="s">
        <v>973</v>
      </c>
      <c r="C170" s="305" t="s">
        <v>960</v>
      </c>
      <c r="D170" s="305" t="s">
        <v>1019</v>
      </c>
      <c r="E170" s="305" t="s">
        <v>1020</v>
      </c>
      <c r="F170" s="308">
        <v>70</v>
      </c>
      <c r="G170" s="308">
        <v>82880</v>
      </c>
      <c r="H170" s="308">
        <v>1</v>
      </c>
      <c r="I170" s="308">
        <v>1184</v>
      </c>
      <c r="J170" s="308">
        <v>72</v>
      </c>
      <c r="K170" s="308">
        <v>85392</v>
      </c>
      <c r="L170" s="308">
        <v>1.0303088803088802</v>
      </c>
      <c r="M170" s="308">
        <v>1186</v>
      </c>
      <c r="N170" s="308">
        <v>62</v>
      </c>
      <c r="O170" s="308">
        <v>73718</v>
      </c>
      <c r="P170" s="352">
        <v>0.88945463320463325</v>
      </c>
      <c r="Q170" s="309">
        <v>1189</v>
      </c>
    </row>
    <row r="171" spans="1:17" ht="14.4" customHeight="1" x14ac:dyDescent="0.3">
      <c r="A171" s="304" t="s">
        <v>1071</v>
      </c>
      <c r="B171" s="305" t="s">
        <v>973</v>
      </c>
      <c r="C171" s="305" t="s">
        <v>960</v>
      </c>
      <c r="D171" s="305" t="s">
        <v>1021</v>
      </c>
      <c r="E171" s="305" t="s">
        <v>1022</v>
      </c>
      <c r="F171" s="308">
        <v>71</v>
      </c>
      <c r="G171" s="308">
        <v>11218</v>
      </c>
      <c r="H171" s="308">
        <v>1</v>
      </c>
      <c r="I171" s="308">
        <v>158</v>
      </c>
      <c r="J171" s="308">
        <v>80</v>
      </c>
      <c r="K171" s="308">
        <v>12640</v>
      </c>
      <c r="L171" s="308">
        <v>1.1267605633802817</v>
      </c>
      <c r="M171" s="308">
        <v>158</v>
      </c>
      <c r="N171" s="308">
        <v>67</v>
      </c>
      <c r="O171" s="308">
        <v>10653</v>
      </c>
      <c r="P171" s="352">
        <v>0.9496345159564985</v>
      </c>
      <c r="Q171" s="309">
        <v>159</v>
      </c>
    </row>
    <row r="172" spans="1:17" ht="14.4" customHeight="1" x14ac:dyDescent="0.3">
      <c r="A172" s="304" t="s">
        <v>1071</v>
      </c>
      <c r="B172" s="305" t="s">
        <v>973</v>
      </c>
      <c r="C172" s="305" t="s">
        <v>960</v>
      </c>
      <c r="D172" s="305" t="s">
        <v>1023</v>
      </c>
      <c r="E172" s="305" t="s">
        <v>1024</v>
      </c>
      <c r="F172" s="308">
        <v>5</v>
      </c>
      <c r="G172" s="308">
        <v>1580</v>
      </c>
      <c r="H172" s="308">
        <v>1</v>
      </c>
      <c r="I172" s="308">
        <v>316</v>
      </c>
      <c r="J172" s="308">
        <v>1</v>
      </c>
      <c r="K172" s="308">
        <v>318</v>
      </c>
      <c r="L172" s="308">
        <v>0.20126582278481012</v>
      </c>
      <c r="M172" s="308">
        <v>318</v>
      </c>
      <c r="N172" s="308">
        <v>1</v>
      </c>
      <c r="O172" s="308">
        <v>319</v>
      </c>
      <c r="P172" s="352">
        <v>0.20189873417721518</v>
      </c>
      <c r="Q172" s="309">
        <v>319</v>
      </c>
    </row>
    <row r="173" spans="1:17" ht="14.4" customHeight="1" x14ac:dyDescent="0.3">
      <c r="A173" s="304" t="s">
        <v>1071</v>
      </c>
      <c r="B173" s="305" t="s">
        <v>973</v>
      </c>
      <c r="C173" s="305" t="s">
        <v>960</v>
      </c>
      <c r="D173" s="305" t="s">
        <v>1027</v>
      </c>
      <c r="E173" s="305" t="s">
        <v>1028</v>
      </c>
      <c r="F173" s="308">
        <v>3</v>
      </c>
      <c r="G173" s="308">
        <v>1146</v>
      </c>
      <c r="H173" s="308">
        <v>1</v>
      </c>
      <c r="I173" s="308">
        <v>382</v>
      </c>
      <c r="J173" s="308">
        <v>3</v>
      </c>
      <c r="K173" s="308">
        <v>1146</v>
      </c>
      <c r="L173" s="308">
        <v>1</v>
      </c>
      <c r="M173" s="308">
        <v>382</v>
      </c>
      <c r="N173" s="308">
        <v>3</v>
      </c>
      <c r="O173" s="308">
        <v>1146</v>
      </c>
      <c r="P173" s="352">
        <v>1</v>
      </c>
      <c r="Q173" s="309">
        <v>382</v>
      </c>
    </row>
    <row r="174" spans="1:17" ht="14.4" customHeight="1" x14ac:dyDescent="0.3">
      <c r="A174" s="304" t="s">
        <v>1071</v>
      </c>
      <c r="B174" s="305" t="s">
        <v>973</v>
      </c>
      <c r="C174" s="305" t="s">
        <v>960</v>
      </c>
      <c r="D174" s="305" t="s">
        <v>1029</v>
      </c>
      <c r="E174" s="305" t="s">
        <v>1030</v>
      </c>
      <c r="F174" s="308">
        <v>25</v>
      </c>
      <c r="G174" s="308">
        <v>12150</v>
      </c>
      <c r="H174" s="308">
        <v>1</v>
      </c>
      <c r="I174" s="308">
        <v>486</v>
      </c>
      <c r="J174" s="308">
        <v>19</v>
      </c>
      <c r="K174" s="308">
        <v>9234</v>
      </c>
      <c r="L174" s="308">
        <v>0.76</v>
      </c>
      <c r="M174" s="308">
        <v>486</v>
      </c>
      <c r="N174" s="308">
        <v>13</v>
      </c>
      <c r="O174" s="308">
        <v>6318</v>
      </c>
      <c r="P174" s="352">
        <v>0.52</v>
      </c>
      <c r="Q174" s="309">
        <v>486</v>
      </c>
    </row>
    <row r="175" spans="1:17" ht="14.4" customHeight="1" x14ac:dyDescent="0.3">
      <c r="A175" s="304" t="s">
        <v>1071</v>
      </c>
      <c r="B175" s="305" t="s">
        <v>973</v>
      </c>
      <c r="C175" s="305" t="s">
        <v>960</v>
      </c>
      <c r="D175" s="305" t="s">
        <v>1035</v>
      </c>
      <c r="E175" s="305" t="s">
        <v>1036</v>
      </c>
      <c r="F175" s="308">
        <v>846</v>
      </c>
      <c r="G175" s="308">
        <v>13536</v>
      </c>
      <c r="H175" s="308">
        <v>1</v>
      </c>
      <c r="I175" s="308">
        <v>16</v>
      </c>
      <c r="J175" s="308">
        <v>765</v>
      </c>
      <c r="K175" s="308">
        <v>12240</v>
      </c>
      <c r="L175" s="308">
        <v>0.9042553191489362</v>
      </c>
      <c r="M175" s="308">
        <v>16</v>
      </c>
      <c r="N175" s="308">
        <v>496</v>
      </c>
      <c r="O175" s="308">
        <v>7936</v>
      </c>
      <c r="P175" s="352">
        <v>0.58628841607565008</v>
      </c>
      <c r="Q175" s="309">
        <v>16</v>
      </c>
    </row>
    <row r="176" spans="1:17" ht="14.4" customHeight="1" x14ac:dyDescent="0.3">
      <c r="A176" s="304" t="s">
        <v>1072</v>
      </c>
      <c r="B176" s="305" t="s">
        <v>973</v>
      </c>
      <c r="C176" s="305" t="s">
        <v>960</v>
      </c>
      <c r="D176" s="305" t="s">
        <v>981</v>
      </c>
      <c r="E176" s="305" t="s">
        <v>982</v>
      </c>
      <c r="F176" s="308">
        <v>20</v>
      </c>
      <c r="G176" s="308">
        <v>3180</v>
      </c>
      <c r="H176" s="308">
        <v>1</v>
      </c>
      <c r="I176" s="308">
        <v>159</v>
      </c>
      <c r="J176" s="308">
        <v>39</v>
      </c>
      <c r="K176" s="308">
        <v>6201</v>
      </c>
      <c r="L176" s="308">
        <v>1.95</v>
      </c>
      <c r="M176" s="308">
        <v>159</v>
      </c>
      <c r="N176" s="308">
        <v>23</v>
      </c>
      <c r="O176" s="308">
        <v>3680</v>
      </c>
      <c r="P176" s="352">
        <v>1.1572327044025157</v>
      </c>
      <c r="Q176" s="309">
        <v>160</v>
      </c>
    </row>
    <row r="177" spans="1:17" ht="14.4" customHeight="1" x14ac:dyDescent="0.3">
      <c r="A177" s="304" t="s">
        <v>1072</v>
      </c>
      <c r="B177" s="305" t="s">
        <v>973</v>
      </c>
      <c r="C177" s="305" t="s">
        <v>960</v>
      </c>
      <c r="D177" s="305" t="s">
        <v>983</v>
      </c>
      <c r="E177" s="305" t="s">
        <v>984</v>
      </c>
      <c r="F177" s="308">
        <v>595</v>
      </c>
      <c r="G177" s="308">
        <v>85085</v>
      </c>
      <c r="H177" s="308">
        <v>1</v>
      </c>
      <c r="I177" s="308">
        <v>143</v>
      </c>
      <c r="J177" s="308">
        <v>553</v>
      </c>
      <c r="K177" s="308">
        <v>79079</v>
      </c>
      <c r="L177" s="308">
        <v>0.92941176470588238</v>
      </c>
      <c r="M177" s="308">
        <v>143</v>
      </c>
      <c r="N177" s="308">
        <v>610</v>
      </c>
      <c r="O177" s="308">
        <v>87840</v>
      </c>
      <c r="P177" s="352">
        <v>1.0323793853205618</v>
      </c>
      <c r="Q177" s="309">
        <v>144</v>
      </c>
    </row>
    <row r="178" spans="1:17" ht="14.4" customHeight="1" x14ac:dyDescent="0.3">
      <c r="A178" s="304" t="s">
        <v>1072</v>
      </c>
      <c r="B178" s="305" t="s">
        <v>973</v>
      </c>
      <c r="C178" s="305" t="s">
        <v>960</v>
      </c>
      <c r="D178" s="305" t="s">
        <v>985</v>
      </c>
      <c r="E178" s="305" t="s">
        <v>986</v>
      </c>
      <c r="F178" s="308">
        <v>84</v>
      </c>
      <c r="G178" s="308">
        <v>5880</v>
      </c>
      <c r="H178" s="308">
        <v>1</v>
      </c>
      <c r="I178" s="308">
        <v>70</v>
      </c>
      <c r="J178" s="308">
        <v>70</v>
      </c>
      <c r="K178" s="308">
        <v>4900</v>
      </c>
      <c r="L178" s="308">
        <v>0.83333333333333337</v>
      </c>
      <c r="M178" s="308">
        <v>70</v>
      </c>
      <c r="N178" s="308">
        <v>79</v>
      </c>
      <c r="O178" s="308">
        <v>5530</v>
      </c>
      <c r="P178" s="352">
        <v>0.94047619047619047</v>
      </c>
      <c r="Q178" s="309">
        <v>70</v>
      </c>
    </row>
    <row r="179" spans="1:17" ht="14.4" customHeight="1" x14ac:dyDescent="0.3">
      <c r="A179" s="304" t="s">
        <v>1072</v>
      </c>
      <c r="B179" s="305" t="s">
        <v>973</v>
      </c>
      <c r="C179" s="305" t="s">
        <v>960</v>
      </c>
      <c r="D179" s="305" t="s">
        <v>987</v>
      </c>
      <c r="E179" s="305" t="s">
        <v>986</v>
      </c>
      <c r="F179" s="308">
        <v>17</v>
      </c>
      <c r="G179" s="308">
        <v>3434</v>
      </c>
      <c r="H179" s="308">
        <v>1</v>
      </c>
      <c r="I179" s="308">
        <v>202</v>
      </c>
      <c r="J179" s="308">
        <v>9</v>
      </c>
      <c r="K179" s="308">
        <v>1818</v>
      </c>
      <c r="L179" s="308">
        <v>0.52941176470588236</v>
      </c>
      <c r="M179" s="308">
        <v>202</v>
      </c>
      <c r="N179" s="308">
        <v>18</v>
      </c>
      <c r="O179" s="308">
        <v>3654</v>
      </c>
      <c r="P179" s="352">
        <v>1.0640652300524169</v>
      </c>
      <c r="Q179" s="309">
        <v>203</v>
      </c>
    </row>
    <row r="180" spans="1:17" ht="14.4" customHeight="1" x14ac:dyDescent="0.3">
      <c r="A180" s="304" t="s">
        <v>1072</v>
      </c>
      <c r="B180" s="305" t="s">
        <v>973</v>
      </c>
      <c r="C180" s="305" t="s">
        <v>960</v>
      </c>
      <c r="D180" s="305" t="s">
        <v>989</v>
      </c>
      <c r="E180" s="305" t="s">
        <v>990</v>
      </c>
      <c r="F180" s="308">
        <v>11</v>
      </c>
      <c r="G180" s="308">
        <v>3201</v>
      </c>
      <c r="H180" s="308">
        <v>1</v>
      </c>
      <c r="I180" s="308">
        <v>291</v>
      </c>
      <c r="J180" s="308">
        <v>37</v>
      </c>
      <c r="K180" s="308">
        <v>10767</v>
      </c>
      <c r="L180" s="308">
        <v>3.3636363636363638</v>
      </c>
      <c r="M180" s="308">
        <v>291</v>
      </c>
      <c r="N180" s="308">
        <v>44</v>
      </c>
      <c r="O180" s="308">
        <v>12848</v>
      </c>
      <c r="P180" s="352">
        <v>4.0137457044673539</v>
      </c>
      <c r="Q180" s="309">
        <v>292</v>
      </c>
    </row>
    <row r="181" spans="1:17" ht="14.4" customHeight="1" x14ac:dyDescent="0.3">
      <c r="A181" s="304" t="s">
        <v>1072</v>
      </c>
      <c r="B181" s="305" t="s">
        <v>973</v>
      </c>
      <c r="C181" s="305" t="s">
        <v>960</v>
      </c>
      <c r="D181" s="305" t="s">
        <v>993</v>
      </c>
      <c r="E181" s="305" t="s">
        <v>994</v>
      </c>
      <c r="F181" s="308">
        <v>251</v>
      </c>
      <c r="G181" s="308">
        <v>26857</v>
      </c>
      <c r="H181" s="308">
        <v>1</v>
      </c>
      <c r="I181" s="308">
        <v>107</v>
      </c>
      <c r="J181" s="308">
        <v>242</v>
      </c>
      <c r="K181" s="308">
        <v>25894</v>
      </c>
      <c r="L181" s="308">
        <v>0.96414342629482075</v>
      </c>
      <c r="M181" s="308">
        <v>107</v>
      </c>
      <c r="N181" s="308">
        <v>253</v>
      </c>
      <c r="O181" s="308">
        <v>27324</v>
      </c>
      <c r="P181" s="352">
        <v>1.0173883903637786</v>
      </c>
      <c r="Q181" s="309">
        <v>108</v>
      </c>
    </row>
    <row r="182" spans="1:17" ht="14.4" customHeight="1" x14ac:dyDescent="0.3">
      <c r="A182" s="304" t="s">
        <v>1072</v>
      </c>
      <c r="B182" s="305" t="s">
        <v>973</v>
      </c>
      <c r="C182" s="305" t="s">
        <v>960</v>
      </c>
      <c r="D182" s="305" t="s">
        <v>995</v>
      </c>
      <c r="E182" s="305" t="s">
        <v>996</v>
      </c>
      <c r="F182" s="308"/>
      <c r="G182" s="308"/>
      <c r="H182" s="308"/>
      <c r="I182" s="308"/>
      <c r="J182" s="308">
        <v>6</v>
      </c>
      <c r="K182" s="308">
        <v>552</v>
      </c>
      <c r="L182" s="308"/>
      <c r="M182" s="308">
        <v>92</v>
      </c>
      <c r="N182" s="308">
        <v>22</v>
      </c>
      <c r="O182" s="308">
        <v>2046</v>
      </c>
      <c r="P182" s="352"/>
      <c r="Q182" s="309">
        <v>93</v>
      </c>
    </row>
    <row r="183" spans="1:17" ht="14.4" customHeight="1" x14ac:dyDescent="0.3">
      <c r="A183" s="304" t="s">
        <v>1072</v>
      </c>
      <c r="B183" s="305" t="s">
        <v>973</v>
      </c>
      <c r="C183" s="305" t="s">
        <v>960</v>
      </c>
      <c r="D183" s="305" t="s">
        <v>997</v>
      </c>
      <c r="E183" s="305" t="s">
        <v>998</v>
      </c>
      <c r="F183" s="308"/>
      <c r="G183" s="308"/>
      <c r="H183" s="308"/>
      <c r="I183" s="308"/>
      <c r="J183" s="308">
        <v>2</v>
      </c>
      <c r="K183" s="308">
        <v>438</v>
      </c>
      <c r="L183" s="308"/>
      <c r="M183" s="308">
        <v>219</v>
      </c>
      <c r="N183" s="308">
        <v>3</v>
      </c>
      <c r="O183" s="308">
        <v>660</v>
      </c>
      <c r="P183" s="352"/>
      <c r="Q183" s="309">
        <v>220</v>
      </c>
    </row>
    <row r="184" spans="1:17" ht="14.4" customHeight="1" x14ac:dyDescent="0.3">
      <c r="A184" s="304" t="s">
        <v>1072</v>
      </c>
      <c r="B184" s="305" t="s">
        <v>973</v>
      </c>
      <c r="C184" s="305" t="s">
        <v>960</v>
      </c>
      <c r="D184" s="305" t="s">
        <v>1001</v>
      </c>
      <c r="E184" s="305" t="s">
        <v>1002</v>
      </c>
      <c r="F184" s="308">
        <v>14</v>
      </c>
      <c r="G184" s="308">
        <v>1862</v>
      </c>
      <c r="H184" s="308">
        <v>1</v>
      </c>
      <c r="I184" s="308">
        <v>133</v>
      </c>
      <c r="J184" s="308">
        <v>12</v>
      </c>
      <c r="K184" s="308">
        <v>1596</v>
      </c>
      <c r="L184" s="308">
        <v>0.8571428571428571</v>
      </c>
      <c r="M184" s="308">
        <v>133</v>
      </c>
      <c r="N184" s="308">
        <v>21</v>
      </c>
      <c r="O184" s="308">
        <v>2814</v>
      </c>
      <c r="P184" s="352">
        <v>1.5112781954887218</v>
      </c>
      <c r="Q184" s="309">
        <v>134</v>
      </c>
    </row>
    <row r="185" spans="1:17" ht="14.4" customHeight="1" x14ac:dyDescent="0.3">
      <c r="A185" s="304" t="s">
        <v>1072</v>
      </c>
      <c r="B185" s="305" t="s">
        <v>973</v>
      </c>
      <c r="C185" s="305" t="s">
        <v>960</v>
      </c>
      <c r="D185" s="305" t="s">
        <v>1006</v>
      </c>
      <c r="E185" s="305" t="s">
        <v>1005</v>
      </c>
      <c r="F185" s="308">
        <v>14</v>
      </c>
      <c r="G185" s="308">
        <v>1092</v>
      </c>
      <c r="H185" s="308">
        <v>1</v>
      </c>
      <c r="I185" s="308">
        <v>78</v>
      </c>
      <c r="J185" s="308">
        <v>12</v>
      </c>
      <c r="K185" s="308">
        <v>936</v>
      </c>
      <c r="L185" s="308">
        <v>0.8571428571428571</v>
      </c>
      <c r="M185" s="308">
        <v>78</v>
      </c>
      <c r="N185" s="308">
        <v>21</v>
      </c>
      <c r="O185" s="308">
        <v>1638</v>
      </c>
      <c r="P185" s="352">
        <v>1.5</v>
      </c>
      <c r="Q185" s="309">
        <v>78</v>
      </c>
    </row>
    <row r="186" spans="1:17" ht="14.4" customHeight="1" x14ac:dyDescent="0.3">
      <c r="A186" s="304" t="s">
        <v>1072</v>
      </c>
      <c r="B186" s="305" t="s">
        <v>973</v>
      </c>
      <c r="C186" s="305" t="s">
        <v>960</v>
      </c>
      <c r="D186" s="305" t="s">
        <v>1007</v>
      </c>
      <c r="E186" s="305" t="s">
        <v>1008</v>
      </c>
      <c r="F186" s="308">
        <v>1</v>
      </c>
      <c r="G186" s="308">
        <v>289</v>
      </c>
      <c r="H186" s="308">
        <v>1</v>
      </c>
      <c r="I186" s="308">
        <v>289</v>
      </c>
      <c r="J186" s="308">
        <v>2</v>
      </c>
      <c r="K186" s="308">
        <v>580</v>
      </c>
      <c r="L186" s="308">
        <v>2.0069204152249136</v>
      </c>
      <c r="M186" s="308">
        <v>290</v>
      </c>
      <c r="N186" s="308">
        <v>2</v>
      </c>
      <c r="O186" s="308">
        <v>582</v>
      </c>
      <c r="P186" s="352">
        <v>2.0138408304498272</v>
      </c>
      <c r="Q186" s="309">
        <v>291</v>
      </c>
    </row>
    <row r="187" spans="1:17" ht="14.4" customHeight="1" x14ac:dyDescent="0.3">
      <c r="A187" s="304" t="s">
        <v>1072</v>
      </c>
      <c r="B187" s="305" t="s">
        <v>973</v>
      </c>
      <c r="C187" s="305" t="s">
        <v>960</v>
      </c>
      <c r="D187" s="305" t="s">
        <v>1073</v>
      </c>
      <c r="E187" s="305" t="s">
        <v>1074</v>
      </c>
      <c r="F187" s="308">
        <v>8</v>
      </c>
      <c r="G187" s="308">
        <v>2208</v>
      </c>
      <c r="H187" s="308">
        <v>1</v>
      </c>
      <c r="I187" s="308">
        <v>276</v>
      </c>
      <c r="J187" s="308">
        <v>3</v>
      </c>
      <c r="K187" s="308">
        <v>834</v>
      </c>
      <c r="L187" s="308">
        <v>0.37771739130434784</v>
      </c>
      <c r="M187" s="308">
        <v>278</v>
      </c>
      <c r="N187" s="308">
        <v>11</v>
      </c>
      <c r="O187" s="308">
        <v>3080</v>
      </c>
      <c r="P187" s="352">
        <v>1.394927536231884</v>
      </c>
      <c r="Q187" s="309">
        <v>280</v>
      </c>
    </row>
    <row r="188" spans="1:17" ht="14.4" customHeight="1" x14ac:dyDescent="0.3">
      <c r="A188" s="304" t="s">
        <v>1072</v>
      </c>
      <c r="B188" s="305" t="s">
        <v>973</v>
      </c>
      <c r="C188" s="305" t="s">
        <v>960</v>
      </c>
      <c r="D188" s="305" t="s">
        <v>1011</v>
      </c>
      <c r="E188" s="305" t="s">
        <v>1012</v>
      </c>
      <c r="F188" s="308"/>
      <c r="G188" s="308"/>
      <c r="H188" s="308"/>
      <c r="I188" s="308"/>
      <c r="J188" s="308"/>
      <c r="K188" s="308"/>
      <c r="L188" s="308"/>
      <c r="M188" s="308"/>
      <c r="N188" s="308">
        <v>1</v>
      </c>
      <c r="O188" s="308">
        <v>724</v>
      </c>
      <c r="P188" s="352"/>
      <c r="Q188" s="309">
        <v>724</v>
      </c>
    </row>
    <row r="189" spans="1:17" ht="14.4" customHeight="1" x14ac:dyDescent="0.3">
      <c r="A189" s="304" t="s">
        <v>1072</v>
      </c>
      <c r="B189" s="305" t="s">
        <v>973</v>
      </c>
      <c r="C189" s="305" t="s">
        <v>960</v>
      </c>
      <c r="D189" s="305" t="s">
        <v>1015</v>
      </c>
      <c r="E189" s="305" t="s">
        <v>1016</v>
      </c>
      <c r="F189" s="308"/>
      <c r="G189" s="308"/>
      <c r="H189" s="308"/>
      <c r="I189" s="308"/>
      <c r="J189" s="308"/>
      <c r="K189" s="308"/>
      <c r="L189" s="308"/>
      <c r="M189" s="308"/>
      <c r="N189" s="308">
        <v>1</v>
      </c>
      <c r="O189" s="308">
        <v>1020</v>
      </c>
      <c r="P189" s="352"/>
      <c r="Q189" s="309">
        <v>1020</v>
      </c>
    </row>
    <row r="190" spans="1:17" ht="14.4" customHeight="1" x14ac:dyDescent="0.3">
      <c r="A190" s="304" t="s">
        <v>1072</v>
      </c>
      <c r="B190" s="305" t="s">
        <v>973</v>
      </c>
      <c r="C190" s="305" t="s">
        <v>960</v>
      </c>
      <c r="D190" s="305" t="s">
        <v>1019</v>
      </c>
      <c r="E190" s="305" t="s">
        <v>1020</v>
      </c>
      <c r="F190" s="308">
        <v>1</v>
      </c>
      <c r="G190" s="308">
        <v>1184</v>
      </c>
      <c r="H190" s="308">
        <v>1</v>
      </c>
      <c r="I190" s="308">
        <v>1184</v>
      </c>
      <c r="J190" s="308">
        <v>4</v>
      </c>
      <c r="K190" s="308">
        <v>4744</v>
      </c>
      <c r="L190" s="308">
        <v>4.006756756756757</v>
      </c>
      <c r="M190" s="308">
        <v>1186</v>
      </c>
      <c r="N190" s="308">
        <v>6</v>
      </c>
      <c r="O190" s="308">
        <v>7134</v>
      </c>
      <c r="P190" s="352">
        <v>6.0253378378378377</v>
      </c>
      <c r="Q190" s="309">
        <v>1189</v>
      </c>
    </row>
    <row r="191" spans="1:17" ht="14.4" customHeight="1" x14ac:dyDescent="0.3">
      <c r="A191" s="304" t="s">
        <v>1072</v>
      </c>
      <c r="B191" s="305" t="s">
        <v>973</v>
      </c>
      <c r="C191" s="305" t="s">
        <v>960</v>
      </c>
      <c r="D191" s="305" t="s">
        <v>1021</v>
      </c>
      <c r="E191" s="305" t="s">
        <v>1022</v>
      </c>
      <c r="F191" s="308">
        <v>5</v>
      </c>
      <c r="G191" s="308">
        <v>790</v>
      </c>
      <c r="H191" s="308">
        <v>1</v>
      </c>
      <c r="I191" s="308">
        <v>158</v>
      </c>
      <c r="J191" s="308">
        <v>10</v>
      </c>
      <c r="K191" s="308">
        <v>1580</v>
      </c>
      <c r="L191" s="308">
        <v>2</v>
      </c>
      <c r="M191" s="308">
        <v>158</v>
      </c>
      <c r="N191" s="308">
        <v>16</v>
      </c>
      <c r="O191" s="308">
        <v>2544</v>
      </c>
      <c r="P191" s="352">
        <v>3.2202531645569619</v>
      </c>
      <c r="Q191" s="309">
        <v>159</v>
      </c>
    </row>
    <row r="192" spans="1:17" ht="14.4" customHeight="1" x14ac:dyDescent="0.3">
      <c r="A192" s="304" t="s">
        <v>1072</v>
      </c>
      <c r="B192" s="305" t="s">
        <v>973</v>
      </c>
      <c r="C192" s="305" t="s">
        <v>960</v>
      </c>
      <c r="D192" s="305" t="s">
        <v>1023</v>
      </c>
      <c r="E192" s="305" t="s">
        <v>1024</v>
      </c>
      <c r="F192" s="308">
        <v>1</v>
      </c>
      <c r="G192" s="308">
        <v>316</v>
      </c>
      <c r="H192" s="308">
        <v>1</v>
      </c>
      <c r="I192" s="308">
        <v>316</v>
      </c>
      <c r="J192" s="308"/>
      <c r="K192" s="308"/>
      <c r="L192" s="308"/>
      <c r="M192" s="308"/>
      <c r="N192" s="308"/>
      <c r="O192" s="308"/>
      <c r="P192" s="352"/>
      <c r="Q192" s="309"/>
    </row>
    <row r="193" spans="1:17" ht="14.4" customHeight="1" x14ac:dyDescent="0.3">
      <c r="A193" s="304" t="s">
        <v>1072</v>
      </c>
      <c r="B193" s="305" t="s">
        <v>973</v>
      </c>
      <c r="C193" s="305" t="s">
        <v>960</v>
      </c>
      <c r="D193" s="305" t="s">
        <v>1029</v>
      </c>
      <c r="E193" s="305" t="s">
        <v>1030</v>
      </c>
      <c r="F193" s="308">
        <v>1194</v>
      </c>
      <c r="G193" s="308">
        <v>580284</v>
      </c>
      <c r="H193" s="308">
        <v>1</v>
      </c>
      <c r="I193" s="308">
        <v>486</v>
      </c>
      <c r="J193" s="308">
        <v>1167</v>
      </c>
      <c r="K193" s="308">
        <v>567162</v>
      </c>
      <c r="L193" s="308">
        <v>0.97738693467336679</v>
      </c>
      <c r="M193" s="308">
        <v>486</v>
      </c>
      <c r="N193" s="308">
        <v>1253</v>
      </c>
      <c r="O193" s="308">
        <v>608958</v>
      </c>
      <c r="P193" s="352">
        <v>1.0494137353433837</v>
      </c>
      <c r="Q193" s="309">
        <v>486</v>
      </c>
    </row>
    <row r="194" spans="1:17" ht="14.4" customHeight="1" x14ac:dyDescent="0.3">
      <c r="A194" s="304" t="s">
        <v>1072</v>
      </c>
      <c r="B194" s="305" t="s">
        <v>973</v>
      </c>
      <c r="C194" s="305" t="s">
        <v>960</v>
      </c>
      <c r="D194" s="305" t="s">
        <v>1035</v>
      </c>
      <c r="E194" s="305" t="s">
        <v>1036</v>
      </c>
      <c r="F194" s="308">
        <v>1307</v>
      </c>
      <c r="G194" s="308">
        <v>20912</v>
      </c>
      <c r="H194" s="308">
        <v>1</v>
      </c>
      <c r="I194" s="308">
        <v>16</v>
      </c>
      <c r="J194" s="308">
        <v>1261</v>
      </c>
      <c r="K194" s="308">
        <v>20176</v>
      </c>
      <c r="L194" s="308">
        <v>0.96480489671002301</v>
      </c>
      <c r="M194" s="308">
        <v>16</v>
      </c>
      <c r="N194" s="308">
        <v>1374</v>
      </c>
      <c r="O194" s="308">
        <v>21984</v>
      </c>
      <c r="P194" s="352">
        <v>1.0512624330527927</v>
      </c>
      <c r="Q194" s="309">
        <v>16</v>
      </c>
    </row>
    <row r="195" spans="1:17" ht="14.4" customHeight="1" x14ac:dyDescent="0.3">
      <c r="A195" s="304" t="s">
        <v>1075</v>
      </c>
      <c r="B195" s="305" t="s">
        <v>973</v>
      </c>
      <c r="C195" s="305" t="s">
        <v>960</v>
      </c>
      <c r="D195" s="305" t="s">
        <v>979</v>
      </c>
      <c r="E195" s="305" t="s">
        <v>980</v>
      </c>
      <c r="F195" s="308">
        <v>28</v>
      </c>
      <c r="G195" s="308">
        <v>7252</v>
      </c>
      <c r="H195" s="308">
        <v>1</v>
      </c>
      <c r="I195" s="308">
        <v>259</v>
      </c>
      <c r="J195" s="308">
        <v>34</v>
      </c>
      <c r="K195" s="308">
        <v>8874</v>
      </c>
      <c r="L195" s="308">
        <v>1.2236624379481522</v>
      </c>
      <c r="M195" s="308">
        <v>261</v>
      </c>
      <c r="N195" s="308">
        <v>59</v>
      </c>
      <c r="O195" s="308">
        <v>15458</v>
      </c>
      <c r="P195" s="352">
        <v>2.131549917264203</v>
      </c>
      <c r="Q195" s="309">
        <v>262</v>
      </c>
    </row>
    <row r="196" spans="1:17" ht="14.4" customHeight="1" x14ac:dyDescent="0.3">
      <c r="A196" s="304" t="s">
        <v>1075</v>
      </c>
      <c r="B196" s="305" t="s">
        <v>973</v>
      </c>
      <c r="C196" s="305" t="s">
        <v>960</v>
      </c>
      <c r="D196" s="305" t="s">
        <v>981</v>
      </c>
      <c r="E196" s="305" t="s">
        <v>982</v>
      </c>
      <c r="F196" s="308">
        <v>48</v>
      </c>
      <c r="G196" s="308">
        <v>7632</v>
      </c>
      <c r="H196" s="308">
        <v>1</v>
      </c>
      <c r="I196" s="308">
        <v>159</v>
      </c>
      <c r="J196" s="308">
        <v>81</v>
      </c>
      <c r="K196" s="308">
        <v>12879</v>
      </c>
      <c r="L196" s="308">
        <v>1.6875</v>
      </c>
      <c r="M196" s="308">
        <v>159</v>
      </c>
      <c r="N196" s="308">
        <v>91</v>
      </c>
      <c r="O196" s="308">
        <v>14560</v>
      </c>
      <c r="P196" s="352">
        <v>1.9077568134171907</v>
      </c>
      <c r="Q196" s="309">
        <v>160</v>
      </c>
    </row>
    <row r="197" spans="1:17" ht="14.4" customHeight="1" x14ac:dyDescent="0.3">
      <c r="A197" s="304" t="s">
        <v>1075</v>
      </c>
      <c r="B197" s="305" t="s">
        <v>973</v>
      </c>
      <c r="C197" s="305" t="s">
        <v>960</v>
      </c>
      <c r="D197" s="305" t="s">
        <v>983</v>
      </c>
      <c r="E197" s="305" t="s">
        <v>984</v>
      </c>
      <c r="F197" s="308">
        <v>23</v>
      </c>
      <c r="G197" s="308">
        <v>3289</v>
      </c>
      <c r="H197" s="308">
        <v>1</v>
      </c>
      <c r="I197" s="308">
        <v>143</v>
      </c>
      <c r="J197" s="308">
        <v>12</v>
      </c>
      <c r="K197" s="308">
        <v>1716</v>
      </c>
      <c r="L197" s="308">
        <v>0.52173913043478259</v>
      </c>
      <c r="M197" s="308">
        <v>143</v>
      </c>
      <c r="N197" s="308">
        <v>17</v>
      </c>
      <c r="O197" s="308">
        <v>2448</v>
      </c>
      <c r="P197" s="352">
        <v>0.74429917908178778</v>
      </c>
      <c r="Q197" s="309">
        <v>144</v>
      </c>
    </row>
    <row r="198" spans="1:17" ht="14.4" customHeight="1" x14ac:dyDescent="0.3">
      <c r="A198" s="304" t="s">
        <v>1075</v>
      </c>
      <c r="B198" s="305" t="s">
        <v>973</v>
      </c>
      <c r="C198" s="305" t="s">
        <v>960</v>
      </c>
      <c r="D198" s="305" t="s">
        <v>985</v>
      </c>
      <c r="E198" s="305" t="s">
        <v>986</v>
      </c>
      <c r="F198" s="308">
        <v>109</v>
      </c>
      <c r="G198" s="308">
        <v>7630</v>
      </c>
      <c r="H198" s="308">
        <v>1</v>
      </c>
      <c r="I198" s="308">
        <v>70</v>
      </c>
      <c r="J198" s="308">
        <v>123</v>
      </c>
      <c r="K198" s="308">
        <v>8610</v>
      </c>
      <c r="L198" s="308">
        <v>1.128440366972477</v>
      </c>
      <c r="M198" s="308">
        <v>70</v>
      </c>
      <c r="N198" s="308">
        <v>145</v>
      </c>
      <c r="O198" s="308">
        <v>10150</v>
      </c>
      <c r="P198" s="352">
        <v>1.3302752293577982</v>
      </c>
      <c r="Q198" s="309">
        <v>70</v>
      </c>
    </row>
    <row r="199" spans="1:17" ht="14.4" customHeight="1" x14ac:dyDescent="0.3">
      <c r="A199" s="304" t="s">
        <v>1075</v>
      </c>
      <c r="B199" s="305" t="s">
        <v>973</v>
      </c>
      <c r="C199" s="305" t="s">
        <v>960</v>
      </c>
      <c r="D199" s="305" t="s">
        <v>987</v>
      </c>
      <c r="E199" s="305" t="s">
        <v>986</v>
      </c>
      <c r="F199" s="308">
        <v>77</v>
      </c>
      <c r="G199" s="308">
        <v>15554</v>
      </c>
      <c r="H199" s="308">
        <v>1</v>
      </c>
      <c r="I199" s="308">
        <v>202</v>
      </c>
      <c r="J199" s="308">
        <v>110</v>
      </c>
      <c r="K199" s="308">
        <v>22220</v>
      </c>
      <c r="L199" s="308">
        <v>1.4285714285714286</v>
      </c>
      <c r="M199" s="308">
        <v>202</v>
      </c>
      <c r="N199" s="308">
        <v>98</v>
      </c>
      <c r="O199" s="308">
        <v>19894</v>
      </c>
      <c r="P199" s="352">
        <v>1.2790279027902791</v>
      </c>
      <c r="Q199" s="309">
        <v>203</v>
      </c>
    </row>
    <row r="200" spans="1:17" ht="14.4" customHeight="1" x14ac:dyDescent="0.3">
      <c r="A200" s="304" t="s">
        <v>1075</v>
      </c>
      <c r="B200" s="305" t="s">
        <v>973</v>
      </c>
      <c r="C200" s="305" t="s">
        <v>960</v>
      </c>
      <c r="D200" s="305" t="s">
        <v>989</v>
      </c>
      <c r="E200" s="305" t="s">
        <v>990</v>
      </c>
      <c r="F200" s="308">
        <v>134</v>
      </c>
      <c r="G200" s="308">
        <v>38994</v>
      </c>
      <c r="H200" s="308">
        <v>1</v>
      </c>
      <c r="I200" s="308">
        <v>291</v>
      </c>
      <c r="J200" s="308">
        <v>147</v>
      </c>
      <c r="K200" s="308">
        <v>42777</v>
      </c>
      <c r="L200" s="308">
        <v>1.0970149253731343</v>
      </c>
      <c r="M200" s="308">
        <v>291</v>
      </c>
      <c r="N200" s="308">
        <v>113</v>
      </c>
      <c r="O200" s="308">
        <v>32996</v>
      </c>
      <c r="P200" s="352">
        <v>0.84618146381494586</v>
      </c>
      <c r="Q200" s="309">
        <v>292</v>
      </c>
    </row>
    <row r="201" spans="1:17" ht="14.4" customHeight="1" x14ac:dyDescent="0.3">
      <c r="A201" s="304" t="s">
        <v>1075</v>
      </c>
      <c r="B201" s="305" t="s">
        <v>973</v>
      </c>
      <c r="C201" s="305" t="s">
        <v>960</v>
      </c>
      <c r="D201" s="305" t="s">
        <v>991</v>
      </c>
      <c r="E201" s="305" t="s">
        <v>992</v>
      </c>
      <c r="F201" s="308">
        <v>4</v>
      </c>
      <c r="G201" s="308">
        <v>852</v>
      </c>
      <c r="H201" s="308">
        <v>1</v>
      </c>
      <c r="I201" s="308">
        <v>213</v>
      </c>
      <c r="J201" s="308">
        <v>5</v>
      </c>
      <c r="K201" s="308">
        <v>1075</v>
      </c>
      <c r="L201" s="308">
        <v>1.261737089201878</v>
      </c>
      <c r="M201" s="308">
        <v>215</v>
      </c>
      <c r="N201" s="308">
        <v>7</v>
      </c>
      <c r="O201" s="308">
        <v>1512</v>
      </c>
      <c r="P201" s="352">
        <v>1.7746478873239437</v>
      </c>
      <c r="Q201" s="309">
        <v>216</v>
      </c>
    </row>
    <row r="202" spans="1:17" ht="14.4" customHeight="1" x14ac:dyDescent="0.3">
      <c r="A202" s="304" t="s">
        <v>1075</v>
      </c>
      <c r="B202" s="305" t="s">
        <v>973</v>
      </c>
      <c r="C202" s="305" t="s">
        <v>960</v>
      </c>
      <c r="D202" s="305" t="s">
        <v>993</v>
      </c>
      <c r="E202" s="305" t="s">
        <v>994</v>
      </c>
      <c r="F202" s="308">
        <v>43</v>
      </c>
      <c r="G202" s="308">
        <v>4601</v>
      </c>
      <c r="H202" s="308">
        <v>1</v>
      </c>
      <c r="I202" s="308">
        <v>107</v>
      </c>
      <c r="J202" s="308">
        <v>35</v>
      </c>
      <c r="K202" s="308">
        <v>3745</v>
      </c>
      <c r="L202" s="308">
        <v>0.81395348837209303</v>
      </c>
      <c r="M202" s="308">
        <v>107</v>
      </c>
      <c r="N202" s="308">
        <v>37</v>
      </c>
      <c r="O202" s="308">
        <v>3996</v>
      </c>
      <c r="P202" s="352">
        <v>0.86850684633775266</v>
      </c>
      <c r="Q202" s="309">
        <v>108</v>
      </c>
    </row>
    <row r="203" spans="1:17" ht="14.4" customHeight="1" x14ac:dyDescent="0.3">
      <c r="A203" s="304" t="s">
        <v>1075</v>
      </c>
      <c r="B203" s="305" t="s">
        <v>973</v>
      </c>
      <c r="C203" s="305" t="s">
        <v>960</v>
      </c>
      <c r="D203" s="305" t="s">
        <v>995</v>
      </c>
      <c r="E203" s="305" t="s">
        <v>996</v>
      </c>
      <c r="F203" s="308">
        <v>6</v>
      </c>
      <c r="G203" s="308">
        <v>552</v>
      </c>
      <c r="H203" s="308">
        <v>1</v>
      </c>
      <c r="I203" s="308">
        <v>92</v>
      </c>
      <c r="J203" s="308">
        <v>6</v>
      </c>
      <c r="K203" s="308">
        <v>552</v>
      </c>
      <c r="L203" s="308">
        <v>1</v>
      </c>
      <c r="M203" s="308">
        <v>92</v>
      </c>
      <c r="N203" s="308">
        <v>18</v>
      </c>
      <c r="O203" s="308">
        <v>1674</v>
      </c>
      <c r="P203" s="352">
        <v>3.0326086956521738</v>
      </c>
      <c r="Q203" s="309">
        <v>93</v>
      </c>
    </row>
    <row r="204" spans="1:17" ht="14.4" customHeight="1" x14ac:dyDescent="0.3">
      <c r="A204" s="304" t="s">
        <v>1075</v>
      </c>
      <c r="B204" s="305" t="s">
        <v>973</v>
      </c>
      <c r="C204" s="305" t="s">
        <v>960</v>
      </c>
      <c r="D204" s="305" t="s">
        <v>997</v>
      </c>
      <c r="E204" s="305" t="s">
        <v>998</v>
      </c>
      <c r="F204" s="308">
        <v>2</v>
      </c>
      <c r="G204" s="308">
        <v>434</v>
      </c>
      <c r="H204" s="308">
        <v>1</v>
      </c>
      <c r="I204" s="308">
        <v>217</v>
      </c>
      <c r="J204" s="308">
        <v>1</v>
      </c>
      <c r="K204" s="308">
        <v>219</v>
      </c>
      <c r="L204" s="308">
        <v>0.50460829493087556</v>
      </c>
      <c r="M204" s="308">
        <v>219</v>
      </c>
      <c r="N204" s="308">
        <v>5</v>
      </c>
      <c r="O204" s="308">
        <v>1100</v>
      </c>
      <c r="P204" s="352">
        <v>2.5345622119815667</v>
      </c>
      <c r="Q204" s="309">
        <v>220</v>
      </c>
    </row>
    <row r="205" spans="1:17" ht="14.4" customHeight="1" x14ac:dyDescent="0.3">
      <c r="A205" s="304" t="s">
        <v>1075</v>
      </c>
      <c r="B205" s="305" t="s">
        <v>973</v>
      </c>
      <c r="C205" s="305" t="s">
        <v>960</v>
      </c>
      <c r="D205" s="305" t="s">
        <v>999</v>
      </c>
      <c r="E205" s="305" t="s">
        <v>1000</v>
      </c>
      <c r="F205" s="308">
        <v>46</v>
      </c>
      <c r="G205" s="308">
        <v>13846</v>
      </c>
      <c r="H205" s="308">
        <v>1</v>
      </c>
      <c r="I205" s="308">
        <v>301</v>
      </c>
      <c r="J205" s="308">
        <v>49</v>
      </c>
      <c r="K205" s="308">
        <v>14798</v>
      </c>
      <c r="L205" s="308">
        <v>1.0687563195146612</v>
      </c>
      <c r="M205" s="308">
        <v>302</v>
      </c>
      <c r="N205" s="308">
        <v>60</v>
      </c>
      <c r="O205" s="308">
        <v>18180</v>
      </c>
      <c r="P205" s="352">
        <v>1.3130145890509894</v>
      </c>
      <c r="Q205" s="309">
        <v>303</v>
      </c>
    </row>
    <row r="206" spans="1:17" ht="14.4" customHeight="1" x14ac:dyDescent="0.3">
      <c r="A206" s="304" t="s">
        <v>1075</v>
      </c>
      <c r="B206" s="305" t="s">
        <v>973</v>
      </c>
      <c r="C206" s="305" t="s">
        <v>960</v>
      </c>
      <c r="D206" s="305" t="s">
        <v>1001</v>
      </c>
      <c r="E206" s="305" t="s">
        <v>1002</v>
      </c>
      <c r="F206" s="308">
        <v>89</v>
      </c>
      <c r="G206" s="308">
        <v>11837</v>
      </c>
      <c r="H206" s="308">
        <v>1</v>
      </c>
      <c r="I206" s="308">
        <v>133</v>
      </c>
      <c r="J206" s="308">
        <v>88</v>
      </c>
      <c r="K206" s="308">
        <v>11704</v>
      </c>
      <c r="L206" s="308">
        <v>0.9887640449438202</v>
      </c>
      <c r="M206" s="308">
        <v>133</v>
      </c>
      <c r="N206" s="308">
        <v>119</v>
      </c>
      <c r="O206" s="308">
        <v>15946</v>
      </c>
      <c r="P206" s="352">
        <v>1.3471318746303962</v>
      </c>
      <c r="Q206" s="309">
        <v>134</v>
      </c>
    </row>
    <row r="207" spans="1:17" ht="14.4" customHeight="1" x14ac:dyDescent="0.3">
      <c r="A207" s="304" t="s">
        <v>1075</v>
      </c>
      <c r="B207" s="305" t="s">
        <v>973</v>
      </c>
      <c r="C207" s="305" t="s">
        <v>960</v>
      </c>
      <c r="D207" s="305" t="s">
        <v>1003</v>
      </c>
      <c r="E207" s="305" t="s">
        <v>1002</v>
      </c>
      <c r="F207" s="308">
        <v>2</v>
      </c>
      <c r="G207" s="308">
        <v>348</v>
      </c>
      <c r="H207" s="308">
        <v>1</v>
      </c>
      <c r="I207" s="308">
        <v>174</v>
      </c>
      <c r="J207" s="308"/>
      <c r="K207" s="308"/>
      <c r="L207" s="308"/>
      <c r="M207" s="308"/>
      <c r="N207" s="308">
        <v>5</v>
      </c>
      <c r="O207" s="308">
        <v>875</v>
      </c>
      <c r="P207" s="352">
        <v>2.514367816091954</v>
      </c>
      <c r="Q207" s="309">
        <v>175</v>
      </c>
    </row>
    <row r="208" spans="1:17" ht="14.4" customHeight="1" x14ac:dyDescent="0.3">
      <c r="A208" s="304" t="s">
        <v>1075</v>
      </c>
      <c r="B208" s="305" t="s">
        <v>973</v>
      </c>
      <c r="C208" s="305" t="s">
        <v>960</v>
      </c>
      <c r="D208" s="305" t="s">
        <v>1004</v>
      </c>
      <c r="E208" s="305" t="s">
        <v>1005</v>
      </c>
      <c r="F208" s="308">
        <v>46</v>
      </c>
      <c r="G208" s="308">
        <v>6440</v>
      </c>
      <c r="H208" s="308">
        <v>1</v>
      </c>
      <c r="I208" s="308">
        <v>140</v>
      </c>
      <c r="J208" s="308">
        <v>49</v>
      </c>
      <c r="K208" s="308">
        <v>6860</v>
      </c>
      <c r="L208" s="308">
        <v>1.0652173913043479</v>
      </c>
      <c r="M208" s="308">
        <v>140</v>
      </c>
      <c r="N208" s="308">
        <v>59</v>
      </c>
      <c r="O208" s="308">
        <v>8319</v>
      </c>
      <c r="P208" s="352">
        <v>1.2917701863354036</v>
      </c>
      <c r="Q208" s="309">
        <v>141</v>
      </c>
    </row>
    <row r="209" spans="1:17" ht="14.4" customHeight="1" x14ac:dyDescent="0.3">
      <c r="A209" s="304" t="s">
        <v>1075</v>
      </c>
      <c r="B209" s="305" t="s">
        <v>973</v>
      </c>
      <c r="C209" s="305" t="s">
        <v>960</v>
      </c>
      <c r="D209" s="305" t="s">
        <v>1006</v>
      </c>
      <c r="E209" s="305" t="s">
        <v>1005</v>
      </c>
      <c r="F209" s="308">
        <v>89</v>
      </c>
      <c r="G209" s="308">
        <v>6942</v>
      </c>
      <c r="H209" s="308">
        <v>1</v>
      </c>
      <c r="I209" s="308">
        <v>78</v>
      </c>
      <c r="J209" s="308">
        <v>88</v>
      </c>
      <c r="K209" s="308">
        <v>6864</v>
      </c>
      <c r="L209" s="308">
        <v>0.9887640449438202</v>
      </c>
      <c r="M209" s="308">
        <v>78</v>
      </c>
      <c r="N209" s="308">
        <v>117</v>
      </c>
      <c r="O209" s="308">
        <v>9126</v>
      </c>
      <c r="P209" s="352">
        <v>1.3146067415730338</v>
      </c>
      <c r="Q209" s="309">
        <v>78</v>
      </c>
    </row>
    <row r="210" spans="1:17" ht="14.4" customHeight="1" x14ac:dyDescent="0.3">
      <c r="A210" s="304" t="s">
        <v>1075</v>
      </c>
      <c r="B210" s="305" t="s">
        <v>973</v>
      </c>
      <c r="C210" s="305" t="s">
        <v>960</v>
      </c>
      <c r="D210" s="305" t="s">
        <v>1007</v>
      </c>
      <c r="E210" s="305" t="s">
        <v>1008</v>
      </c>
      <c r="F210" s="308">
        <v>1</v>
      </c>
      <c r="G210" s="308">
        <v>289</v>
      </c>
      <c r="H210" s="308">
        <v>1</v>
      </c>
      <c r="I210" s="308">
        <v>289</v>
      </c>
      <c r="J210" s="308">
        <v>1</v>
      </c>
      <c r="K210" s="308">
        <v>290</v>
      </c>
      <c r="L210" s="308">
        <v>1.0034602076124568</v>
      </c>
      <c r="M210" s="308">
        <v>290</v>
      </c>
      <c r="N210" s="308">
        <v>3</v>
      </c>
      <c r="O210" s="308">
        <v>873</v>
      </c>
      <c r="P210" s="352">
        <v>3.0207612456747404</v>
      </c>
      <c r="Q210" s="309">
        <v>291</v>
      </c>
    </row>
    <row r="211" spans="1:17" ht="14.4" customHeight="1" x14ac:dyDescent="0.3">
      <c r="A211" s="304" t="s">
        <v>1075</v>
      </c>
      <c r="B211" s="305" t="s">
        <v>973</v>
      </c>
      <c r="C211" s="305" t="s">
        <v>960</v>
      </c>
      <c r="D211" s="305" t="s">
        <v>1009</v>
      </c>
      <c r="E211" s="305" t="s">
        <v>1010</v>
      </c>
      <c r="F211" s="308">
        <v>1</v>
      </c>
      <c r="G211" s="308">
        <v>607</v>
      </c>
      <c r="H211" s="308">
        <v>1</v>
      </c>
      <c r="I211" s="308">
        <v>607</v>
      </c>
      <c r="J211" s="308"/>
      <c r="K211" s="308"/>
      <c r="L211" s="308"/>
      <c r="M211" s="308"/>
      <c r="N211" s="308">
        <v>2</v>
      </c>
      <c r="O211" s="308">
        <v>1224</v>
      </c>
      <c r="P211" s="352">
        <v>2.0164744645799013</v>
      </c>
      <c r="Q211" s="309">
        <v>612</v>
      </c>
    </row>
    <row r="212" spans="1:17" ht="14.4" customHeight="1" x14ac:dyDescent="0.3">
      <c r="A212" s="304" t="s">
        <v>1075</v>
      </c>
      <c r="B212" s="305" t="s">
        <v>973</v>
      </c>
      <c r="C212" s="305" t="s">
        <v>960</v>
      </c>
      <c r="D212" s="305" t="s">
        <v>1015</v>
      </c>
      <c r="E212" s="305" t="s">
        <v>1016</v>
      </c>
      <c r="F212" s="308">
        <v>1</v>
      </c>
      <c r="G212" s="308">
        <v>1011</v>
      </c>
      <c r="H212" s="308">
        <v>1</v>
      </c>
      <c r="I212" s="308">
        <v>1011</v>
      </c>
      <c r="J212" s="308"/>
      <c r="K212" s="308"/>
      <c r="L212" s="308"/>
      <c r="M212" s="308"/>
      <c r="N212" s="308"/>
      <c r="O212" s="308"/>
      <c r="P212" s="352"/>
      <c r="Q212" s="309"/>
    </row>
    <row r="213" spans="1:17" ht="14.4" customHeight="1" x14ac:dyDescent="0.3">
      <c r="A213" s="304" t="s">
        <v>1075</v>
      </c>
      <c r="B213" s="305" t="s">
        <v>973</v>
      </c>
      <c r="C213" s="305" t="s">
        <v>960</v>
      </c>
      <c r="D213" s="305" t="s">
        <v>1019</v>
      </c>
      <c r="E213" s="305" t="s">
        <v>1020</v>
      </c>
      <c r="F213" s="308">
        <v>3</v>
      </c>
      <c r="G213" s="308">
        <v>3552</v>
      </c>
      <c r="H213" s="308">
        <v>1</v>
      </c>
      <c r="I213" s="308">
        <v>1184</v>
      </c>
      <c r="J213" s="308">
        <v>2</v>
      </c>
      <c r="K213" s="308">
        <v>2372</v>
      </c>
      <c r="L213" s="308">
        <v>0.6677927927927928</v>
      </c>
      <c r="M213" s="308">
        <v>1186</v>
      </c>
      <c r="N213" s="308">
        <v>5</v>
      </c>
      <c r="O213" s="308">
        <v>5945</v>
      </c>
      <c r="P213" s="352">
        <v>1.673704954954955</v>
      </c>
      <c r="Q213" s="309">
        <v>1189</v>
      </c>
    </row>
    <row r="214" spans="1:17" ht="14.4" customHeight="1" x14ac:dyDescent="0.3">
      <c r="A214" s="304" t="s">
        <v>1075</v>
      </c>
      <c r="B214" s="305" t="s">
        <v>973</v>
      </c>
      <c r="C214" s="305" t="s">
        <v>960</v>
      </c>
      <c r="D214" s="305" t="s">
        <v>1021</v>
      </c>
      <c r="E214" s="305" t="s">
        <v>1022</v>
      </c>
      <c r="F214" s="308">
        <v>8</v>
      </c>
      <c r="G214" s="308">
        <v>1264</v>
      </c>
      <c r="H214" s="308">
        <v>1</v>
      </c>
      <c r="I214" s="308">
        <v>158</v>
      </c>
      <c r="J214" s="308">
        <v>6</v>
      </c>
      <c r="K214" s="308">
        <v>948</v>
      </c>
      <c r="L214" s="308">
        <v>0.75</v>
      </c>
      <c r="M214" s="308">
        <v>158</v>
      </c>
      <c r="N214" s="308">
        <v>9</v>
      </c>
      <c r="O214" s="308">
        <v>1431</v>
      </c>
      <c r="P214" s="352">
        <v>1.1321202531645569</v>
      </c>
      <c r="Q214" s="309">
        <v>159</v>
      </c>
    </row>
    <row r="215" spans="1:17" ht="14.4" customHeight="1" x14ac:dyDescent="0.3">
      <c r="A215" s="304" t="s">
        <v>1075</v>
      </c>
      <c r="B215" s="305" t="s">
        <v>973</v>
      </c>
      <c r="C215" s="305" t="s">
        <v>960</v>
      </c>
      <c r="D215" s="305" t="s">
        <v>1023</v>
      </c>
      <c r="E215" s="305" t="s">
        <v>1024</v>
      </c>
      <c r="F215" s="308">
        <v>4</v>
      </c>
      <c r="G215" s="308">
        <v>1264</v>
      </c>
      <c r="H215" s="308">
        <v>1</v>
      </c>
      <c r="I215" s="308">
        <v>316</v>
      </c>
      <c r="J215" s="308">
        <v>2</v>
      </c>
      <c r="K215" s="308">
        <v>636</v>
      </c>
      <c r="L215" s="308">
        <v>0.50316455696202533</v>
      </c>
      <c r="M215" s="308">
        <v>318</v>
      </c>
      <c r="N215" s="308">
        <v>2</v>
      </c>
      <c r="O215" s="308">
        <v>638</v>
      </c>
      <c r="P215" s="352">
        <v>0.504746835443038</v>
      </c>
      <c r="Q215" s="309">
        <v>319</v>
      </c>
    </row>
    <row r="216" spans="1:17" ht="14.4" customHeight="1" x14ac:dyDescent="0.3">
      <c r="A216" s="304" t="s">
        <v>1075</v>
      </c>
      <c r="B216" s="305" t="s">
        <v>973</v>
      </c>
      <c r="C216" s="305" t="s">
        <v>960</v>
      </c>
      <c r="D216" s="305" t="s">
        <v>1027</v>
      </c>
      <c r="E216" s="305" t="s">
        <v>1028</v>
      </c>
      <c r="F216" s="308">
        <v>1</v>
      </c>
      <c r="G216" s="308">
        <v>382</v>
      </c>
      <c r="H216" s="308">
        <v>1</v>
      </c>
      <c r="I216" s="308">
        <v>382</v>
      </c>
      <c r="J216" s="308">
        <v>5</v>
      </c>
      <c r="K216" s="308">
        <v>1910</v>
      </c>
      <c r="L216" s="308">
        <v>5</v>
      </c>
      <c r="M216" s="308">
        <v>382</v>
      </c>
      <c r="N216" s="308">
        <v>4</v>
      </c>
      <c r="O216" s="308">
        <v>1528</v>
      </c>
      <c r="P216" s="352">
        <v>4</v>
      </c>
      <c r="Q216" s="309">
        <v>382</v>
      </c>
    </row>
    <row r="217" spans="1:17" ht="14.4" customHeight="1" x14ac:dyDescent="0.3">
      <c r="A217" s="304" t="s">
        <v>1075</v>
      </c>
      <c r="B217" s="305" t="s">
        <v>973</v>
      </c>
      <c r="C217" s="305" t="s">
        <v>960</v>
      </c>
      <c r="D217" s="305" t="s">
        <v>1029</v>
      </c>
      <c r="E217" s="305" t="s">
        <v>1030</v>
      </c>
      <c r="F217" s="308">
        <v>1</v>
      </c>
      <c r="G217" s="308">
        <v>486</v>
      </c>
      <c r="H217" s="308">
        <v>1</v>
      </c>
      <c r="I217" s="308">
        <v>486</v>
      </c>
      <c r="J217" s="308">
        <v>5</v>
      </c>
      <c r="K217" s="308">
        <v>2430</v>
      </c>
      <c r="L217" s="308">
        <v>5</v>
      </c>
      <c r="M217" s="308">
        <v>486</v>
      </c>
      <c r="N217" s="308">
        <v>4</v>
      </c>
      <c r="O217" s="308">
        <v>1944</v>
      </c>
      <c r="P217" s="352">
        <v>4</v>
      </c>
      <c r="Q217" s="309">
        <v>486</v>
      </c>
    </row>
    <row r="218" spans="1:17" ht="14.4" customHeight="1" x14ac:dyDescent="0.3">
      <c r="A218" s="304" t="s">
        <v>1075</v>
      </c>
      <c r="B218" s="305" t="s">
        <v>973</v>
      </c>
      <c r="C218" s="305" t="s">
        <v>960</v>
      </c>
      <c r="D218" s="305" t="s">
        <v>1035</v>
      </c>
      <c r="E218" s="305" t="s">
        <v>1036</v>
      </c>
      <c r="F218" s="308">
        <v>205</v>
      </c>
      <c r="G218" s="308">
        <v>3280</v>
      </c>
      <c r="H218" s="308">
        <v>1</v>
      </c>
      <c r="I218" s="308">
        <v>16</v>
      </c>
      <c r="J218" s="308">
        <v>214</v>
      </c>
      <c r="K218" s="308">
        <v>3424</v>
      </c>
      <c r="L218" s="308">
        <v>1.0439024390243903</v>
      </c>
      <c r="M218" s="308">
        <v>16</v>
      </c>
      <c r="N218" s="308">
        <v>254</v>
      </c>
      <c r="O218" s="308">
        <v>4064</v>
      </c>
      <c r="P218" s="352">
        <v>1.2390243902439024</v>
      </c>
      <c r="Q218" s="309">
        <v>16</v>
      </c>
    </row>
    <row r="219" spans="1:17" ht="14.4" customHeight="1" x14ac:dyDescent="0.3">
      <c r="A219" s="304" t="s">
        <v>1076</v>
      </c>
      <c r="B219" s="305" t="s">
        <v>973</v>
      </c>
      <c r="C219" s="305" t="s">
        <v>960</v>
      </c>
      <c r="D219" s="305" t="s">
        <v>979</v>
      </c>
      <c r="E219" s="305" t="s">
        <v>980</v>
      </c>
      <c r="F219" s="308">
        <v>10</v>
      </c>
      <c r="G219" s="308">
        <v>2590</v>
      </c>
      <c r="H219" s="308">
        <v>1</v>
      </c>
      <c r="I219" s="308">
        <v>259</v>
      </c>
      <c r="J219" s="308">
        <v>16</v>
      </c>
      <c r="K219" s="308">
        <v>4176</v>
      </c>
      <c r="L219" s="308">
        <v>1.6123552123552123</v>
      </c>
      <c r="M219" s="308">
        <v>261</v>
      </c>
      <c r="N219" s="308">
        <v>36</v>
      </c>
      <c r="O219" s="308">
        <v>9432</v>
      </c>
      <c r="P219" s="352">
        <v>3.6416988416988416</v>
      </c>
      <c r="Q219" s="309">
        <v>262</v>
      </c>
    </row>
    <row r="220" spans="1:17" ht="14.4" customHeight="1" x14ac:dyDescent="0.3">
      <c r="A220" s="304" t="s">
        <v>1076</v>
      </c>
      <c r="B220" s="305" t="s">
        <v>973</v>
      </c>
      <c r="C220" s="305" t="s">
        <v>960</v>
      </c>
      <c r="D220" s="305" t="s">
        <v>981</v>
      </c>
      <c r="E220" s="305" t="s">
        <v>982</v>
      </c>
      <c r="F220" s="308">
        <v>428</v>
      </c>
      <c r="G220" s="308">
        <v>68052</v>
      </c>
      <c r="H220" s="308">
        <v>1</v>
      </c>
      <c r="I220" s="308">
        <v>159</v>
      </c>
      <c r="J220" s="308">
        <v>448</v>
      </c>
      <c r="K220" s="308">
        <v>71232</v>
      </c>
      <c r="L220" s="308">
        <v>1.0467289719626167</v>
      </c>
      <c r="M220" s="308">
        <v>159</v>
      </c>
      <c r="N220" s="308">
        <v>435</v>
      </c>
      <c r="O220" s="308">
        <v>69600</v>
      </c>
      <c r="P220" s="352">
        <v>1.0227473108799154</v>
      </c>
      <c r="Q220" s="309">
        <v>160</v>
      </c>
    </row>
    <row r="221" spans="1:17" ht="14.4" customHeight="1" x14ac:dyDescent="0.3">
      <c r="A221" s="304" t="s">
        <v>1076</v>
      </c>
      <c r="B221" s="305" t="s">
        <v>973</v>
      </c>
      <c r="C221" s="305" t="s">
        <v>960</v>
      </c>
      <c r="D221" s="305" t="s">
        <v>985</v>
      </c>
      <c r="E221" s="305" t="s">
        <v>986</v>
      </c>
      <c r="F221" s="308">
        <v>1302</v>
      </c>
      <c r="G221" s="308">
        <v>91140</v>
      </c>
      <c r="H221" s="308">
        <v>1</v>
      </c>
      <c r="I221" s="308">
        <v>70</v>
      </c>
      <c r="J221" s="308">
        <v>1212</v>
      </c>
      <c r="K221" s="308">
        <v>84840</v>
      </c>
      <c r="L221" s="308">
        <v>0.93087557603686633</v>
      </c>
      <c r="M221" s="308">
        <v>70</v>
      </c>
      <c r="N221" s="308">
        <v>1347</v>
      </c>
      <c r="O221" s="308">
        <v>94290</v>
      </c>
      <c r="P221" s="352">
        <v>1.0345622119815667</v>
      </c>
      <c r="Q221" s="309">
        <v>70</v>
      </c>
    </row>
    <row r="222" spans="1:17" ht="14.4" customHeight="1" x14ac:dyDescent="0.3">
      <c r="A222" s="304" t="s">
        <v>1076</v>
      </c>
      <c r="B222" s="305" t="s">
        <v>973</v>
      </c>
      <c r="C222" s="305" t="s">
        <v>960</v>
      </c>
      <c r="D222" s="305" t="s">
        <v>987</v>
      </c>
      <c r="E222" s="305" t="s">
        <v>986</v>
      </c>
      <c r="F222" s="308">
        <v>110</v>
      </c>
      <c r="G222" s="308">
        <v>22220</v>
      </c>
      <c r="H222" s="308">
        <v>1</v>
      </c>
      <c r="I222" s="308">
        <v>202</v>
      </c>
      <c r="J222" s="308">
        <v>129</v>
      </c>
      <c r="K222" s="308">
        <v>26058</v>
      </c>
      <c r="L222" s="308">
        <v>1.1727272727272726</v>
      </c>
      <c r="M222" s="308">
        <v>202</v>
      </c>
      <c r="N222" s="308">
        <v>150</v>
      </c>
      <c r="O222" s="308">
        <v>30450</v>
      </c>
      <c r="P222" s="352">
        <v>1.3703870387038704</v>
      </c>
      <c r="Q222" s="309">
        <v>203</v>
      </c>
    </row>
    <row r="223" spans="1:17" ht="14.4" customHeight="1" x14ac:dyDescent="0.3">
      <c r="A223" s="304" t="s">
        <v>1076</v>
      </c>
      <c r="B223" s="305" t="s">
        <v>973</v>
      </c>
      <c r="C223" s="305" t="s">
        <v>960</v>
      </c>
      <c r="D223" s="305" t="s">
        <v>988</v>
      </c>
      <c r="E223" s="305" t="s">
        <v>986</v>
      </c>
      <c r="F223" s="308">
        <v>6</v>
      </c>
      <c r="G223" s="308">
        <v>498</v>
      </c>
      <c r="H223" s="308">
        <v>1</v>
      </c>
      <c r="I223" s="308">
        <v>83</v>
      </c>
      <c r="J223" s="308"/>
      <c r="K223" s="308"/>
      <c r="L223" s="308"/>
      <c r="M223" s="308"/>
      <c r="N223" s="308"/>
      <c r="O223" s="308"/>
      <c r="P223" s="352"/>
      <c r="Q223" s="309"/>
    </row>
    <row r="224" spans="1:17" ht="14.4" customHeight="1" x14ac:dyDescent="0.3">
      <c r="A224" s="304" t="s">
        <v>1076</v>
      </c>
      <c r="B224" s="305" t="s">
        <v>973</v>
      </c>
      <c r="C224" s="305" t="s">
        <v>960</v>
      </c>
      <c r="D224" s="305" t="s">
        <v>989</v>
      </c>
      <c r="E224" s="305" t="s">
        <v>990</v>
      </c>
      <c r="F224" s="308">
        <v>471</v>
      </c>
      <c r="G224" s="308">
        <v>137061</v>
      </c>
      <c r="H224" s="308">
        <v>1</v>
      </c>
      <c r="I224" s="308">
        <v>291</v>
      </c>
      <c r="J224" s="308">
        <v>365</v>
      </c>
      <c r="K224" s="308">
        <v>106215</v>
      </c>
      <c r="L224" s="308">
        <v>0.77494692144373678</v>
      </c>
      <c r="M224" s="308">
        <v>291</v>
      </c>
      <c r="N224" s="308">
        <v>448</v>
      </c>
      <c r="O224" s="308">
        <v>130816</v>
      </c>
      <c r="P224" s="352">
        <v>0.95443634586060222</v>
      </c>
      <c r="Q224" s="309">
        <v>292</v>
      </c>
    </row>
    <row r="225" spans="1:17" ht="14.4" customHeight="1" x14ac:dyDescent="0.3">
      <c r="A225" s="304" t="s">
        <v>1076</v>
      </c>
      <c r="B225" s="305" t="s">
        <v>973</v>
      </c>
      <c r="C225" s="305" t="s">
        <v>960</v>
      </c>
      <c r="D225" s="305" t="s">
        <v>991</v>
      </c>
      <c r="E225" s="305" t="s">
        <v>992</v>
      </c>
      <c r="F225" s="308">
        <v>2</v>
      </c>
      <c r="G225" s="308">
        <v>426</v>
      </c>
      <c r="H225" s="308">
        <v>1</v>
      </c>
      <c r="I225" s="308">
        <v>213</v>
      </c>
      <c r="J225" s="308"/>
      <c r="K225" s="308"/>
      <c r="L225" s="308"/>
      <c r="M225" s="308"/>
      <c r="N225" s="308">
        <v>3</v>
      </c>
      <c r="O225" s="308">
        <v>648</v>
      </c>
      <c r="P225" s="352">
        <v>1.5211267605633803</v>
      </c>
      <c r="Q225" s="309">
        <v>216</v>
      </c>
    </row>
    <row r="226" spans="1:17" ht="14.4" customHeight="1" x14ac:dyDescent="0.3">
      <c r="A226" s="304" t="s">
        <v>1076</v>
      </c>
      <c r="B226" s="305" t="s">
        <v>973</v>
      </c>
      <c r="C226" s="305" t="s">
        <v>960</v>
      </c>
      <c r="D226" s="305" t="s">
        <v>993</v>
      </c>
      <c r="E226" s="305" t="s">
        <v>994</v>
      </c>
      <c r="F226" s="308">
        <v>22</v>
      </c>
      <c r="G226" s="308">
        <v>2354</v>
      </c>
      <c r="H226" s="308">
        <v>1</v>
      </c>
      <c r="I226" s="308">
        <v>107</v>
      </c>
      <c r="J226" s="308">
        <v>14</v>
      </c>
      <c r="K226" s="308">
        <v>1498</v>
      </c>
      <c r="L226" s="308">
        <v>0.63636363636363635</v>
      </c>
      <c r="M226" s="308">
        <v>107</v>
      </c>
      <c r="N226" s="308">
        <v>15</v>
      </c>
      <c r="O226" s="308">
        <v>1620</v>
      </c>
      <c r="P226" s="352">
        <v>0.68819031435853861</v>
      </c>
      <c r="Q226" s="309">
        <v>108</v>
      </c>
    </row>
    <row r="227" spans="1:17" ht="14.4" customHeight="1" x14ac:dyDescent="0.3">
      <c r="A227" s="304" t="s">
        <v>1076</v>
      </c>
      <c r="B227" s="305" t="s">
        <v>973</v>
      </c>
      <c r="C227" s="305" t="s">
        <v>960</v>
      </c>
      <c r="D227" s="305" t="s">
        <v>995</v>
      </c>
      <c r="E227" s="305" t="s">
        <v>996</v>
      </c>
      <c r="F227" s="308">
        <v>3</v>
      </c>
      <c r="G227" s="308">
        <v>276</v>
      </c>
      <c r="H227" s="308">
        <v>1</v>
      </c>
      <c r="I227" s="308">
        <v>92</v>
      </c>
      <c r="J227" s="308">
        <v>3</v>
      </c>
      <c r="K227" s="308">
        <v>276</v>
      </c>
      <c r="L227" s="308">
        <v>1</v>
      </c>
      <c r="M227" s="308">
        <v>92</v>
      </c>
      <c r="N227" s="308">
        <v>6</v>
      </c>
      <c r="O227" s="308">
        <v>558</v>
      </c>
      <c r="P227" s="352">
        <v>2.0217391304347827</v>
      </c>
      <c r="Q227" s="309">
        <v>93</v>
      </c>
    </row>
    <row r="228" spans="1:17" ht="14.4" customHeight="1" x14ac:dyDescent="0.3">
      <c r="A228" s="304" t="s">
        <v>1076</v>
      </c>
      <c r="B228" s="305" t="s">
        <v>973</v>
      </c>
      <c r="C228" s="305" t="s">
        <v>960</v>
      </c>
      <c r="D228" s="305" t="s">
        <v>997</v>
      </c>
      <c r="E228" s="305" t="s">
        <v>998</v>
      </c>
      <c r="F228" s="308">
        <v>2</v>
      </c>
      <c r="G228" s="308">
        <v>434</v>
      </c>
      <c r="H228" s="308">
        <v>1</v>
      </c>
      <c r="I228" s="308">
        <v>217</v>
      </c>
      <c r="J228" s="308"/>
      <c r="K228" s="308"/>
      <c r="L228" s="308"/>
      <c r="M228" s="308"/>
      <c r="N228" s="308"/>
      <c r="O228" s="308"/>
      <c r="P228" s="352"/>
      <c r="Q228" s="309"/>
    </row>
    <row r="229" spans="1:17" ht="14.4" customHeight="1" x14ac:dyDescent="0.3">
      <c r="A229" s="304" t="s">
        <v>1076</v>
      </c>
      <c r="B229" s="305" t="s">
        <v>973</v>
      </c>
      <c r="C229" s="305" t="s">
        <v>960</v>
      </c>
      <c r="D229" s="305" t="s">
        <v>999</v>
      </c>
      <c r="E229" s="305" t="s">
        <v>1000</v>
      </c>
      <c r="F229" s="308">
        <v>20</v>
      </c>
      <c r="G229" s="308">
        <v>6020</v>
      </c>
      <c r="H229" s="308">
        <v>1</v>
      </c>
      <c r="I229" s="308">
        <v>301</v>
      </c>
      <c r="J229" s="308">
        <v>26</v>
      </c>
      <c r="K229" s="308">
        <v>7852</v>
      </c>
      <c r="L229" s="308">
        <v>1.3043189368770765</v>
      </c>
      <c r="M229" s="308">
        <v>302</v>
      </c>
      <c r="N229" s="308">
        <v>39</v>
      </c>
      <c r="O229" s="308">
        <v>11817</v>
      </c>
      <c r="P229" s="352">
        <v>1.9629568106312292</v>
      </c>
      <c r="Q229" s="309">
        <v>303</v>
      </c>
    </row>
    <row r="230" spans="1:17" ht="14.4" customHeight="1" x14ac:dyDescent="0.3">
      <c r="A230" s="304" t="s">
        <v>1076</v>
      </c>
      <c r="B230" s="305" t="s">
        <v>973</v>
      </c>
      <c r="C230" s="305" t="s">
        <v>960</v>
      </c>
      <c r="D230" s="305" t="s">
        <v>1001</v>
      </c>
      <c r="E230" s="305" t="s">
        <v>1002</v>
      </c>
      <c r="F230" s="308">
        <v>494</v>
      </c>
      <c r="G230" s="308">
        <v>65702</v>
      </c>
      <c r="H230" s="308">
        <v>1</v>
      </c>
      <c r="I230" s="308">
        <v>133</v>
      </c>
      <c r="J230" s="308">
        <v>469</v>
      </c>
      <c r="K230" s="308">
        <v>62377</v>
      </c>
      <c r="L230" s="308">
        <v>0.94939271255060731</v>
      </c>
      <c r="M230" s="308">
        <v>133</v>
      </c>
      <c r="N230" s="308">
        <v>493</v>
      </c>
      <c r="O230" s="308">
        <v>66062</v>
      </c>
      <c r="P230" s="352">
        <v>1.0054792852576786</v>
      </c>
      <c r="Q230" s="309">
        <v>134</v>
      </c>
    </row>
    <row r="231" spans="1:17" ht="14.4" customHeight="1" x14ac:dyDescent="0.3">
      <c r="A231" s="304" t="s">
        <v>1076</v>
      </c>
      <c r="B231" s="305" t="s">
        <v>973</v>
      </c>
      <c r="C231" s="305" t="s">
        <v>960</v>
      </c>
      <c r="D231" s="305" t="s">
        <v>1003</v>
      </c>
      <c r="E231" s="305" t="s">
        <v>1002</v>
      </c>
      <c r="F231" s="308">
        <v>1</v>
      </c>
      <c r="G231" s="308">
        <v>174</v>
      </c>
      <c r="H231" s="308">
        <v>1</v>
      </c>
      <c r="I231" s="308">
        <v>174</v>
      </c>
      <c r="J231" s="308"/>
      <c r="K231" s="308"/>
      <c r="L231" s="308"/>
      <c r="M231" s="308"/>
      <c r="N231" s="308">
        <v>1</v>
      </c>
      <c r="O231" s="308">
        <v>175</v>
      </c>
      <c r="P231" s="352">
        <v>1.0057471264367817</v>
      </c>
      <c r="Q231" s="309">
        <v>175</v>
      </c>
    </row>
    <row r="232" spans="1:17" ht="14.4" customHeight="1" x14ac:dyDescent="0.3">
      <c r="A232" s="304" t="s">
        <v>1076</v>
      </c>
      <c r="B232" s="305" t="s">
        <v>973</v>
      </c>
      <c r="C232" s="305" t="s">
        <v>960</v>
      </c>
      <c r="D232" s="305" t="s">
        <v>1004</v>
      </c>
      <c r="E232" s="305" t="s">
        <v>1005</v>
      </c>
      <c r="F232" s="308">
        <v>20</v>
      </c>
      <c r="G232" s="308">
        <v>2800</v>
      </c>
      <c r="H232" s="308">
        <v>1</v>
      </c>
      <c r="I232" s="308">
        <v>140</v>
      </c>
      <c r="J232" s="308">
        <v>25</v>
      </c>
      <c r="K232" s="308">
        <v>3500</v>
      </c>
      <c r="L232" s="308">
        <v>1.25</v>
      </c>
      <c r="M232" s="308">
        <v>140</v>
      </c>
      <c r="N232" s="308">
        <v>39</v>
      </c>
      <c r="O232" s="308">
        <v>5499</v>
      </c>
      <c r="P232" s="352">
        <v>1.9639285714285715</v>
      </c>
      <c r="Q232" s="309">
        <v>141</v>
      </c>
    </row>
    <row r="233" spans="1:17" ht="14.4" customHeight="1" x14ac:dyDescent="0.3">
      <c r="A233" s="304" t="s">
        <v>1076</v>
      </c>
      <c r="B233" s="305" t="s">
        <v>973</v>
      </c>
      <c r="C233" s="305" t="s">
        <v>960</v>
      </c>
      <c r="D233" s="305" t="s">
        <v>1006</v>
      </c>
      <c r="E233" s="305" t="s">
        <v>1005</v>
      </c>
      <c r="F233" s="308">
        <v>494</v>
      </c>
      <c r="G233" s="308">
        <v>38532</v>
      </c>
      <c r="H233" s="308">
        <v>1</v>
      </c>
      <c r="I233" s="308">
        <v>78</v>
      </c>
      <c r="J233" s="308">
        <v>469</v>
      </c>
      <c r="K233" s="308">
        <v>36582</v>
      </c>
      <c r="L233" s="308">
        <v>0.94939271255060731</v>
      </c>
      <c r="M233" s="308">
        <v>78</v>
      </c>
      <c r="N233" s="308">
        <v>494</v>
      </c>
      <c r="O233" s="308">
        <v>38532</v>
      </c>
      <c r="P233" s="352">
        <v>1</v>
      </c>
      <c r="Q233" s="309">
        <v>78</v>
      </c>
    </row>
    <row r="234" spans="1:17" ht="14.4" customHeight="1" x14ac:dyDescent="0.3">
      <c r="A234" s="304" t="s">
        <v>1076</v>
      </c>
      <c r="B234" s="305" t="s">
        <v>973</v>
      </c>
      <c r="C234" s="305" t="s">
        <v>960</v>
      </c>
      <c r="D234" s="305" t="s">
        <v>1007</v>
      </c>
      <c r="E234" s="305" t="s">
        <v>1008</v>
      </c>
      <c r="F234" s="308">
        <v>1</v>
      </c>
      <c r="G234" s="308">
        <v>289</v>
      </c>
      <c r="H234" s="308">
        <v>1</v>
      </c>
      <c r="I234" s="308">
        <v>289</v>
      </c>
      <c r="J234" s="308"/>
      <c r="K234" s="308"/>
      <c r="L234" s="308"/>
      <c r="M234" s="308"/>
      <c r="N234" s="308">
        <v>1</v>
      </c>
      <c r="O234" s="308">
        <v>291</v>
      </c>
      <c r="P234" s="352">
        <v>1.0069204152249136</v>
      </c>
      <c r="Q234" s="309">
        <v>291</v>
      </c>
    </row>
    <row r="235" spans="1:17" ht="14.4" customHeight="1" x14ac:dyDescent="0.3">
      <c r="A235" s="304" t="s">
        <v>1076</v>
      </c>
      <c r="B235" s="305" t="s">
        <v>973</v>
      </c>
      <c r="C235" s="305" t="s">
        <v>960</v>
      </c>
      <c r="D235" s="305" t="s">
        <v>1009</v>
      </c>
      <c r="E235" s="305" t="s">
        <v>1010</v>
      </c>
      <c r="F235" s="308">
        <v>2</v>
      </c>
      <c r="G235" s="308">
        <v>1214</v>
      </c>
      <c r="H235" s="308">
        <v>1</v>
      </c>
      <c r="I235" s="308">
        <v>607</v>
      </c>
      <c r="J235" s="308">
        <v>1</v>
      </c>
      <c r="K235" s="308">
        <v>609</v>
      </c>
      <c r="L235" s="308">
        <v>0.50164744645799009</v>
      </c>
      <c r="M235" s="308">
        <v>609</v>
      </c>
      <c r="N235" s="308">
        <v>3</v>
      </c>
      <c r="O235" s="308">
        <v>1836</v>
      </c>
      <c r="P235" s="352">
        <v>1.5123558484349258</v>
      </c>
      <c r="Q235" s="309">
        <v>612</v>
      </c>
    </row>
    <row r="236" spans="1:17" ht="14.4" customHeight="1" x14ac:dyDescent="0.3">
      <c r="A236" s="304" t="s">
        <v>1076</v>
      </c>
      <c r="B236" s="305" t="s">
        <v>973</v>
      </c>
      <c r="C236" s="305" t="s">
        <v>960</v>
      </c>
      <c r="D236" s="305" t="s">
        <v>1015</v>
      </c>
      <c r="E236" s="305" t="s">
        <v>1016</v>
      </c>
      <c r="F236" s="308">
        <v>1</v>
      </c>
      <c r="G236" s="308">
        <v>1011</v>
      </c>
      <c r="H236" s="308">
        <v>1</v>
      </c>
      <c r="I236" s="308">
        <v>1011</v>
      </c>
      <c r="J236" s="308"/>
      <c r="K236" s="308"/>
      <c r="L236" s="308"/>
      <c r="M236" s="308"/>
      <c r="N236" s="308"/>
      <c r="O236" s="308"/>
      <c r="P236" s="352"/>
      <c r="Q236" s="309"/>
    </row>
    <row r="237" spans="1:17" ht="14.4" customHeight="1" x14ac:dyDescent="0.3">
      <c r="A237" s="304" t="s">
        <v>1076</v>
      </c>
      <c r="B237" s="305" t="s">
        <v>973</v>
      </c>
      <c r="C237" s="305" t="s">
        <v>960</v>
      </c>
      <c r="D237" s="305" t="s">
        <v>1019</v>
      </c>
      <c r="E237" s="305" t="s">
        <v>1020</v>
      </c>
      <c r="F237" s="308">
        <v>17</v>
      </c>
      <c r="G237" s="308">
        <v>20128</v>
      </c>
      <c r="H237" s="308">
        <v>1</v>
      </c>
      <c r="I237" s="308">
        <v>1184</v>
      </c>
      <c r="J237" s="308">
        <v>14</v>
      </c>
      <c r="K237" s="308">
        <v>16604</v>
      </c>
      <c r="L237" s="308">
        <v>0.82492050874403811</v>
      </c>
      <c r="M237" s="308">
        <v>1186</v>
      </c>
      <c r="N237" s="308">
        <v>14</v>
      </c>
      <c r="O237" s="308">
        <v>16646</v>
      </c>
      <c r="P237" s="352">
        <v>0.82700715421303661</v>
      </c>
      <c r="Q237" s="309">
        <v>1189</v>
      </c>
    </row>
    <row r="238" spans="1:17" ht="14.4" customHeight="1" x14ac:dyDescent="0.3">
      <c r="A238" s="304" t="s">
        <v>1076</v>
      </c>
      <c r="B238" s="305" t="s">
        <v>973</v>
      </c>
      <c r="C238" s="305" t="s">
        <v>960</v>
      </c>
      <c r="D238" s="305" t="s">
        <v>1021</v>
      </c>
      <c r="E238" s="305" t="s">
        <v>1022</v>
      </c>
      <c r="F238" s="308">
        <v>22</v>
      </c>
      <c r="G238" s="308">
        <v>3476</v>
      </c>
      <c r="H238" s="308">
        <v>1</v>
      </c>
      <c r="I238" s="308">
        <v>158</v>
      </c>
      <c r="J238" s="308">
        <v>16</v>
      </c>
      <c r="K238" s="308">
        <v>2528</v>
      </c>
      <c r="L238" s="308">
        <v>0.72727272727272729</v>
      </c>
      <c r="M238" s="308">
        <v>158</v>
      </c>
      <c r="N238" s="308">
        <v>19</v>
      </c>
      <c r="O238" s="308">
        <v>3021</v>
      </c>
      <c r="P238" s="352">
        <v>0.86910241657077103</v>
      </c>
      <c r="Q238" s="309">
        <v>159</v>
      </c>
    </row>
    <row r="239" spans="1:17" ht="14.4" customHeight="1" x14ac:dyDescent="0.3">
      <c r="A239" s="304" t="s">
        <v>1076</v>
      </c>
      <c r="B239" s="305" t="s">
        <v>973</v>
      </c>
      <c r="C239" s="305" t="s">
        <v>960</v>
      </c>
      <c r="D239" s="305" t="s">
        <v>1023</v>
      </c>
      <c r="E239" s="305" t="s">
        <v>1024</v>
      </c>
      <c r="F239" s="308">
        <v>1</v>
      </c>
      <c r="G239" s="308">
        <v>316</v>
      </c>
      <c r="H239" s="308">
        <v>1</v>
      </c>
      <c r="I239" s="308">
        <v>316</v>
      </c>
      <c r="J239" s="308"/>
      <c r="K239" s="308"/>
      <c r="L239" s="308"/>
      <c r="M239" s="308"/>
      <c r="N239" s="308">
        <v>2</v>
      </c>
      <c r="O239" s="308">
        <v>638</v>
      </c>
      <c r="P239" s="352">
        <v>2.018987341772152</v>
      </c>
      <c r="Q239" s="309">
        <v>319</v>
      </c>
    </row>
    <row r="240" spans="1:17" ht="14.4" customHeight="1" x14ac:dyDescent="0.3">
      <c r="A240" s="304" t="s">
        <v>1076</v>
      </c>
      <c r="B240" s="305" t="s">
        <v>973</v>
      </c>
      <c r="C240" s="305" t="s">
        <v>960</v>
      </c>
      <c r="D240" s="305" t="s">
        <v>1027</v>
      </c>
      <c r="E240" s="305" t="s">
        <v>1028</v>
      </c>
      <c r="F240" s="308">
        <v>40</v>
      </c>
      <c r="G240" s="308">
        <v>15280</v>
      </c>
      <c r="H240" s="308">
        <v>1</v>
      </c>
      <c r="I240" s="308">
        <v>382</v>
      </c>
      <c r="J240" s="308">
        <v>31</v>
      </c>
      <c r="K240" s="308">
        <v>11842</v>
      </c>
      <c r="L240" s="308">
        <v>0.77500000000000002</v>
      </c>
      <c r="M240" s="308">
        <v>382</v>
      </c>
      <c r="N240" s="308">
        <v>44</v>
      </c>
      <c r="O240" s="308">
        <v>16808</v>
      </c>
      <c r="P240" s="352">
        <v>1.1000000000000001</v>
      </c>
      <c r="Q240" s="309">
        <v>382</v>
      </c>
    </row>
    <row r="241" spans="1:17" ht="14.4" customHeight="1" x14ac:dyDescent="0.3">
      <c r="A241" s="304" t="s">
        <v>1076</v>
      </c>
      <c r="B241" s="305" t="s">
        <v>973</v>
      </c>
      <c r="C241" s="305" t="s">
        <v>960</v>
      </c>
      <c r="D241" s="305" t="s">
        <v>1029</v>
      </c>
      <c r="E241" s="305" t="s">
        <v>1030</v>
      </c>
      <c r="F241" s="308">
        <v>40</v>
      </c>
      <c r="G241" s="308">
        <v>19440</v>
      </c>
      <c r="H241" s="308">
        <v>1</v>
      </c>
      <c r="I241" s="308">
        <v>486</v>
      </c>
      <c r="J241" s="308">
        <v>31</v>
      </c>
      <c r="K241" s="308">
        <v>15066</v>
      </c>
      <c r="L241" s="308">
        <v>0.77500000000000002</v>
      </c>
      <c r="M241" s="308">
        <v>486</v>
      </c>
      <c r="N241" s="308">
        <v>45</v>
      </c>
      <c r="O241" s="308">
        <v>21870</v>
      </c>
      <c r="P241" s="352">
        <v>1.125</v>
      </c>
      <c r="Q241" s="309">
        <v>486</v>
      </c>
    </row>
    <row r="242" spans="1:17" ht="14.4" customHeight="1" x14ac:dyDescent="0.3">
      <c r="A242" s="304" t="s">
        <v>1076</v>
      </c>
      <c r="B242" s="305" t="s">
        <v>973</v>
      </c>
      <c r="C242" s="305" t="s">
        <v>960</v>
      </c>
      <c r="D242" s="305" t="s">
        <v>1035</v>
      </c>
      <c r="E242" s="305" t="s">
        <v>1036</v>
      </c>
      <c r="F242" s="308">
        <v>595</v>
      </c>
      <c r="G242" s="308">
        <v>9520</v>
      </c>
      <c r="H242" s="308">
        <v>1</v>
      </c>
      <c r="I242" s="308">
        <v>16</v>
      </c>
      <c r="J242" s="308">
        <v>576</v>
      </c>
      <c r="K242" s="308">
        <v>9216</v>
      </c>
      <c r="L242" s="308">
        <v>0.9680672268907563</v>
      </c>
      <c r="M242" s="308">
        <v>16</v>
      </c>
      <c r="N242" s="308">
        <v>611</v>
      </c>
      <c r="O242" s="308">
        <v>9776</v>
      </c>
      <c r="P242" s="352">
        <v>1.0268907563025209</v>
      </c>
      <c r="Q242" s="309">
        <v>16</v>
      </c>
    </row>
    <row r="243" spans="1:17" ht="14.4" customHeight="1" x14ac:dyDescent="0.3">
      <c r="A243" s="304" t="s">
        <v>1077</v>
      </c>
      <c r="B243" s="305" t="s">
        <v>973</v>
      </c>
      <c r="C243" s="305" t="s">
        <v>960</v>
      </c>
      <c r="D243" s="305" t="s">
        <v>979</v>
      </c>
      <c r="E243" s="305" t="s">
        <v>980</v>
      </c>
      <c r="F243" s="308">
        <v>18</v>
      </c>
      <c r="G243" s="308">
        <v>4662</v>
      </c>
      <c r="H243" s="308">
        <v>1</v>
      </c>
      <c r="I243" s="308">
        <v>259</v>
      </c>
      <c r="J243" s="308">
        <v>25</v>
      </c>
      <c r="K243" s="308">
        <v>6525</v>
      </c>
      <c r="L243" s="308">
        <v>1.3996138996138996</v>
      </c>
      <c r="M243" s="308">
        <v>261</v>
      </c>
      <c r="N243" s="308">
        <v>29</v>
      </c>
      <c r="O243" s="308">
        <v>7598</v>
      </c>
      <c r="P243" s="352">
        <v>1.6297726297726298</v>
      </c>
      <c r="Q243" s="309">
        <v>262</v>
      </c>
    </row>
    <row r="244" spans="1:17" ht="14.4" customHeight="1" x14ac:dyDescent="0.3">
      <c r="A244" s="304" t="s">
        <v>1077</v>
      </c>
      <c r="B244" s="305" t="s">
        <v>973</v>
      </c>
      <c r="C244" s="305" t="s">
        <v>960</v>
      </c>
      <c r="D244" s="305" t="s">
        <v>981</v>
      </c>
      <c r="E244" s="305" t="s">
        <v>982</v>
      </c>
      <c r="F244" s="308">
        <v>356</v>
      </c>
      <c r="G244" s="308">
        <v>56604</v>
      </c>
      <c r="H244" s="308">
        <v>1</v>
      </c>
      <c r="I244" s="308">
        <v>159</v>
      </c>
      <c r="J244" s="308">
        <v>301</v>
      </c>
      <c r="K244" s="308">
        <v>47859</v>
      </c>
      <c r="L244" s="308">
        <v>0.8455056179775281</v>
      </c>
      <c r="M244" s="308">
        <v>159</v>
      </c>
      <c r="N244" s="308">
        <v>327</v>
      </c>
      <c r="O244" s="308">
        <v>52320</v>
      </c>
      <c r="P244" s="352">
        <v>0.92431630273478904</v>
      </c>
      <c r="Q244" s="309">
        <v>160</v>
      </c>
    </row>
    <row r="245" spans="1:17" ht="14.4" customHeight="1" x14ac:dyDescent="0.3">
      <c r="A245" s="304" t="s">
        <v>1077</v>
      </c>
      <c r="B245" s="305" t="s">
        <v>973</v>
      </c>
      <c r="C245" s="305" t="s">
        <v>960</v>
      </c>
      <c r="D245" s="305" t="s">
        <v>985</v>
      </c>
      <c r="E245" s="305" t="s">
        <v>986</v>
      </c>
      <c r="F245" s="308">
        <v>692</v>
      </c>
      <c r="G245" s="308">
        <v>48440</v>
      </c>
      <c r="H245" s="308">
        <v>1</v>
      </c>
      <c r="I245" s="308">
        <v>70</v>
      </c>
      <c r="J245" s="308">
        <v>705</v>
      </c>
      <c r="K245" s="308">
        <v>49350</v>
      </c>
      <c r="L245" s="308">
        <v>1.01878612716763</v>
      </c>
      <c r="M245" s="308">
        <v>70</v>
      </c>
      <c r="N245" s="308">
        <v>738</v>
      </c>
      <c r="O245" s="308">
        <v>51660</v>
      </c>
      <c r="P245" s="352">
        <v>1.0664739884393064</v>
      </c>
      <c r="Q245" s="309">
        <v>70</v>
      </c>
    </row>
    <row r="246" spans="1:17" ht="14.4" customHeight="1" x14ac:dyDescent="0.3">
      <c r="A246" s="304" t="s">
        <v>1077</v>
      </c>
      <c r="B246" s="305" t="s">
        <v>973</v>
      </c>
      <c r="C246" s="305" t="s">
        <v>960</v>
      </c>
      <c r="D246" s="305" t="s">
        <v>987</v>
      </c>
      <c r="E246" s="305" t="s">
        <v>986</v>
      </c>
      <c r="F246" s="308">
        <v>172</v>
      </c>
      <c r="G246" s="308">
        <v>34744</v>
      </c>
      <c r="H246" s="308">
        <v>1</v>
      </c>
      <c r="I246" s="308">
        <v>202</v>
      </c>
      <c r="J246" s="308">
        <v>156</v>
      </c>
      <c r="K246" s="308">
        <v>31512</v>
      </c>
      <c r="L246" s="308">
        <v>0.90697674418604646</v>
      </c>
      <c r="M246" s="308">
        <v>202</v>
      </c>
      <c r="N246" s="308">
        <v>209</v>
      </c>
      <c r="O246" s="308">
        <v>42427</v>
      </c>
      <c r="P246" s="352">
        <v>1.2211317061938751</v>
      </c>
      <c r="Q246" s="309">
        <v>203</v>
      </c>
    </row>
    <row r="247" spans="1:17" ht="14.4" customHeight="1" x14ac:dyDescent="0.3">
      <c r="A247" s="304" t="s">
        <v>1077</v>
      </c>
      <c r="B247" s="305" t="s">
        <v>973</v>
      </c>
      <c r="C247" s="305" t="s">
        <v>960</v>
      </c>
      <c r="D247" s="305" t="s">
        <v>989</v>
      </c>
      <c r="E247" s="305" t="s">
        <v>990</v>
      </c>
      <c r="F247" s="308">
        <v>104</v>
      </c>
      <c r="G247" s="308">
        <v>30264</v>
      </c>
      <c r="H247" s="308">
        <v>1</v>
      </c>
      <c r="I247" s="308">
        <v>291</v>
      </c>
      <c r="J247" s="308">
        <v>185</v>
      </c>
      <c r="K247" s="308">
        <v>53835</v>
      </c>
      <c r="L247" s="308">
        <v>1.7788461538461537</v>
      </c>
      <c r="M247" s="308">
        <v>291</v>
      </c>
      <c r="N247" s="308">
        <v>215</v>
      </c>
      <c r="O247" s="308">
        <v>62780</v>
      </c>
      <c r="P247" s="352">
        <v>2.0744118424530797</v>
      </c>
      <c r="Q247" s="309">
        <v>292</v>
      </c>
    </row>
    <row r="248" spans="1:17" ht="14.4" customHeight="1" x14ac:dyDescent="0.3">
      <c r="A248" s="304" t="s">
        <v>1077</v>
      </c>
      <c r="B248" s="305" t="s">
        <v>973</v>
      </c>
      <c r="C248" s="305" t="s">
        <v>960</v>
      </c>
      <c r="D248" s="305" t="s">
        <v>993</v>
      </c>
      <c r="E248" s="305" t="s">
        <v>994</v>
      </c>
      <c r="F248" s="308">
        <v>6</v>
      </c>
      <c r="G248" s="308">
        <v>642</v>
      </c>
      <c r="H248" s="308">
        <v>1</v>
      </c>
      <c r="I248" s="308">
        <v>107</v>
      </c>
      <c r="J248" s="308">
        <v>10</v>
      </c>
      <c r="K248" s="308">
        <v>1070</v>
      </c>
      <c r="L248" s="308">
        <v>1.6666666666666667</v>
      </c>
      <c r="M248" s="308">
        <v>107</v>
      </c>
      <c r="N248" s="308">
        <v>7</v>
      </c>
      <c r="O248" s="308">
        <v>756</v>
      </c>
      <c r="P248" s="352">
        <v>1.1775700934579438</v>
      </c>
      <c r="Q248" s="309">
        <v>108</v>
      </c>
    </row>
    <row r="249" spans="1:17" ht="14.4" customHeight="1" x14ac:dyDescent="0.3">
      <c r="A249" s="304" t="s">
        <v>1077</v>
      </c>
      <c r="B249" s="305" t="s">
        <v>973</v>
      </c>
      <c r="C249" s="305" t="s">
        <v>960</v>
      </c>
      <c r="D249" s="305" t="s">
        <v>995</v>
      </c>
      <c r="E249" s="305" t="s">
        <v>996</v>
      </c>
      <c r="F249" s="308">
        <v>3</v>
      </c>
      <c r="G249" s="308">
        <v>276</v>
      </c>
      <c r="H249" s="308">
        <v>1</v>
      </c>
      <c r="I249" s="308">
        <v>92</v>
      </c>
      <c r="J249" s="308">
        <v>7</v>
      </c>
      <c r="K249" s="308">
        <v>644</v>
      </c>
      <c r="L249" s="308">
        <v>2.3333333333333335</v>
      </c>
      <c r="M249" s="308">
        <v>92</v>
      </c>
      <c r="N249" s="308">
        <v>1</v>
      </c>
      <c r="O249" s="308">
        <v>93</v>
      </c>
      <c r="P249" s="352">
        <v>0.33695652173913043</v>
      </c>
      <c r="Q249" s="309">
        <v>93</v>
      </c>
    </row>
    <row r="250" spans="1:17" ht="14.4" customHeight="1" x14ac:dyDescent="0.3">
      <c r="A250" s="304" t="s">
        <v>1077</v>
      </c>
      <c r="B250" s="305" t="s">
        <v>973</v>
      </c>
      <c r="C250" s="305" t="s">
        <v>960</v>
      </c>
      <c r="D250" s="305" t="s">
        <v>999</v>
      </c>
      <c r="E250" s="305" t="s">
        <v>1000</v>
      </c>
      <c r="F250" s="308">
        <v>30</v>
      </c>
      <c r="G250" s="308">
        <v>9030</v>
      </c>
      <c r="H250" s="308">
        <v>1</v>
      </c>
      <c r="I250" s="308">
        <v>301</v>
      </c>
      <c r="J250" s="308">
        <v>39</v>
      </c>
      <c r="K250" s="308">
        <v>11778</v>
      </c>
      <c r="L250" s="308">
        <v>1.3043189368770765</v>
      </c>
      <c r="M250" s="308">
        <v>302</v>
      </c>
      <c r="N250" s="308">
        <v>39</v>
      </c>
      <c r="O250" s="308">
        <v>11817</v>
      </c>
      <c r="P250" s="352">
        <v>1.3086378737541529</v>
      </c>
      <c r="Q250" s="309">
        <v>303</v>
      </c>
    </row>
    <row r="251" spans="1:17" ht="14.4" customHeight="1" x14ac:dyDescent="0.3">
      <c r="A251" s="304" t="s">
        <v>1077</v>
      </c>
      <c r="B251" s="305" t="s">
        <v>973</v>
      </c>
      <c r="C251" s="305" t="s">
        <v>960</v>
      </c>
      <c r="D251" s="305" t="s">
        <v>1001</v>
      </c>
      <c r="E251" s="305" t="s">
        <v>1002</v>
      </c>
      <c r="F251" s="308">
        <v>333</v>
      </c>
      <c r="G251" s="308">
        <v>44289</v>
      </c>
      <c r="H251" s="308">
        <v>1</v>
      </c>
      <c r="I251" s="308">
        <v>133</v>
      </c>
      <c r="J251" s="308">
        <v>329</v>
      </c>
      <c r="K251" s="308">
        <v>43757</v>
      </c>
      <c r="L251" s="308">
        <v>0.98798798798798804</v>
      </c>
      <c r="M251" s="308">
        <v>133</v>
      </c>
      <c r="N251" s="308">
        <v>349</v>
      </c>
      <c r="O251" s="308">
        <v>46766</v>
      </c>
      <c r="P251" s="352">
        <v>1.0559281085596874</v>
      </c>
      <c r="Q251" s="309">
        <v>134</v>
      </c>
    </row>
    <row r="252" spans="1:17" ht="14.4" customHeight="1" x14ac:dyDescent="0.3">
      <c r="A252" s="304" t="s">
        <v>1077</v>
      </c>
      <c r="B252" s="305" t="s">
        <v>973</v>
      </c>
      <c r="C252" s="305" t="s">
        <v>960</v>
      </c>
      <c r="D252" s="305" t="s">
        <v>1003</v>
      </c>
      <c r="E252" s="305" t="s">
        <v>1002</v>
      </c>
      <c r="F252" s="308">
        <v>1</v>
      </c>
      <c r="G252" s="308">
        <v>174</v>
      </c>
      <c r="H252" s="308">
        <v>1</v>
      </c>
      <c r="I252" s="308">
        <v>174</v>
      </c>
      <c r="J252" s="308"/>
      <c r="K252" s="308"/>
      <c r="L252" s="308"/>
      <c r="M252" s="308"/>
      <c r="N252" s="308"/>
      <c r="O252" s="308"/>
      <c r="P252" s="352"/>
      <c r="Q252" s="309"/>
    </row>
    <row r="253" spans="1:17" ht="14.4" customHeight="1" x14ac:dyDescent="0.3">
      <c r="A253" s="304" t="s">
        <v>1077</v>
      </c>
      <c r="B253" s="305" t="s">
        <v>973</v>
      </c>
      <c r="C253" s="305" t="s">
        <v>960</v>
      </c>
      <c r="D253" s="305" t="s">
        <v>1004</v>
      </c>
      <c r="E253" s="305" t="s">
        <v>1005</v>
      </c>
      <c r="F253" s="308">
        <v>30</v>
      </c>
      <c r="G253" s="308">
        <v>4200</v>
      </c>
      <c r="H253" s="308">
        <v>1</v>
      </c>
      <c r="I253" s="308">
        <v>140</v>
      </c>
      <c r="J253" s="308">
        <v>39</v>
      </c>
      <c r="K253" s="308">
        <v>5460</v>
      </c>
      <c r="L253" s="308">
        <v>1.3</v>
      </c>
      <c r="M253" s="308">
        <v>140</v>
      </c>
      <c r="N253" s="308">
        <v>39</v>
      </c>
      <c r="O253" s="308">
        <v>5499</v>
      </c>
      <c r="P253" s="352">
        <v>1.3092857142857144</v>
      </c>
      <c r="Q253" s="309">
        <v>141</v>
      </c>
    </row>
    <row r="254" spans="1:17" ht="14.4" customHeight="1" x14ac:dyDescent="0.3">
      <c r="A254" s="304" t="s">
        <v>1077</v>
      </c>
      <c r="B254" s="305" t="s">
        <v>973</v>
      </c>
      <c r="C254" s="305" t="s">
        <v>960</v>
      </c>
      <c r="D254" s="305" t="s">
        <v>1006</v>
      </c>
      <c r="E254" s="305" t="s">
        <v>1005</v>
      </c>
      <c r="F254" s="308">
        <v>332</v>
      </c>
      <c r="G254" s="308">
        <v>25896</v>
      </c>
      <c r="H254" s="308">
        <v>1</v>
      </c>
      <c r="I254" s="308">
        <v>78</v>
      </c>
      <c r="J254" s="308">
        <v>329</v>
      </c>
      <c r="K254" s="308">
        <v>25662</v>
      </c>
      <c r="L254" s="308">
        <v>0.99096385542168675</v>
      </c>
      <c r="M254" s="308">
        <v>78</v>
      </c>
      <c r="N254" s="308">
        <v>349</v>
      </c>
      <c r="O254" s="308">
        <v>27222</v>
      </c>
      <c r="P254" s="352">
        <v>1.0512048192771084</v>
      </c>
      <c r="Q254" s="309">
        <v>78</v>
      </c>
    </row>
    <row r="255" spans="1:17" ht="14.4" customHeight="1" x14ac:dyDescent="0.3">
      <c r="A255" s="304" t="s">
        <v>1077</v>
      </c>
      <c r="B255" s="305" t="s">
        <v>973</v>
      </c>
      <c r="C255" s="305" t="s">
        <v>960</v>
      </c>
      <c r="D255" s="305" t="s">
        <v>1007</v>
      </c>
      <c r="E255" s="305" t="s">
        <v>1008</v>
      </c>
      <c r="F255" s="308">
        <v>1</v>
      </c>
      <c r="G255" s="308">
        <v>289</v>
      </c>
      <c r="H255" s="308">
        <v>1</v>
      </c>
      <c r="I255" s="308">
        <v>289</v>
      </c>
      <c r="J255" s="308">
        <v>1</v>
      </c>
      <c r="K255" s="308">
        <v>290</v>
      </c>
      <c r="L255" s="308">
        <v>1.0034602076124568</v>
      </c>
      <c r="M255" s="308">
        <v>290</v>
      </c>
      <c r="N255" s="308"/>
      <c r="O255" s="308"/>
      <c r="P255" s="352"/>
      <c r="Q255" s="309"/>
    </row>
    <row r="256" spans="1:17" ht="14.4" customHeight="1" x14ac:dyDescent="0.3">
      <c r="A256" s="304" t="s">
        <v>1077</v>
      </c>
      <c r="B256" s="305" t="s">
        <v>973</v>
      </c>
      <c r="C256" s="305" t="s">
        <v>960</v>
      </c>
      <c r="D256" s="305" t="s">
        <v>1009</v>
      </c>
      <c r="E256" s="305" t="s">
        <v>1010</v>
      </c>
      <c r="F256" s="308"/>
      <c r="G256" s="308"/>
      <c r="H256" s="308"/>
      <c r="I256" s="308"/>
      <c r="J256" s="308">
        <v>1</v>
      </c>
      <c r="K256" s="308">
        <v>609</v>
      </c>
      <c r="L256" s="308"/>
      <c r="M256" s="308">
        <v>609</v>
      </c>
      <c r="N256" s="308">
        <v>1</v>
      </c>
      <c r="O256" s="308">
        <v>612</v>
      </c>
      <c r="P256" s="352"/>
      <c r="Q256" s="309">
        <v>612</v>
      </c>
    </row>
    <row r="257" spans="1:17" ht="14.4" customHeight="1" x14ac:dyDescent="0.3">
      <c r="A257" s="304" t="s">
        <v>1077</v>
      </c>
      <c r="B257" s="305" t="s">
        <v>973</v>
      </c>
      <c r="C257" s="305" t="s">
        <v>960</v>
      </c>
      <c r="D257" s="305" t="s">
        <v>1019</v>
      </c>
      <c r="E257" s="305" t="s">
        <v>1020</v>
      </c>
      <c r="F257" s="308">
        <v>5</v>
      </c>
      <c r="G257" s="308">
        <v>5920</v>
      </c>
      <c r="H257" s="308">
        <v>1</v>
      </c>
      <c r="I257" s="308">
        <v>1184</v>
      </c>
      <c r="J257" s="308">
        <v>9</v>
      </c>
      <c r="K257" s="308">
        <v>10674</v>
      </c>
      <c r="L257" s="308">
        <v>1.8030405405405405</v>
      </c>
      <c r="M257" s="308">
        <v>1186</v>
      </c>
      <c r="N257" s="308">
        <v>8</v>
      </c>
      <c r="O257" s="308">
        <v>9512</v>
      </c>
      <c r="P257" s="352">
        <v>1.6067567567567567</v>
      </c>
      <c r="Q257" s="309">
        <v>1189</v>
      </c>
    </row>
    <row r="258" spans="1:17" ht="14.4" customHeight="1" x14ac:dyDescent="0.3">
      <c r="A258" s="304" t="s">
        <v>1077</v>
      </c>
      <c r="B258" s="305" t="s">
        <v>973</v>
      </c>
      <c r="C258" s="305" t="s">
        <v>960</v>
      </c>
      <c r="D258" s="305" t="s">
        <v>1021</v>
      </c>
      <c r="E258" s="305" t="s">
        <v>1022</v>
      </c>
      <c r="F258" s="308">
        <v>5</v>
      </c>
      <c r="G258" s="308">
        <v>790</v>
      </c>
      <c r="H258" s="308">
        <v>1</v>
      </c>
      <c r="I258" s="308">
        <v>158</v>
      </c>
      <c r="J258" s="308">
        <v>10</v>
      </c>
      <c r="K258" s="308">
        <v>1580</v>
      </c>
      <c r="L258" s="308">
        <v>2</v>
      </c>
      <c r="M258" s="308">
        <v>158</v>
      </c>
      <c r="N258" s="308">
        <v>9</v>
      </c>
      <c r="O258" s="308">
        <v>1431</v>
      </c>
      <c r="P258" s="352">
        <v>1.8113924050632912</v>
      </c>
      <c r="Q258" s="309">
        <v>159</v>
      </c>
    </row>
    <row r="259" spans="1:17" ht="14.4" customHeight="1" x14ac:dyDescent="0.3">
      <c r="A259" s="304" t="s">
        <v>1077</v>
      </c>
      <c r="B259" s="305" t="s">
        <v>973</v>
      </c>
      <c r="C259" s="305" t="s">
        <v>960</v>
      </c>
      <c r="D259" s="305" t="s">
        <v>1027</v>
      </c>
      <c r="E259" s="305" t="s">
        <v>1028</v>
      </c>
      <c r="F259" s="308">
        <v>1</v>
      </c>
      <c r="G259" s="308">
        <v>382</v>
      </c>
      <c r="H259" s="308">
        <v>1</v>
      </c>
      <c r="I259" s="308">
        <v>382</v>
      </c>
      <c r="J259" s="308">
        <v>6</v>
      </c>
      <c r="K259" s="308">
        <v>2292</v>
      </c>
      <c r="L259" s="308">
        <v>6</v>
      </c>
      <c r="M259" s="308">
        <v>382</v>
      </c>
      <c r="N259" s="308">
        <v>4</v>
      </c>
      <c r="O259" s="308">
        <v>1528</v>
      </c>
      <c r="P259" s="352">
        <v>4</v>
      </c>
      <c r="Q259" s="309">
        <v>382</v>
      </c>
    </row>
    <row r="260" spans="1:17" ht="14.4" customHeight="1" x14ac:dyDescent="0.3">
      <c r="A260" s="304" t="s">
        <v>1077</v>
      </c>
      <c r="B260" s="305" t="s">
        <v>973</v>
      </c>
      <c r="C260" s="305" t="s">
        <v>960</v>
      </c>
      <c r="D260" s="305" t="s">
        <v>1029</v>
      </c>
      <c r="E260" s="305" t="s">
        <v>1030</v>
      </c>
      <c r="F260" s="308">
        <v>1</v>
      </c>
      <c r="G260" s="308">
        <v>486</v>
      </c>
      <c r="H260" s="308">
        <v>1</v>
      </c>
      <c r="I260" s="308">
        <v>486</v>
      </c>
      <c r="J260" s="308">
        <v>6</v>
      </c>
      <c r="K260" s="308">
        <v>2916</v>
      </c>
      <c r="L260" s="308">
        <v>6</v>
      </c>
      <c r="M260" s="308">
        <v>486</v>
      </c>
      <c r="N260" s="308">
        <v>4</v>
      </c>
      <c r="O260" s="308">
        <v>1944</v>
      </c>
      <c r="P260" s="352">
        <v>4</v>
      </c>
      <c r="Q260" s="309">
        <v>486</v>
      </c>
    </row>
    <row r="261" spans="1:17" ht="14.4" customHeight="1" x14ac:dyDescent="0.3">
      <c r="A261" s="304" t="s">
        <v>1077</v>
      </c>
      <c r="B261" s="305" t="s">
        <v>973</v>
      </c>
      <c r="C261" s="305" t="s">
        <v>960</v>
      </c>
      <c r="D261" s="305" t="s">
        <v>1035</v>
      </c>
      <c r="E261" s="305" t="s">
        <v>1036</v>
      </c>
      <c r="F261" s="308">
        <v>423</v>
      </c>
      <c r="G261" s="308">
        <v>6768</v>
      </c>
      <c r="H261" s="308">
        <v>1</v>
      </c>
      <c r="I261" s="308">
        <v>16</v>
      </c>
      <c r="J261" s="308">
        <v>385</v>
      </c>
      <c r="K261" s="308">
        <v>6160</v>
      </c>
      <c r="L261" s="308">
        <v>0.91016548463356972</v>
      </c>
      <c r="M261" s="308">
        <v>16</v>
      </c>
      <c r="N261" s="308">
        <v>398</v>
      </c>
      <c r="O261" s="308">
        <v>6368</v>
      </c>
      <c r="P261" s="352">
        <v>0.94089834515366433</v>
      </c>
      <c r="Q261" s="309">
        <v>16</v>
      </c>
    </row>
    <row r="262" spans="1:17" ht="14.4" customHeight="1" x14ac:dyDescent="0.3">
      <c r="A262" s="304" t="s">
        <v>1078</v>
      </c>
      <c r="B262" s="305" t="s">
        <v>973</v>
      </c>
      <c r="C262" s="305" t="s">
        <v>960</v>
      </c>
      <c r="D262" s="305" t="s">
        <v>979</v>
      </c>
      <c r="E262" s="305" t="s">
        <v>980</v>
      </c>
      <c r="F262" s="308">
        <v>10</v>
      </c>
      <c r="G262" s="308">
        <v>2590</v>
      </c>
      <c r="H262" s="308">
        <v>1</v>
      </c>
      <c r="I262" s="308">
        <v>259</v>
      </c>
      <c r="J262" s="308">
        <v>11</v>
      </c>
      <c r="K262" s="308">
        <v>2871</v>
      </c>
      <c r="L262" s="308">
        <v>1.1084942084942084</v>
      </c>
      <c r="M262" s="308">
        <v>261</v>
      </c>
      <c r="N262" s="308">
        <v>8</v>
      </c>
      <c r="O262" s="308">
        <v>2096</v>
      </c>
      <c r="P262" s="352">
        <v>0.80926640926640925</v>
      </c>
      <c r="Q262" s="309">
        <v>262</v>
      </c>
    </row>
    <row r="263" spans="1:17" ht="14.4" customHeight="1" x14ac:dyDescent="0.3">
      <c r="A263" s="304" t="s">
        <v>1078</v>
      </c>
      <c r="B263" s="305" t="s">
        <v>973</v>
      </c>
      <c r="C263" s="305" t="s">
        <v>960</v>
      </c>
      <c r="D263" s="305" t="s">
        <v>981</v>
      </c>
      <c r="E263" s="305" t="s">
        <v>982</v>
      </c>
      <c r="F263" s="308">
        <v>29</v>
      </c>
      <c r="G263" s="308">
        <v>4611</v>
      </c>
      <c r="H263" s="308">
        <v>1</v>
      </c>
      <c r="I263" s="308">
        <v>159</v>
      </c>
      <c r="J263" s="308">
        <v>22</v>
      </c>
      <c r="K263" s="308">
        <v>3498</v>
      </c>
      <c r="L263" s="308">
        <v>0.75862068965517238</v>
      </c>
      <c r="M263" s="308">
        <v>159</v>
      </c>
      <c r="N263" s="308">
        <v>16</v>
      </c>
      <c r="O263" s="308">
        <v>2560</v>
      </c>
      <c r="P263" s="352">
        <v>0.55519410106267619</v>
      </c>
      <c r="Q263" s="309">
        <v>160</v>
      </c>
    </row>
    <row r="264" spans="1:17" ht="14.4" customHeight="1" x14ac:dyDescent="0.3">
      <c r="A264" s="304" t="s">
        <v>1078</v>
      </c>
      <c r="B264" s="305" t="s">
        <v>973</v>
      </c>
      <c r="C264" s="305" t="s">
        <v>960</v>
      </c>
      <c r="D264" s="305" t="s">
        <v>985</v>
      </c>
      <c r="E264" s="305" t="s">
        <v>986</v>
      </c>
      <c r="F264" s="308">
        <v>47</v>
      </c>
      <c r="G264" s="308">
        <v>3290</v>
      </c>
      <c r="H264" s="308">
        <v>1</v>
      </c>
      <c r="I264" s="308">
        <v>70</v>
      </c>
      <c r="J264" s="308">
        <v>56</v>
      </c>
      <c r="K264" s="308">
        <v>3920</v>
      </c>
      <c r="L264" s="308">
        <v>1.1914893617021276</v>
      </c>
      <c r="M264" s="308">
        <v>70</v>
      </c>
      <c r="N264" s="308">
        <v>33</v>
      </c>
      <c r="O264" s="308">
        <v>2310</v>
      </c>
      <c r="P264" s="352">
        <v>0.7021276595744681</v>
      </c>
      <c r="Q264" s="309">
        <v>70</v>
      </c>
    </row>
    <row r="265" spans="1:17" ht="14.4" customHeight="1" x14ac:dyDescent="0.3">
      <c r="A265" s="304" t="s">
        <v>1078</v>
      </c>
      <c r="B265" s="305" t="s">
        <v>973</v>
      </c>
      <c r="C265" s="305" t="s">
        <v>960</v>
      </c>
      <c r="D265" s="305" t="s">
        <v>987</v>
      </c>
      <c r="E265" s="305" t="s">
        <v>986</v>
      </c>
      <c r="F265" s="308">
        <v>31</v>
      </c>
      <c r="G265" s="308">
        <v>6262</v>
      </c>
      <c r="H265" s="308">
        <v>1</v>
      </c>
      <c r="I265" s="308">
        <v>202</v>
      </c>
      <c r="J265" s="308">
        <v>20</v>
      </c>
      <c r="K265" s="308">
        <v>4040</v>
      </c>
      <c r="L265" s="308">
        <v>0.64516129032258063</v>
      </c>
      <c r="M265" s="308">
        <v>202</v>
      </c>
      <c r="N265" s="308">
        <v>28</v>
      </c>
      <c r="O265" s="308">
        <v>5684</v>
      </c>
      <c r="P265" s="352">
        <v>0.90769722133503672</v>
      </c>
      <c r="Q265" s="309">
        <v>203</v>
      </c>
    </row>
    <row r="266" spans="1:17" ht="14.4" customHeight="1" x14ac:dyDescent="0.3">
      <c r="A266" s="304" t="s">
        <v>1078</v>
      </c>
      <c r="B266" s="305" t="s">
        <v>973</v>
      </c>
      <c r="C266" s="305" t="s">
        <v>960</v>
      </c>
      <c r="D266" s="305" t="s">
        <v>989</v>
      </c>
      <c r="E266" s="305" t="s">
        <v>990</v>
      </c>
      <c r="F266" s="308">
        <v>63</v>
      </c>
      <c r="G266" s="308">
        <v>18333</v>
      </c>
      <c r="H266" s="308">
        <v>1</v>
      </c>
      <c r="I266" s="308">
        <v>291</v>
      </c>
      <c r="J266" s="308">
        <v>44</v>
      </c>
      <c r="K266" s="308">
        <v>12804</v>
      </c>
      <c r="L266" s="308">
        <v>0.69841269841269837</v>
      </c>
      <c r="M266" s="308">
        <v>291</v>
      </c>
      <c r="N266" s="308">
        <v>35</v>
      </c>
      <c r="O266" s="308">
        <v>10220</v>
      </c>
      <c r="P266" s="352">
        <v>0.55746468117602144</v>
      </c>
      <c r="Q266" s="309">
        <v>292</v>
      </c>
    </row>
    <row r="267" spans="1:17" ht="14.4" customHeight="1" x14ac:dyDescent="0.3">
      <c r="A267" s="304" t="s">
        <v>1078</v>
      </c>
      <c r="B267" s="305" t="s">
        <v>973</v>
      </c>
      <c r="C267" s="305" t="s">
        <v>960</v>
      </c>
      <c r="D267" s="305" t="s">
        <v>991</v>
      </c>
      <c r="E267" s="305" t="s">
        <v>992</v>
      </c>
      <c r="F267" s="308"/>
      <c r="G267" s="308"/>
      <c r="H267" s="308"/>
      <c r="I267" s="308"/>
      <c r="J267" s="308"/>
      <c r="K267" s="308"/>
      <c r="L267" s="308"/>
      <c r="M267" s="308"/>
      <c r="N267" s="308">
        <v>3</v>
      </c>
      <c r="O267" s="308">
        <v>648</v>
      </c>
      <c r="P267" s="352"/>
      <c r="Q267" s="309">
        <v>216</v>
      </c>
    </row>
    <row r="268" spans="1:17" ht="14.4" customHeight="1" x14ac:dyDescent="0.3">
      <c r="A268" s="304" t="s">
        <v>1078</v>
      </c>
      <c r="B268" s="305" t="s">
        <v>973</v>
      </c>
      <c r="C268" s="305" t="s">
        <v>960</v>
      </c>
      <c r="D268" s="305" t="s">
        <v>993</v>
      </c>
      <c r="E268" s="305" t="s">
        <v>994</v>
      </c>
      <c r="F268" s="308"/>
      <c r="G268" s="308"/>
      <c r="H268" s="308"/>
      <c r="I268" s="308"/>
      <c r="J268" s="308">
        <v>1</v>
      </c>
      <c r="K268" s="308">
        <v>107</v>
      </c>
      <c r="L268" s="308"/>
      <c r="M268" s="308">
        <v>107</v>
      </c>
      <c r="N268" s="308">
        <v>1</v>
      </c>
      <c r="O268" s="308">
        <v>108</v>
      </c>
      <c r="P268" s="352"/>
      <c r="Q268" s="309">
        <v>108</v>
      </c>
    </row>
    <row r="269" spans="1:17" ht="14.4" customHeight="1" x14ac:dyDescent="0.3">
      <c r="A269" s="304" t="s">
        <v>1078</v>
      </c>
      <c r="B269" s="305" t="s">
        <v>973</v>
      </c>
      <c r="C269" s="305" t="s">
        <v>960</v>
      </c>
      <c r="D269" s="305" t="s">
        <v>995</v>
      </c>
      <c r="E269" s="305" t="s">
        <v>996</v>
      </c>
      <c r="F269" s="308"/>
      <c r="G269" s="308"/>
      <c r="H269" s="308"/>
      <c r="I269" s="308"/>
      <c r="J269" s="308">
        <v>3</v>
      </c>
      <c r="K269" s="308">
        <v>276</v>
      </c>
      <c r="L269" s="308"/>
      <c r="M269" s="308">
        <v>92</v>
      </c>
      <c r="N269" s="308"/>
      <c r="O269" s="308"/>
      <c r="P269" s="352"/>
      <c r="Q269" s="309"/>
    </row>
    <row r="270" spans="1:17" ht="14.4" customHeight="1" x14ac:dyDescent="0.3">
      <c r="A270" s="304" t="s">
        <v>1078</v>
      </c>
      <c r="B270" s="305" t="s">
        <v>973</v>
      </c>
      <c r="C270" s="305" t="s">
        <v>960</v>
      </c>
      <c r="D270" s="305" t="s">
        <v>999</v>
      </c>
      <c r="E270" s="305" t="s">
        <v>1000</v>
      </c>
      <c r="F270" s="308">
        <v>9</v>
      </c>
      <c r="G270" s="308">
        <v>2709</v>
      </c>
      <c r="H270" s="308">
        <v>1</v>
      </c>
      <c r="I270" s="308">
        <v>301</v>
      </c>
      <c r="J270" s="308">
        <v>12</v>
      </c>
      <c r="K270" s="308">
        <v>3624</v>
      </c>
      <c r="L270" s="308">
        <v>1.3377630121816169</v>
      </c>
      <c r="M270" s="308">
        <v>302</v>
      </c>
      <c r="N270" s="308">
        <v>8</v>
      </c>
      <c r="O270" s="308">
        <v>2424</v>
      </c>
      <c r="P270" s="352">
        <v>0.89479512735326694</v>
      </c>
      <c r="Q270" s="309">
        <v>303</v>
      </c>
    </row>
    <row r="271" spans="1:17" ht="14.4" customHeight="1" x14ac:dyDescent="0.3">
      <c r="A271" s="304" t="s">
        <v>1078</v>
      </c>
      <c r="B271" s="305" t="s">
        <v>973</v>
      </c>
      <c r="C271" s="305" t="s">
        <v>960</v>
      </c>
      <c r="D271" s="305" t="s">
        <v>1001</v>
      </c>
      <c r="E271" s="305" t="s">
        <v>1002</v>
      </c>
      <c r="F271" s="308">
        <v>25</v>
      </c>
      <c r="G271" s="308">
        <v>3325</v>
      </c>
      <c r="H271" s="308">
        <v>1</v>
      </c>
      <c r="I271" s="308">
        <v>133</v>
      </c>
      <c r="J271" s="308">
        <v>20</v>
      </c>
      <c r="K271" s="308">
        <v>2660</v>
      </c>
      <c r="L271" s="308">
        <v>0.8</v>
      </c>
      <c r="M271" s="308">
        <v>133</v>
      </c>
      <c r="N271" s="308">
        <v>18</v>
      </c>
      <c r="O271" s="308">
        <v>2412</v>
      </c>
      <c r="P271" s="352">
        <v>0.72541353383458651</v>
      </c>
      <c r="Q271" s="309">
        <v>134</v>
      </c>
    </row>
    <row r="272" spans="1:17" ht="14.4" customHeight="1" x14ac:dyDescent="0.3">
      <c r="A272" s="304" t="s">
        <v>1078</v>
      </c>
      <c r="B272" s="305" t="s">
        <v>973</v>
      </c>
      <c r="C272" s="305" t="s">
        <v>960</v>
      </c>
      <c r="D272" s="305" t="s">
        <v>1003</v>
      </c>
      <c r="E272" s="305" t="s">
        <v>1002</v>
      </c>
      <c r="F272" s="308"/>
      <c r="G272" s="308"/>
      <c r="H272" s="308"/>
      <c r="I272" s="308"/>
      <c r="J272" s="308"/>
      <c r="K272" s="308"/>
      <c r="L272" s="308"/>
      <c r="M272" s="308"/>
      <c r="N272" s="308">
        <v>1</v>
      </c>
      <c r="O272" s="308">
        <v>175</v>
      </c>
      <c r="P272" s="352"/>
      <c r="Q272" s="309">
        <v>175</v>
      </c>
    </row>
    <row r="273" spans="1:17" ht="14.4" customHeight="1" x14ac:dyDescent="0.3">
      <c r="A273" s="304" t="s">
        <v>1078</v>
      </c>
      <c r="B273" s="305" t="s">
        <v>973</v>
      </c>
      <c r="C273" s="305" t="s">
        <v>960</v>
      </c>
      <c r="D273" s="305" t="s">
        <v>1004</v>
      </c>
      <c r="E273" s="305" t="s">
        <v>1005</v>
      </c>
      <c r="F273" s="308">
        <v>9</v>
      </c>
      <c r="G273" s="308">
        <v>1260</v>
      </c>
      <c r="H273" s="308">
        <v>1</v>
      </c>
      <c r="I273" s="308">
        <v>140</v>
      </c>
      <c r="J273" s="308">
        <v>12</v>
      </c>
      <c r="K273" s="308">
        <v>1680</v>
      </c>
      <c r="L273" s="308">
        <v>1.3333333333333333</v>
      </c>
      <c r="M273" s="308">
        <v>140</v>
      </c>
      <c r="N273" s="308">
        <v>8</v>
      </c>
      <c r="O273" s="308">
        <v>1128</v>
      </c>
      <c r="P273" s="352">
        <v>0.89523809523809528</v>
      </c>
      <c r="Q273" s="309">
        <v>141</v>
      </c>
    </row>
    <row r="274" spans="1:17" ht="14.4" customHeight="1" x14ac:dyDescent="0.3">
      <c r="A274" s="304" t="s">
        <v>1078</v>
      </c>
      <c r="B274" s="305" t="s">
        <v>973</v>
      </c>
      <c r="C274" s="305" t="s">
        <v>960</v>
      </c>
      <c r="D274" s="305" t="s">
        <v>1006</v>
      </c>
      <c r="E274" s="305" t="s">
        <v>1005</v>
      </c>
      <c r="F274" s="308">
        <v>25</v>
      </c>
      <c r="G274" s="308">
        <v>1950</v>
      </c>
      <c r="H274" s="308">
        <v>1</v>
      </c>
      <c r="I274" s="308">
        <v>78</v>
      </c>
      <c r="J274" s="308">
        <v>20</v>
      </c>
      <c r="K274" s="308">
        <v>1560</v>
      </c>
      <c r="L274" s="308">
        <v>0.8</v>
      </c>
      <c r="M274" s="308">
        <v>78</v>
      </c>
      <c r="N274" s="308">
        <v>18</v>
      </c>
      <c r="O274" s="308">
        <v>1404</v>
      </c>
      <c r="P274" s="352">
        <v>0.72</v>
      </c>
      <c r="Q274" s="309">
        <v>78</v>
      </c>
    </row>
    <row r="275" spans="1:17" ht="14.4" customHeight="1" x14ac:dyDescent="0.3">
      <c r="A275" s="304" t="s">
        <v>1078</v>
      </c>
      <c r="B275" s="305" t="s">
        <v>973</v>
      </c>
      <c r="C275" s="305" t="s">
        <v>960</v>
      </c>
      <c r="D275" s="305" t="s">
        <v>1015</v>
      </c>
      <c r="E275" s="305" t="s">
        <v>1016</v>
      </c>
      <c r="F275" s="308"/>
      <c r="G275" s="308"/>
      <c r="H275" s="308"/>
      <c r="I275" s="308"/>
      <c r="J275" s="308"/>
      <c r="K275" s="308"/>
      <c r="L275" s="308"/>
      <c r="M275" s="308"/>
      <c r="N275" s="308">
        <v>1</v>
      </c>
      <c r="O275" s="308">
        <v>1020</v>
      </c>
      <c r="P275" s="352"/>
      <c r="Q275" s="309">
        <v>1020</v>
      </c>
    </row>
    <row r="276" spans="1:17" ht="14.4" customHeight="1" x14ac:dyDescent="0.3">
      <c r="A276" s="304" t="s">
        <v>1078</v>
      </c>
      <c r="B276" s="305" t="s">
        <v>973</v>
      </c>
      <c r="C276" s="305" t="s">
        <v>960</v>
      </c>
      <c r="D276" s="305" t="s">
        <v>1019</v>
      </c>
      <c r="E276" s="305" t="s">
        <v>1020</v>
      </c>
      <c r="F276" s="308"/>
      <c r="G276" s="308"/>
      <c r="H276" s="308"/>
      <c r="I276" s="308"/>
      <c r="J276" s="308">
        <v>1</v>
      </c>
      <c r="K276" s="308">
        <v>1186</v>
      </c>
      <c r="L276" s="308"/>
      <c r="M276" s="308">
        <v>1186</v>
      </c>
      <c r="N276" s="308"/>
      <c r="O276" s="308"/>
      <c r="P276" s="352"/>
      <c r="Q276" s="309"/>
    </row>
    <row r="277" spans="1:17" ht="14.4" customHeight="1" x14ac:dyDescent="0.3">
      <c r="A277" s="304" t="s">
        <v>1078</v>
      </c>
      <c r="B277" s="305" t="s">
        <v>973</v>
      </c>
      <c r="C277" s="305" t="s">
        <v>960</v>
      </c>
      <c r="D277" s="305" t="s">
        <v>1021</v>
      </c>
      <c r="E277" s="305" t="s">
        <v>1022</v>
      </c>
      <c r="F277" s="308">
        <v>1</v>
      </c>
      <c r="G277" s="308">
        <v>158</v>
      </c>
      <c r="H277" s="308">
        <v>1</v>
      </c>
      <c r="I277" s="308">
        <v>158</v>
      </c>
      <c r="J277" s="308">
        <v>2</v>
      </c>
      <c r="K277" s="308">
        <v>316</v>
      </c>
      <c r="L277" s="308">
        <v>2</v>
      </c>
      <c r="M277" s="308">
        <v>158</v>
      </c>
      <c r="N277" s="308">
        <v>2</v>
      </c>
      <c r="O277" s="308">
        <v>318</v>
      </c>
      <c r="P277" s="352">
        <v>2.0126582278481013</v>
      </c>
      <c r="Q277" s="309">
        <v>159</v>
      </c>
    </row>
    <row r="278" spans="1:17" ht="14.4" customHeight="1" x14ac:dyDescent="0.3">
      <c r="A278" s="304" t="s">
        <v>1078</v>
      </c>
      <c r="B278" s="305" t="s">
        <v>973</v>
      </c>
      <c r="C278" s="305" t="s">
        <v>960</v>
      </c>
      <c r="D278" s="305" t="s">
        <v>1027</v>
      </c>
      <c r="E278" s="305" t="s">
        <v>1028</v>
      </c>
      <c r="F278" s="308">
        <v>1</v>
      </c>
      <c r="G278" s="308">
        <v>382</v>
      </c>
      <c r="H278" s="308">
        <v>1</v>
      </c>
      <c r="I278" s="308">
        <v>382</v>
      </c>
      <c r="J278" s="308"/>
      <c r="K278" s="308"/>
      <c r="L278" s="308"/>
      <c r="M278" s="308"/>
      <c r="N278" s="308"/>
      <c r="O278" s="308"/>
      <c r="P278" s="352"/>
      <c r="Q278" s="309"/>
    </row>
    <row r="279" spans="1:17" ht="14.4" customHeight="1" x14ac:dyDescent="0.3">
      <c r="A279" s="304" t="s">
        <v>1078</v>
      </c>
      <c r="B279" s="305" t="s">
        <v>973</v>
      </c>
      <c r="C279" s="305" t="s">
        <v>960</v>
      </c>
      <c r="D279" s="305" t="s">
        <v>1029</v>
      </c>
      <c r="E279" s="305" t="s">
        <v>1030</v>
      </c>
      <c r="F279" s="308">
        <v>1</v>
      </c>
      <c r="G279" s="308">
        <v>486</v>
      </c>
      <c r="H279" s="308">
        <v>1</v>
      </c>
      <c r="I279" s="308">
        <v>486</v>
      </c>
      <c r="J279" s="308"/>
      <c r="K279" s="308"/>
      <c r="L279" s="308"/>
      <c r="M279" s="308"/>
      <c r="N279" s="308"/>
      <c r="O279" s="308"/>
      <c r="P279" s="352"/>
      <c r="Q279" s="309"/>
    </row>
    <row r="280" spans="1:17" ht="14.4" customHeight="1" x14ac:dyDescent="0.3">
      <c r="A280" s="304" t="s">
        <v>1078</v>
      </c>
      <c r="B280" s="305" t="s">
        <v>973</v>
      </c>
      <c r="C280" s="305" t="s">
        <v>960</v>
      </c>
      <c r="D280" s="305" t="s">
        <v>1035</v>
      </c>
      <c r="E280" s="305" t="s">
        <v>1036</v>
      </c>
      <c r="F280" s="308">
        <v>44</v>
      </c>
      <c r="G280" s="308">
        <v>704</v>
      </c>
      <c r="H280" s="308">
        <v>1</v>
      </c>
      <c r="I280" s="308">
        <v>16</v>
      </c>
      <c r="J280" s="308">
        <v>41</v>
      </c>
      <c r="K280" s="308">
        <v>656</v>
      </c>
      <c r="L280" s="308">
        <v>0.93181818181818177</v>
      </c>
      <c r="M280" s="308">
        <v>16</v>
      </c>
      <c r="N280" s="308">
        <v>29</v>
      </c>
      <c r="O280" s="308">
        <v>464</v>
      </c>
      <c r="P280" s="352">
        <v>0.65909090909090906</v>
      </c>
      <c r="Q280" s="309">
        <v>16</v>
      </c>
    </row>
    <row r="281" spans="1:17" ht="14.4" customHeight="1" x14ac:dyDescent="0.3">
      <c r="A281" s="304" t="s">
        <v>1079</v>
      </c>
      <c r="B281" s="305" t="s">
        <v>973</v>
      </c>
      <c r="C281" s="305" t="s">
        <v>960</v>
      </c>
      <c r="D281" s="305" t="s">
        <v>981</v>
      </c>
      <c r="E281" s="305" t="s">
        <v>982</v>
      </c>
      <c r="F281" s="308">
        <v>2</v>
      </c>
      <c r="G281" s="308">
        <v>318</v>
      </c>
      <c r="H281" s="308">
        <v>1</v>
      </c>
      <c r="I281" s="308">
        <v>159</v>
      </c>
      <c r="J281" s="308"/>
      <c r="K281" s="308"/>
      <c r="L281" s="308"/>
      <c r="M281" s="308"/>
      <c r="N281" s="308">
        <v>2</v>
      </c>
      <c r="O281" s="308">
        <v>320</v>
      </c>
      <c r="P281" s="352">
        <v>1.0062893081761006</v>
      </c>
      <c r="Q281" s="309">
        <v>160</v>
      </c>
    </row>
    <row r="282" spans="1:17" ht="14.4" customHeight="1" x14ac:dyDescent="0.3">
      <c r="A282" s="304" t="s">
        <v>1079</v>
      </c>
      <c r="B282" s="305" t="s">
        <v>973</v>
      </c>
      <c r="C282" s="305" t="s">
        <v>960</v>
      </c>
      <c r="D282" s="305" t="s">
        <v>985</v>
      </c>
      <c r="E282" s="305" t="s">
        <v>986</v>
      </c>
      <c r="F282" s="308">
        <v>4</v>
      </c>
      <c r="G282" s="308">
        <v>280</v>
      </c>
      <c r="H282" s="308">
        <v>1</v>
      </c>
      <c r="I282" s="308">
        <v>70</v>
      </c>
      <c r="J282" s="308"/>
      <c r="K282" s="308"/>
      <c r="L282" s="308"/>
      <c r="M282" s="308"/>
      <c r="N282" s="308"/>
      <c r="O282" s="308"/>
      <c r="P282" s="352"/>
      <c r="Q282" s="309"/>
    </row>
    <row r="283" spans="1:17" ht="14.4" customHeight="1" x14ac:dyDescent="0.3">
      <c r="A283" s="304" t="s">
        <v>1079</v>
      </c>
      <c r="B283" s="305" t="s">
        <v>973</v>
      </c>
      <c r="C283" s="305" t="s">
        <v>960</v>
      </c>
      <c r="D283" s="305" t="s">
        <v>1001</v>
      </c>
      <c r="E283" s="305" t="s">
        <v>1002</v>
      </c>
      <c r="F283" s="308">
        <v>2</v>
      </c>
      <c r="G283" s="308">
        <v>266</v>
      </c>
      <c r="H283" s="308">
        <v>1</v>
      </c>
      <c r="I283" s="308">
        <v>133</v>
      </c>
      <c r="J283" s="308"/>
      <c r="K283" s="308"/>
      <c r="L283" s="308"/>
      <c r="M283" s="308"/>
      <c r="N283" s="308"/>
      <c r="O283" s="308"/>
      <c r="P283" s="352"/>
      <c r="Q283" s="309"/>
    </row>
    <row r="284" spans="1:17" ht="14.4" customHeight="1" x14ac:dyDescent="0.3">
      <c r="A284" s="304" t="s">
        <v>1079</v>
      </c>
      <c r="B284" s="305" t="s">
        <v>973</v>
      </c>
      <c r="C284" s="305" t="s">
        <v>960</v>
      </c>
      <c r="D284" s="305" t="s">
        <v>1006</v>
      </c>
      <c r="E284" s="305" t="s">
        <v>1005</v>
      </c>
      <c r="F284" s="308">
        <v>2</v>
      </c>
      <c r="G284" s="308">
        <v>156</v>
      </c>
      <c r="H284" s="308">
        <v>1</v>
      </c>
      <c r="I284" s="308">
        <v>78</v>
      </c>
      <c r="J284" s="308"/>
      <c r="K284" s="308"/>
      <c r="L284" s="308"/>
      <c r="M284" s="308"/>
      <c r="N284" s="308"/>
      <c r="O284" s="308"/>
      <c r="P284" s="352"/>
      <c r="Q284" s="309"/>
    </row>
    <row r="285" spans="1:17" ht="14.4" customHeight="1" x14ac:dyDescent="0.3">
      <c r="A285" s="304" t="s">
        <v>1079</v>
      </c>
      <c r="B285" s="305" t="s">
        <v>973</v>
      </c>
      <c r="C285" s="305" t="s">
        <v>960</v>
      </c>
      <c r="D285" s="305" t="s">
        <v>1035</v>
      </c>
      <c r="E285" s="305" t="s">
        <v>1036</v>
      </c>
      <c r="F285" s="308">
        <v>2</v>
      </c>
      <c r="G285" s="308">
        <v>32</v>
      </c>
      <c r="H285" s="308">
        <v>1</v>
      </c>
      <c r="I285" s="308">
        <v>16</v>
      </c>
      <c r="J285" s="308"/>
      <c r="K285" s="308"/>
      <c r="L285" s="308"/>
      <c r="M285" s="308"/>
      <c r="N285" s="308">
        <v>1</v>
      </c>
      <c r="O285" s="308">
        <v>16</v>
      </c>
      <c r="P285" s="352">
        <v>0.5</v>
      </c>
      <c r="Q285" s="309">
        <v>16</v>
      </c>
    </row>
    <row r="286" spans="1:17" ht="14.4" customHeight="1" x14ac:dyDescent="0.3">
      <c r="A286" s="304" t="s">
        <v>1080</v>
      </c>
      <c r="B286" s="305" t="s">
        <v>973</v>
      </c>
      <c r="C286" s="305" t="s">
        <v>960</v>
      </c>
      <c r="D286" s="305" t="s">
        <v>979</v>
      </c>
      <c r="E286" s="305" t="s">
        <v>980</v>
      </c>
      <c r="F286" s="308">
        <v>5</v>
      </c>
      <c r="G286" s="308">
        <v>1295</v>
      </c>
      <c r="H286" s="308">
        <v>1</v>
      </c>
      <c r="I286" s="308">
        <v>259</v>
      </c>
      <c r="J286" s="308">
        <v>7</v>
      </c>
      <c r="K286" s="308">
        <v>1827</v>
      </c>
      <c r="L286" s="308">
        <v>1.4108108108108108</v>
      </c>
      <c r="M286" s="308">
        <v>261</v>
      </c>
      <c r="N286" s="308">
        <v>6</v>
      </c>
      <c r="O286" s="308">
        <v>1572</v>
      </c>
      <c r="P286" s="352">
        <v>1.2138996138996139</v>
      </c>
      <c r="Q286" s="309">
        <v>262</v>
      </c>
    </row>
    <row r="287" spans="1:17" ht="14.4" customHeight="1" x14ac:dyDescent="0.3">
      <c r="A287" s="304" t="s">
        <v>1080</v>
      </c>
      <c r="B287" s="305" t="s">
        <v>973</v>
      </c>
      <c r="C287" s="305" t="s">
        <v>960</v>
      </c>
      <c r="D287" s="305" t="s">
        <v>981</v>
      </c>
      <c r="E287" s="305" t="s">
        <v>982</v>
      </c>
      <c r="F287" s="308">
        <v>126</v>
      </c>
      <c r="G287" s="308">
        <v>20034</v>
      </c>
      <c r="H287" s="308">
        <v>1</v>
      </c>
      <c r="I287" s="308">
        <v>159</v>
      </c>
      <c r="J287" s="308">
        <v>102</v>
      </c>
      <c r="K287" s="308">
        <v>16218</v>
      </c>
      <c r="L287" s="308">
        <v>0.80952380952380953</v>
      </c>
      <c r="M287" s="308">
        <v>159</v>
      </c>
      <c r="N287" s="308">
        <v>131</v>
      </c>
      <c r="O287" s="308">
        <v>20960</v>
      </c>
      <c r="P287" s="352">
        <v>1.0462214235799141</v>
      </c>
      <c r="Q287" s="309">
        <v>160</v>
      </c>
    </row>
    <row r="288" spans="1:17" ht="14.4" customHeight="1" x14ac:dyDescent="0.3">
      <c r="A288" s="304" t="s">
        <v>1080</v>
      </c>
      <c r="B288" s="305" t="s">
        <v>973</v>
      </c>
      <c r="C288" s="305" t="s">
        <v>960</v>
      </c>
      <c r="D288" s="305" t="s">
        <v>985</v>
      </c>
      <c r="E288" s="305" t="s">
        <v>986</v>
      </c>
      <c r="F288" s="308">
        <v>106</v>
      </c>
      <c r="G288" s="308">
        <v>7420</v>
      </c>
      <c r="H288" s="308">
        <v>1</v>
      </c>
      <c r="I288" s="308">
        <v>70</v>
      </c>
      <c r="J288" s="308">
        <v>108</v>
      </c>
      <c r="K288" s="308">
        <v>7560</v>
      </c>
      <c r="L288" s="308">
        <v>1.0188679245283019</v>
      </c>
      <c r="M288" s="308">
        <v>70</v>
      </c>
      <c r="N288" s="308">
        <v>118</v>
      </c>
      <c r="O288" s="308">
        <v>8260</v>
      </c>
      <c r="P288" s="352">
        <v>1.1132075471698113</v>
      </c>
      <c r="Q288" s="309">
        <v>70</v>
      </c>
    </row>
    <row r="289" spans="1:17" ht="14.4" customHeight="1" x14ac:dyDescent="0.3">
      <c r="A289" s="304" t="s">
        <v>1080</v>
      </c>
      <c r="B289" s="305" t="s">
        <v>973</v>
      </c>
      <c r="C289" s="305" t="s">
        <v>960</v>
      </c>
      <c r="D289" s="305" t="s">
        <v>987</v>
      </c>
      <c r="E289" s="305" t="s">
        <v>986</v>
      </c>
      <c r="F289" s="308">
        <v>15</v>
      </c>
      <c r="G289" s="308">
        <v>3030</v>
      </c>
      <c r="H289" s="308">
        <v>1</v>
      </c>
      <c r="I289" s="308">
        <v>202</v>
      </c>
      <c r="J289" s="308">
        <v>26</v>
      </c>
      <c r="K289" s="308">
        <v>5252</v>
      </c>
      <c r="L289" s="308">
        <v>1.7333333333333334</v>
      </c>
      <c r="M289" s="308">
        <v>202</v>
      </c>
      <c r="N289" s="308">
        <v>36</v>
      </c>
      <c r="O289" s="308">
        <v>7308</v>
      </c>
      <c r="P289" s="352">
        <v>2.4118811881188118</v>
      </c>
      <c r="Q289" s="309">
        <v>203</v>
      </c>
    </row>
    <row r="290" spans="1:17" ht="14.4" customHeight="1" x14ac:dyDescent="0.3">
      <c r="A290" s="304" t="s">
        <v>1080</v>
      </c>
      <c r="B290" s="305" t="s">
        <v>973</v>
      </c>
      <c r="C290" s="305" t="s">
        <v>960</v>
      </c>
      <c r="D290" s="305" t="s">
        <v>989</v>
      </c>
      <c r="E290" s="305" t="s">
        <v>990</v>
      </c>
      <c r="F290" s="308">
        <v>6</v>
      </c>
      <c r="G290" s="308">
        <v>1746</v>
      </c>
      <c r="H290" s="308">
        <v>1</v>
      </c>
      <c r="I290" s="308">
        <v>291</v>
      </c>
      <c r="J290" s="308">
        <v>106</v>
      </c>
      <c r="K290" s="308">
        <v>30846</v>
      </c>
      <c r="L290" s="308">
        <v>17.666666666666668</v>
      </c>
      <c r="M290" s="308">
        <v>291</v>
      </c>
      <c r="N290" s="308">
        <v>43</v>
      </c>
      <c r="O290" s="308">
        <v>12556</v>
      </c>
      <c r="P290" s="352">
        <v>7.191294387170676</v>
      </c>
      <c r="Q290" s="309">
        <v>292</v>
      </c>
    </row>
    <row r="291" spans="1:17" ht="14.4" customHeight="1" x14ac:dyDescent="0.3">
      <c r="A291" s="304" t="s">
        <v>1080</v>
      </c>
      <c r="B291" s="305" t="s">
        <v>973</v>
      </c>
      <c r="C291" s="305" t="s">
        <v>960</v>
      </c>
      <c r="D291" s="305" t="s">
        <v>993</v>
      </c>
      <c r="E291" s="305" t="s">
        <v>994</v>
      </c>
      <c r="F291" s="308">
        <v>5</v>
      </c>
      <c r="G291" s="308">
        <v>535</v>
      </c>
      <c r="H291" s="308">
        <v>1</v>
      </c>
      <c r="I291" s="308">
        <v>107</v>
      </c>
      <c r="J291" s="308">
        <v>4</v>
      </c>
      <c r="K291" s="308">
        <v>428</v>
      </c>
      <c r="L291" s="308">
        <v>0.8</v>
      </c>
      <c r="M291" s="308">
        <v>107</v>
      </c>
      <c r="N291" s="308">
        <v>1</v>
      </c>
      <c r="O291" s="308">
        <v>108</v>
      </c>
      <c r="P291" s="352">
        <v>0.20186915887850468</v>
      </c>
      <c r="Q291" s="309">
        <v>108</v>
      </c>
    </row>
    <row r="292" spans="1:17" ht="14.4" customHeight="1" x14ac:dyDescent="0.3">
      <c r="A292" s="304" t="s">
        <v>1080</v>
      </c>
      <c r="B292" s="305" t="s">
        <v>973</v>
      </c>
      <c r="C292" s="305" t="s">
        <v>960</v>
      </c>
      <c r="D292" s="305" t="s">
        <v>995</v>
      </c>
      <c r="E292" s="305" t="s">
        <v>996</v>
      </c>
      <c r="F292" s="308">
        <v>3</v>
      </c>
      <c r="G292" s="308">
        <v>276</v>
      </c>
      <c r="H292" s="308">
        <v>1</v>
      </c>
      <c r="I292" s="308">
        <v>92</v>
      </c>
      <c r="J292" s="308">
        <v>6</v>
      </c>
      <c r="K292" s="308">
        <v>552</v>
      </c>
      <c r="L292" s="308">
        <v>2</v>
      </c>
      <c r="M292" s="308">
        <v>92</v>
      </c>
      <c r="N292" s="308">
        <v>3</v>
      </c>
      <c r="O292" s="308">
        <v>279</v>
      </c>
      <c r="P292" s="352">
        <v>1.0108695652173914</v>
      </c>
      <c r="Q292" s="309">
        <v>93</v>
      </c>
    </row>
    <row r="293" spans="1:17" ht="14.4" customHeight="1" x14ac:dyDescent="0.3">
      <c r="A293" s="304" t="s">
        <v>1080</v>
      </c>
      <c r="B293" s="305" t="s">
        <v>973</v>
      </c>
      <c r="C293" s="305" t="s">
        <v>960</v>
      </c>
      <c r="D293" s="305" t="s">
        <v>999</v>
      </c>
      <c r="E293" s="305" t="s">
        <v>1000</v>
      </c>
      <c r="F293" s="308">
        <v>6</v>
      </c>
      <c r="G293" s="308">
        <v>1806</v>
      </c>
      <c r="H293" s="308">
        <v>1</v>
      </c>
      <c r="I293" s="308">
        <v>301</v>
      </c>
      <c r="J293" s="308">
        <v>13</v>
      </c>
      <c r="K293" s="308">
        <v>3926</v>
      </c>
      <c r="L293" s="308">
        <v>2.1738648947951273</v>
      </c>
      <c r="M293" s="308">
        <v>302</v>
      </c>
      <c r="N293" s="308">
        <v>6</v>
      </c>
      <c r="O293" s="308">
        <v>1818</v>
      </c>
      <c r="P293" s="352">
        <v>1.0066445182724253</v>
      </c>
      <c r="Q293" s="309">
        <v>303</v>
      </c>
    </row>
    <row r="294" spans="1:17" ht="14.4" customHeight="1" x14ac:dyDescent="0.3">
      <c r="A294" s="304" t="s">
        <v>1080</v>
      </c>
      <c r="B294" s="305" t="s">
        <v>973</v>
      </c>
      <c r="C294" s="305" t="s">
        <v>960</v>
      </c>
      <c r="D294" s="305" t="s">
        <v>1001</v>
      </c>
      <c r="E294" s="305" t="s">
        <v>1002</v>
      </c>
      <c r="F294" s="308">
        <v>44</v>
      </c>
      <c r="G294" s="308">
        <v>5852</v>
      </c>
      <c r="H294" s="308">
        <v>1</v>
      </c>
      <c r="I294" s="308">
        <v>133</v>
      </c>
      <c r="J294" s="308">
        <v>49</v>
      </c>
      <c r="K294" s="308">
        <v>6517</v>
      </c>
      <c r="L294" s="308">
        <v>1.1136363636363635</v>
      </c>
      <c r="M294" s="308">
        <v>133</v>
      </c>
      <c r="N294" s="308">
        <v>58</v>
      </c>
      <c r="O294" s="308">
        <v>7772</v>
      </c>
      <c r="P294" s="352">
        <v>1.3280929596719071</v>
      </c>
      <c r="Q294" s="309">
        <v>134</v>
      </c>
    </row>
    <row r="295" spans="1:17" ht="14.4" customHeight="1" x14ac:dyDescent="0.3">
      <c r="A295" s="304" t="s">
        <v>1080</v>
      </c>
      <c r="B295" s="305" t="s">
        <v>973</v>
      </c>
      <c r="C295" s="305" t="s">
        <v>960</v>
      </c>
      <c r="D295" s="305" t="s">
        <v>1004</v>
      </c>
      <c r="E295" s="305" t="s">
        <v>1005</v>
      </c>
      <c r="F295" s="308">
        <v>6</v>
      </c>
      <c r="G295" s="308">
        <v>840</v>
      </c>
      <c r="H295" s="308">
        <v>1</v>
      </c>
      <c r="I295" s="308">
        <v>140</v>
      </c>
      <c r="J295" s="308">
        <v>13</v>
      </c>
      <c r="K295" s="308">
        <v>1820</v>
      </c>
      <c r="L295" s="308">
        <v>2.1666666666666665</v>
      </c>
      <c r="M295" s="308">
        <v>140</v>
      </c>
      <c r="N295" s="308">
        <v>6</v>
      </c>
      <c r="O295" s="308">
        <v>846</v>
      </c>
      <c r="P295" s="352">
        <v>1.0071428571428571</v>
      </c>
      <c r="Q295" s="309">
        <v>141</v>
      </c>
    </row>
    <row r="296" spans="1:17" ht="14.4" customHeight="1" x14ac:dyDescent="0.3">
      <c r="A296" s="304" t="s">
        <v>1080</v>
      </c>
      <c r="B296" s="305" t="s">
        <v>973</v>
      </c>
      <c r="C296" s="305" t="s">
        <v>960</v>
      </c>
      <c r="D296" s="305" t="s">
        <v>1006</v>
      </c>
      <c r="E296" s="305" t="s">
        <v>1005</v>
      </c>
      <c r="F296" s="308">
        <v>44</v>
      </c>
      <c r="G296" s="308">
        <v>3432</v>
      </c>
      <c r="H296" s="308">
        <v>1</v>
      </c>
      <c r="I296" s="308">
        <v>78</v>
      </c>
      <c r="J296" s="308">
        <v>49</v>
      </c>
      <c r="K296" s="308">
        <v>3822</v>
      </c>
      <c r="L296" s="308">
        <v>1.1136363636363635</v>
      </c>
      <c r="M296" s="308">
        <v>78</v>
      </c>
      <c r="N296" s="308">
        <v>58</v>
      </c>
      <c r="O296" s="308">
        <v>4524</v>
      </c>
      <c r="P296" s="352">
        <v>1.3181818181818181</v>
      </c>
      <c r="Q296" s="309">
        <v>78</v>
      </c>
    </row>
    <row r="297" spans="1:17" ht="14.4" customHeight="1" x14ac:dyDescent="0.3">
      <c r="A297" s="304" t="s">
        <v>1080</v>
      </c>
      <c r="B297" s="305" t="s">
        <v>973</v>
      </c>
      <c r="C297" s="305" t="s">
        <v>960</v>
      </c>
      <c r="D297" s="305" t="s">
        <v>1007</v>
      </c>
      <c r="E297" s="305" t="s">
        <v>1008</v>
      </c>
      <c r="F297" s="308"/>
      <c r="G297" s="308"/>
      <c r="H297" s="308"/>
      <c r="I297" s="308"/>
      <c r="J297" s="308">
        <v>1</v>
      </c>
      <c r="K297" s="308">
        <v>290</v>
      </c>
      <c r="L297" s="308"/>
      <c r="M297" s="308">
        <v>290</v>
      </c>
      <c r="N297" s="308"/>
      <c r="O297" s="308"/>
      <c r="P297" s="352"/>
      <c r="Q297" s="309"/>
    </row>
    <row r="298" spans="1:17" ht="14.4" customHeight="1" x14ac:dyDescent="0.3">
      <c r="A298" s="304" t="s">
        <v>1080</v>
      </c>
      <c r="B298" s="305" t="s">
        <v>973</v>
      </c>
      <c r="C298" s="305" t="s">
        <v>960</v>
      </c>
      <c r="D298" s="305" t="s">
        <v>1009</v>
      </c>
      <c r="E298" s="305" t="s">
        <v>1010</v>
      </c>
      <c r="F298" s="308"/>
      <c r="G298" s="308"/>
      <c r="H298" s="308"/>
      <c r="I298" s="308"/>
      <c r="J298" s="308">
        <v>1</v>
      </c>
      <c r="K298" s="308">
        <v>609</v>
      </c>
      <c r="L298" s="308"/>
      <c r="M298" s="308">
        <v>609</v>
      </c>
      <c r="N298" s="308">
        <v>1</v>
      </c>
      <c r="O298" s="308">
        <v>612</v>
      </c>
      <c r="P298" s="352"/>
      <c r="Q298" s="309">
        <v>612</v>
      </c>
    </row>
    <row r="299" spans="1:17" ht="14.4" customHeight="1" x14ac:dyDescent="0.3">
      <c r="A299" s="304" t="s">
        <v>1080</v>
      </c>
      <c r="B299" s="305" t="s">
        <v>973</v>
      </c>
      <c r="C299" s="305" t="s">
        <v>960</v>
      </c>
      <c r="D299" s="305" t="s">
        <v>1019</v>
      </c>
      <c r="E299" s="305" t="s">
        <v>1020</v>
      </c>
      <c r="F299" s="308">
        <v>1</v>
      </c>
      <c r="G299" s="308">
        <v>1184</v>
      </c>
      <c r="H299" s="308">
        <v>1</v>
      </c>
      <c r="I299" s="308">
        <v>1184</v>
      </c>
      <c r="J299" s="308">
        <v>3</v>
      </c>
      <c r="K299" s="308">
        <v>3558</v>
      </c>
      <c r="L299" s="308">
        <v>3.0050675675675675</v>
      </c>
      <c r="M299" s="308">
        <v>1186</v>
      </c>
      <c r="N299" s="308">
        <v>1</v>
      </c>
      <c r="O299" s="308">
        <v>1189</v>
      </c>
      <c r="P299" s="352">
        <v>1.004222972972973</v>
      </c>
      <c r="Q299" s="309">
        <v>1189</v>
      </c>
    </row>
    <row r="300" spans="1:17" ht="14.4" customHeight="1" x14ac:dyDescent="0.3">
      <c r="A300" s="304" t="s">
        <v>1080</v>
      </c>
      <c r="B300" s="305" t="s">
        <v>973</v>
      </c>
      <c r="C300" s="305" t="s">
        <v>960</v>
      </c>
      <c r="D300" s="305" t="s">
        <v>1021</v>
      </c>
      <c r="E300" s="305" t="s">
        <v>1022</v>
      </c>
      <c r="F300" s="308"/>
      <c r="G300" s="308"/>
      <c r="H300" s="308"/>
      <c r="I300" s="308"/>
      <c r="J300" s="308">
        <v>4</v>
      </c>
      <c r="K300" s="308">
        <v>632</v>
      </c>
      <c r="L300" s="308"/>
      <c r="M300" s="308">
        <v>158</v>
      </c>
      <c r="N300" s="308">
        <v>2</v>
      </c>
      <c r="O300" s="308">
        <v>318</v>
      </c>
      <c r="P300" s="352"/>
      <c r="Q300" s="309">
        <v>159</v>
      </c>
    </row>
    <row r="301" spans="1:17" ht="14.4" customHeight="1" x14ac:dyDescent="0.3">
      <c r="A301" s="304" t="s">
        <v>1080</v>
      </c>
      <c r="B301" s="305" t="s">
        <v>973</v>
      </c>
      <c r="C301" s="305" t="s">
        <v>960</v>
      </c>
      <c r="D301" s="305" t="s">
        <v>1035</v>
      </c>
      <c r="E301" s="305" t="s">
        <v>1036</v>
      </c>
      <c r="F301" s="308">
        <v>159</v>
      </c>
      <c r="G301" s="308">
        <v>2544</v>
      </c>
      <c r="H301" s="308">
        <v>1</v>
      </c>
      <c r="I301" s="308">
        <v>16</v>
      </c>
      <c r="J301" s="308">
        <v>136</v>
      </c>
      <c r="K301" s="308">
        <v>2176</v>
      </c>
      <c r="L301" s="308">
        <v>0.85534591194968557</v>
      </c>
      <c r="M301" s="308">
        <v>16</v>
      </c>
      <c r="N301" s="308">
        <v>164</v>
      </c>
      <c r="O301" s="308">
        <v>2624</v>
      </c>
      <c r="P301" s="352">
        <v>1.0314465408805031</v>
      </c>
      <c r="Q301" s="309">
        <v>16</v>
      </c>
    </row>
    <row r="302" spans="1:17" ht="14.4" customHeight="1" x14ac:dyDescent="0.3">
      <c r="A302" s="304" t="s">
        <v>1081</v>
      </c>
      <c r="B302" s="305" t="s">
        <v>973</v>
      </c>
      <c r="C302" s="305" t="s">
        <v>960</v>
      </c>
      <c r="D302" s="305" t="s">
        <v>979</v>
      </c>
      <c r="E302" s="305" t="s">
        <v>980</v>
      </c>
      <c r="F302" s="308">
        <v>4</v>
      </c>
      <c r="G302" s="308">
        <v>1036</v>
      </c>
      <c r="H302" s="308">
        <v>1</v>
      </c>
      <c r="I302" s="308">
        <v>259</v>
      </c>
      <c r="J302" s="308">
        <v>5</v>
      </c>
      <c r="K302" s="308">
        <v>1305</v>
      </c>
      <c r="L302" s="308">
        <v>1.2596525096525097</v>
      </c>
      <c r="M302" s="308">
        <v>261</v>
      </c>
      <c r="N302" s="308">
        <v>10</v>
      </c>
      <c r="O302" s="308">
        <v>2620</v>
      </c>
      <c r="P302" s="352">
        <v>2.528957528957529</v>
      </c>
      <c r="Q302" s="309">
        <v>262</v>
      </c>
    </row>
    <row r="303" spans="1:17" ht="14.4" customHeight="1" x14ac:dyDescent="0.3">
      <c r="A303" s="304" t="s">
        <v>1081</v>
      </c>
      <c r="B303" s="305" t="s">
        <v>973</v>
      </c>
      <c r="C303" s="305" t="s">
        <v>960</v>
      </c>
      <c r="D303" s="305" t="s">
        <v>981</v>
      </c>
      <c r="E303" s="305" t="s">
        <v>982</v>
      </c>
      <c r="F303" s="308">
        <v>12</v>
      </c>
      <c r="G303" s="308">
        <v>1908</v>
      </c>
      <c r="H303" s="308">
        <v>1</v>
      </c>
      <c r="I303" s="308">
        <v>159</v>
      </c>
      <c r="J303" s="308">
        <v>10</v>
      </c>
      <c r="K303" s="308">
        <v>1590</v>
      </c>
      <c r="L303" s="308">
        <v>0.83333333333333337</v>
      </c>
      <c r="M303" s="308">
        <v>159</v>
      </c>
      <c r="N303" s="308">
        <v>13</v>
      </c>
      <c r="O303" s="308">
        <v>2080</v>
      </c>
      <c r="P303" s="352">
        <v>1.0901467505241089</v>
      </c>
      <c r="Q303" s="309">
        <v>160</v>
      </c>
    </row>
    <row r="304" spans="1:17" ht="14.4" customHeight="1" x14ac:dyDescent="0.3">
      <c r="A304" s="304" t="s">
        <v>1081</v>
      </c>
      <c r="B304" s="305" t="s">
        <v>973</v>
      </c>
      <c r="C304" s="305" t="s">
        <v>960</v>
      </c>
      <c r="D304" s="305" t="s">
        <v>985</v>
      </c>
      <c r="E304" s="305" t="s">
        <v>986</v>
      </c>
      <c r="F304" s="308">
        <v>4</v>
      </c>
      <c r="G304" s="308">
        <v>280</v>
      </c>
      <c r="H304" s="308">
        <v>1</v>
      </c>
      <c r="I304" s="308">
        <v>70</v>
      </c>
      <c r="J304" s="308">
        <v>2</v>
      </c>
      <c r="K304" s="308">
        <v>140</v>
      </c>
      <c r="L304" s="308">
        <v>0.5</v>
      </c>
      <c r="M304" s="308">
        <v>70</v>
      </c>
      <c r="N304" s="308">
        <v>6</v>
      </c>
      <c r="O304" s="308">
        <v>420</v>
      </c>
      <c r="P304" s="352">
        <v>1.5</v>
      </c>
      <c r="Q304" s="309">
        <v>70</v>
      </c>
    </row>
    <row r="305" spans="1:17" ht="14.4" customHeight="1" x14ac:dyDescent="0.3">
      <c r="A305" s="304" t="s">
        <v>1081</v>
      </c>
      <c r="B305" s="305" t="s">
        <v>973</v>
      </c>
      <c r="C305" s="305" t="s">
        <v>960</v>
      </c>
      <c r="D305" s="305" t="s">
        <v>987</v>
      </c>
      <c r="E305" s="305" t="s">
        <v>986</v>
      </c>
      <c r="F305" s="308">
        <v>6</v>
      </c>
      <c r="G305" s="308">
        <v>1212</v>
      </c>
      <c r="H305" s="308">
        <v>1</v>
      </c>
      <c r="I305" s="308">
        <v>202</v>
      </c>
      <c r="J305" s="308">
        <v>10</v>
      </c>
      <c r="K305" s="308">
        <v>2020</v>
      </c>
      <c r="L305" s="308">
        <v>1.6666666666666667</v>
      </c>
      <c r="M305" s="308">
        <v>202</v>
      </c>
      <c r="N305" s="308">
        <v>27</v>
      </c>
      <c r="O305" s="308">
        <v>5481</v>
      </c>
      <c r="P305" s="352">
        <v>4.5222772277227721</v>
      </c>
      <c r="Q305" s="309">
        <v>203</v>
      </c>
    </row>
    <row r="306" spans="1:17" ht="14.4" customHeight="1" x14ac:dyDescent="0.3">
      <c r="A306" s="304" t="s">
        <v>1081</v>
      </c>
      <c r="B306" s="305" t="s">
        <v>973</v>
      </c>
      <c r="C306" s="305" t="s">
        <v>960</v>
      </c>
      <c r="D306" s="305" t="s">
        <v>989</v>
      </c>
      <c r="E306" s="305" t="s">
        <v>990</v>
      </c>
      <c r="F306" s="308"/>
      <c r="G306" s="308"/>
      <c r="H306" s="308"/>
      <c r="I306" s="308"/>
      <c r="J306" s="308"/>
      <c r="K306" s="308"/>
      <c r="L306" s="308"/>
      <c r="M306" s="308"/>
      <c r="N306" s="308">
        <v>97</v>
      </c>
      <c r="O306" s="308">
        <v>28324</v>
      </c>
      <c r="P306" s="352"/>
      <c r="Q306" s="309">
        <v>292</v>
      </c>
    </row>
    <row r="307" spans="1:17" ht="14.4" customHeight="1" x14ac:dyDescent="0.3">
      <c r="A307" s="304" t="s">
        <v>1081</v>
      </c>
      <c r="B307" s="305" t="s">
        <v>973</v>
      </c>
      <c r="C307" s="305" t="s">
        <v>960</v>
      </c>
      <c r="D307" s="305" t="s">
        <v>993</v>
      </c>
      <c r="E307" s="305" t="s">
        <v>994</v>
      </c>
      <c r="F307" s="308"/>
      <c r="G307" s="308"/>
      <c r="H307" s="308"/>
      <c r="I307" s="308"/>
      <c r="J307" s="308"/>
      <c r="K307" s="308"/>
      <c r="L307" s="308"/>
      <c r="M307" s="308"/>
      <c r="N307" s="308">
        <v>3</v>
      </c>
      <c r="O307" s="308">
        <v>324</v>
      </c>
      <c r="P307" s="352"/>
      <c r="Q307" s="309">
        <v>108</v>
      </c>
    </row>
    <row r="308" spans="1:17" ht="14.4" customHeight="1" x14ac:dyDescent="0.3">
      <c r="A308" s="304" t="s">
        <v>1081</v>
      </c>
      <c r="B308" s="305" t="s">
        <v>973</v>
      </c>
      <c r="C308" s="305" t="s">
        <v>960</v>
      </c>
      <c r="D308" s="305" t="s">
        <v>995</v>
      </c>
      <c r="E308" s="305" t="s">
        <v>996</v>
      </c>
      <c r="F308" s="308"/>
      <c r="G308" s="308"/>
      <c r="H308" s="308"/>
      <c r="I308" s="308"/>
      <c r="J308" s="308"/>
      <c r="K308" s="308"/>
      <c r="L308" s="308"/>
      <c r="M308" s="308"/>
      <c r="N308" s="308">
        <v>6</v>
      </c>
      <c r="O308" s="308">
        <v>558</v>
      </c>
      <c r="P308" s="352"/>
      <c r="Q308" s="309">
        <v>93</v>
      </c>
    </row>
    <row r="309" spans="1:17" ht="14.4" customHeight="1" x14ac:dyDescent="0.3">
      <c r="A309" s="304" t="s">
        <v>1081</v>
      </c>
      <c r="B309" s="305" t="s">
        <v>973</v>
      </c>
      <c r="C309" s="305" t="s">
        <v>960</v>
      </c>
      <c r="D309" s="305" t="s">
        <v>999</v>
      </c>
      <c r="E309" s="305" t="s">
        <v>1000</v>
      </c>
      <c r="F309" s="308">
        <v>3</v>
      </c>
      <c r="G309" s="308">
        <v>903</v>
      </c>
      <c r="H309" s="308">
        <v>1</v>
      </c>
      <c r="I309" s="308">
        <v>301</v>
      </c>
      <c r="J309" s="308">
        <v>5</v>
      </c>
      <c r="K309" s="308">
        <v>1510</v>
      </c>
      <c r="L309" s="308">
        <v>1.672203765227021</v>
      </c>
      <c r="M309" s="308">
        <v>302</v>
      </c>
      <c r="N309" s="308">
        <v>9</v>
      </c>
      <c r="O309" s="308">
        <v>2727</v>
      </c>
      <c r="P309" s="352">
        <v>3.0199335548172757</v>
      </c>
      <c r="Q309" s="309">
        <v>303</v>
      </c>
    </row>
    <row r="310" spans="1:17" ht="14.4" customHeight="1" x14ac:dyDescent="0.3">
      <c r="A310" s="304" t="s">
        <v>1081</v>
      </c>
      <c r="B310" s="305" t="s">
        <v>973</v>
      </c>
      <c r="C310" s="305" t="s">
        <v>960</v>
      </c>
      <c r="D310" s="305" t="s">
        <v>1001</v>
      </c>
      <c r="E310" s="305" t="s">
        <v>1002</v>
      </c>
      <c r="F310" s="308">
        <v>2</v>
      </c>
      <c r="G310" s="308">
        <v>266</v>
      </c>
      <c r="H310" s="308">
        <v>1</v>
      </c>
      <c r="I310" s="308">
        <v>133</v>
      </c>
      <c r="J310" s="308">
        <v>2</v>
      </c>
      <c r="K310" s="308">
        <v>266</v>
      </c>
      <c r="L310" s="308">
        <v>1</v>
      </c>
      <c r="M310" s="308">
        <v>133</v>
      </c>
      <c r="N310" s="308">
        <v>7</v>
      </c>
      <c r="O310" s="308">
        <v>938</v>
      </c>
      <c r="P310" s="352">
        <v>3.5263157894736841</v>
      </c>
      <c r="Q310" s="309">
        <v>134</v>
      </c>
    </row>
    <row r="311" spans="1:17" ht="14.4" customHeight="1" x14ac:dyDescent="0.3">
      <c r="A311" s="304" t="s">
        <v>1081</v>
      </c>
      <c r="B311" s="305" t="s">
        <v>973</v>
      </c>
      <c r="C311" s="305" t="s">
        <v>960</v>
      </c>
      <c r="D311" s="305" t="s">
        <v>1004</v>
      </c>
      <c r="E311" s="305" t="s">
        <v>1005</v>
      </c>
      <c r="F311" s="308">
        <v>3</v>
      </c>
      <c r="G311" s="308">
        <v>420</v>
      </c>
      <c r="H311" s="308">
        <v>1</v>
      </c>
      <c r="I311" s="308">
        <v>140</v>
      </c>
      <c r="J311" s="308">
        <v>5</v>
      </c>
      <c r="K311" s="308">
        <v>700</v>
      </c>
      <c r="L311" s="308">
        <v>1.6666666666666667</v>
      </c>
      <c r="M311" s="308">
        <v>140</v>
      </c>
      <c r="N311" s="308">
        <v>9</v>
      </c>
      <c r="O311" s="308">
        <v>1269</v>
      </c>
      <c r="P311" s="352">
        <v>3.0214285714285714</v>
      </c>
      <c r="Q311" s="309">
        <v>141</v>
      </c>
    </row>
    <row r="312" spans="1:17" ht="14.4" customHeight="1" x14ac:dyDescent="0.3">
      <c r="A312" s="304" t="s">
        <v>1081</v>
      </c>
      <c r="B312" s="305" t="s">
        <v>973</v>
      </c>
      <c r="C312" s="305" t="s">
        <v>960</v>
      </c>
      <c r="D312" s="305" t="s">
        <v>1006</v>
      </c>
      <c r="E312" s="305" t="s">
        <v>1005</v>
      </c>
      <c r="F312" s="308">
        <v>2</v>
      </c>
      <c r="G312" s="308">
        <v>156</v>
      </c>
      <c r="H312" s="308">
        <v>1</v>
      </c>
      <c r="I312" s="308">
        <v>78</v>
      </c>
      <c r="J312" s="308">
        <v>2</v>
      </c>
      <c r="K312" s="308">
        <v>156</v>
      </c>
      <c r="L312" s="308">
        <v>1</v>
      </c>
      <c r="M312" s="308">
        <v>78</v>
      </c>
      <c r="N312" s="308">
        <v>7</v>
      </c>
      <c r="O312" s="308">
        <v>546</v>
      </c>
      <c r="P312" s="352">
        <v>3.5</v>
      </c>
      <c r="Q312" s="309">
        <v>78</v>
      </c>
    </row>
    <row r="313" spans="1:17" ht="14.4" customHeight="1" x14ac:dyDescent="0.3">
      <c r="A313" s="304" t="s">
        <v>1081</v>
      </c>
      <c r="B313" s="305" t="s">
        <v>973</v>
      </c>
      <c r="C313" s="305" t="s">
        <v>960</v>
      </c>
      <c r="D313" s="305" t="s">
        <v>1007</v>
      </c>
      <c r="E313" s="305" t="s">
        <v>1008</v>
      </c>
      <c r="F313" s="308"/>
      <c r="G313" s="308"/>
      <c r="H313" s="308"/>
      <c r="I313" s="308"/>
      <c r="J313" s="308"/>
      <c r="K313" s="308"/>
      <c r="L313" s="308"/>
      <c r="M313" s="308"/>
      <c r="N313" s="308">
        <v>1</v>
      </c>
      <c r="O313" s="308">
        <v>291</v>
      </c>
      <c r="P313" s="352"/>
      <c r="Q313" s="309">
        <v>291</v>
      </c>
    </row>
    <row r="314" spans="1:17" ht="14.4" customHeight="1" x14ac:dyDescent="0.3">
      <c r="A314" s="304" t="s">
        <v>1081</v>
      </c>
      <c r="B314" s="305" t="s">
        <v>973</v>
      </c>
      <c r="C314" s="305" t="s">
        <v>960</v>
      </c>
      <c r="D314" s="305" t="s">
        <v>1009</v>
      </c>
      <c r="E314" s="305" t="s">
        <v>1010</v>
      </c>
      <c r="F314" s="308"/>
      <c r="G314" s="308"/>
      <c r="H314" s="308"/>
      <c r="I314" s="308"/>
      <c r="J314" s="308"/>
      <c r="K314" s="308"/>
      <c r="L314" s="308"/>
      <c r="M314" s="308"/>
      <c r="N314" s="308">
        <v>2</v>
      </c>
      <c r="O314" s="308">
        <v>1224</v>
      </c>
      <c r="P314" s="352"/>
      <c r="Q314" s="309">
        <v>612</v>
      </c>
    </row>
    <row r="315" spans="1:17" ht="14.4" customHeight="1" x14ac:dyDescent="0.3">
      <c r="A315" s="304" t="s">
        <v>1081</v>
      </c>
      <c r="B315" s="305" t="s">
        <v>973</v>
      </c>
      <c r="C315" s="305" t="s">
        <v>960</v>
      </c>
      <c r="D315" s="305" t="s">
        <v>1019</v>
      </c>
      <c r="E315" s="305" t="s">
        <v>1020</v>
      </c>
      <c r="F315" s="308"/>
      <c r="G315" s="308"/>
      <c r="H315" s="308"/>
      <c r="I315" s="308"/>
      <c r="J315" s="308"/>
      <c r="K315" s="308"/>
      <c r="L315" s="308"/>
      <c r="M315" s="308"/>
      <c r="N315" s="308">
        <v>3</v>
      </c>
      <c r="O315" s="308">
        <v>3567</v>
      </c>
      <c r="P315" s="352"/>
      <c r="Q315" s="309">
        <v>1189</v>
      </c>
    </row>
    <row r="316" spans="1:17" ht="14.4" customHeight="1" x14ac:dyDescent="0.3">
      <c r="A316" s="304" t="s">
        <v>1081</v>
      </c>
      <c r="B316" s="305" t="s">
        <v>973</v>
      </c>
      <c r="C316" s="305" t="s">
        <v>960</v>
      </c>
      <c r="D316" s="305" t="s">
        <v>1021</v>
      </c>
      <c r="E316" s="305" t="s">
        <v>1022</v>
      </c>
      <c r="F316" s="308"/>
      <c r="G316" s="308"/>
      <c r="H316" s="308"/>
      <c r="I316" s="308"/>
      <c r="J316" s="308"/>
      <c r="K316" s="308"/>
      <c r="L316" s="308"/>
      <c r="M316" s="308"/>
      <c r="N316" s="308">
        <v>4</v>
      </c>
      <c r="O316" s="308">
        <v>636</v>
      </c>
      <c r="P316" s="352"/>
      <c r="Q316" s="309">
        <v>159</v>
      </c>
    </row>
    <row r="317" spans="1:17" ht="14.4" customHeight="1" x14ac:dyDescent="0.3">
      <c r="A317" s="304" t="s">
        <v>1081</v>
      </c>
      <c r="B317" s="305" t="s">
        <v>973</v>
      </c>
      <c r="C317" s="305" t="s">
        <v>960</v>
      </c>
      <c r="D317" s="305" t="s">
        <v>1035</v>
      </c>
      <c r="E317" s="305" t="s">
        <v>1036</v>
      </c>
      <c r="F317" s="308">
        <v>16</v>
      </c>
      <c r="G317" s="308">
        <v>256</v>
      </c>
      <c r="H317" s="308">
        <v>1</v>
      </c>
      <c r="I317" s="308">
        <v>16</v>
      </c>
      <c r="J317" s="308">
        <v>16</v>
      </c>
      <c r="K317" s="308">
        <v>256</v>
      </c>
      <c r="L317" s="308">
        <v>1</v>
      </c>
      <c r="M317" s="308">
        <v>16</v>
      </c>
      <c r="N317" s="308">
        <v>24</v>
      </c>
      <c r="O317" s="308">
        <v>384</v>
      </c>
      <c r="P317" s="352">
        <v>1.5</v>
      </c>
      <c r="Q317" s="309">
        <v>16</v>
      </c>
    </row>
    <row r="318" spans="1:17" ht="14.4" customHeight="1" x14ac:dyDescent="0.3">
      <c r="A318" s="304" t="s">
        <v>1082</v>
      </c>
      <c r="B318" s="305" t="s">
        <v>973</v>
      </c>
      <c r="C318" s="305" t="s">
        <v>960</v>
      </c>
      <c r="D318" s="305" t="s">
        <v>991</v>
      </c>
      <c r="E318" s="305" t="s">
        <v>992</v>
      </c>
      <c r="F318" s="308">
        <v>4</v>
      </c>
      <c r="G318" s="308">
        <v>852</v>
      </c>
      <c r="H318" s="308">
        <v>1</v>
      </c>
      <c r="I318" s="308">
        <v>213</v>
      </c>
      <c r="J318" s="308">
        <v>2</v>
      </c>
      <c r="K318" s="308">
        <v>430</v>
      </c>
      <c r="L318" s="308">
        <v>0.50469483568075113</v>
      </c>
      <c r="M318" s="308">
        <v>215</v>
      </c>
      <c r="N318" s="308"/>
      <c r="O318" s="308"/>
      <c r="P318" s="352"/>
      <c r="Q318" s="309"/>
    </row>
    <row r="319" spans="1:17" ht="14.4" customHeight="1" x14ac:dyDescent="0.3">
      <c r="A319" s="304" t="s">
        <v>1082</v>
      </c>
      <c r="B319" s="305" t="s">
        <v>973</v>
      </c>
      <c r="C319" s="305" t="s">
        <v>960</v>
      </c>
      <c r="D319" s="305" t="s">
        <v>1003</v>
      </c>
      <c r="E319" s="305" t="s">
        <v>1002</v>
      </c>
      <c r="F319" s="308">
        <v>4</v>
      </c>
      <c r="G319" s="308">
        <v>696</v>
      </c>
      <c r="H319" s="308">
        <v>1</v>
      </c>
      <c r="I319" s="308">
        <v>174</v>
      </c>
      <c r="J319" s="308">
        <v>2</v>
      </c>
      <c r="K319" s="308">
        <v>348</v>
      </c>
      <c r="L319" s="308">
        <v>0.5</v>
      </c>
      <c r="M319" s="308">
        <v>174</v>
      </c>
      <c r="N319" s="308"/>
      <c r="O319" s="308"/>
      <c r="P319" s="352"/>
      <c r="Q319" s="309"/>
    </row>
    <row r="320" spans="1:17" ht="14.4" customHeight="1" x14ac:dyDescent="0.3">
      <c r="A320" s="304" t="s">
        <v>1082</v>
      </c>
      <c r="B320" s="305" t="s">
        <v>973</v>
      </c>
      <c r="C320" s="305" t="s">
        <v>960</v>
      </c>
      <c r="D320" s="305" t="s">
        <v>1013</v>
      </c>
      <c r="E320" s="305" t="s">
        <v>1014</v>
      </c>
      <c r="F320" s="308"/>
      <c r="G320" s="308"/>
      <c r="H320" s="308"/>
      <c r="I320" s="308"/>
      <c r="J320" s="308">
        <v>1</v>
      </c>
      <c r="K320" s="308">
        <v>582</v>
      </c>
      <c r="L320" s="308"/>
      <c r="M320" s="308">
        <v>582</v>
      </c>
      <c r="N320" s="308"/>
      <c r="O320" s="308"/>
      <c r="P320" s="352"/>
      <c r="Q320" s="309"/>
    </row>
    <row r="321" spans="1:17" ht="14.4" customHeight="1" x14ac:dyDescent="0.3">
      <c r="A321" s="304" t="s">
        <v>1082</v>
      </c>
      <c r="B321" s="305" t="s">
        <v>973</v>
      </c>
      <c r="C321" s="305" t="s">
        <v>960</v>
      </c>
      <c r="D321" s="305" t="s">
        <v>1015</v>
      </c>
      <c r="E321" s="305" t="s">
        <v>1016</v>
      </c>
      <c r="F321" s="308"/>
      <c r="G321" s="308"/>
      <c r="H321" s="308"/>
      <c r="I321" s="308"/>
      <c r="J321" s="308">
        <v>1</v>
      </c>
      <c r="K321" s="308">
        <v>1015</v>
      </c>
      <c r="L321" s="308"/>
      <c r="M321" s="308">
        <v>1015</v>
      </c>
      <c r="N321" s="308"/>
      <c r="O321" s="308"/>
      <c r="P321" s="352"/>
      <c r="Q321" s="309"/>
    </row>
    <row r="322" spans="1:17" ht="14.4" customHeight="1" x14ac:dyDescent="0.3">
      <c r="A322" s="304" t="s">
        <v>1082</v>
      </c>
      <c r="B322" s="305" t="s">
        <v>973</v>
      </c>
      <c r="C322" s="305" t="s">
        <v>960</v>
      </c>
      <c r="D322" s="305" t="s">
        <v>1023</v>
      </c>
      <c r="E322" s="305" t="s">
        <v>1024</v>
      </c>
      <c r="F322" s="308">
        <v>1</v>
      </c>
      <c r="G322" s="308">
        <v>316</v>
      </c>
      <c r="H322" s="308">
        <v>1</v>
      </c>
      <c r="I322" s="308">
        <v>316</v>
      </c>
      <c r="J322" s="308"/>
      <c r="K322" s="308"/>
      <c r="L322" s="308"/>
      <c r="M322" s="308"/>
      <c r="N322" s="308"/>
      <c r="O322" s="308"/>
      <c r="P322" s="352"/>
      <c r="Q322" s="309"/>
    </row>
    <row r="323" spans="1:17" ht="14.4" customHeight="1" x14ac:dyDescent="0.3">
      <c r="A323" s="304" t="s">
        <v>1082</v>
      </c>
      <c r="B323" s="305" t="s">
        <v>973</v>
      </c>
      <c r="C323" s="305" t="s">
        <v>960</v>
      </c>
      <c r="D323" s="305" t="s">
        <v>1035</v>
      </c>
      <c r="E323" s="305" t="s">
        <v>1036</v>
      </c>
      <c r="F323" s="308">
        <v>4</v>
      </c>
      <c r="G323" s="308">
        <v>64</v>
      </c>
      <c r="H323" s="308">
        <v>1</v>
      </c>
      <c r="I323" s="308">
        <v>16</v>
      </c>
      <c r="J323" s="308">
        <v>2</v>
      </c>
      <c r="K323" s="308">
        <v>32</v>
      </c>
      <c r="L323" s="308">
        <v>0.5</v>
      </c>
      <c r="M323" s="308">
        <v>16</v>
      </c>
      <c r="N323" s="308"/>
      <c r="O323" s="308"/>
      <c r="P323" s="352"/>
      <c r="Q323" s="309"/>
    </row>
    <row r="324" spans="1:17" ht="14.4" customHeight="1" x14ac:dyDescent="0.3">
      <c r="A324" s="304" t="s">
        <v>1083</v>
      </c>
      <c r="B324" s="305" t="s">
        <v>973</v>
      </c>
      <c r="C324" s="305" t="s">
        <v>960</v>
      </c>
      <c r="D324" s="305" t="s">
        <v>979</v>
      </c>
      <c r="E324" s="305" t="s">
        <v>980</v>
      </c>
      <c r="F324" s="308"/>
      <c r="G324" s="308"/>
      <c r="H324" s="308"/>
      <c r="I324" s="308"/>
      <c r="J324" s="308">
        <v>1</v>
      </c>
      <c r="K324" s="308">
        <v>261</v>
      </c>
      <c r="L324" s="308"/>
      <c r="M324" s="308">
        <v>261</v>
      </c>
      <c r="N324" s="308">
        <v>5</v>
      </c>
      <c r="O324" s="308">
        <v>1310</v>
      </c>
      <c r="P324" s="352"/>
      <c r="Q324" s="309">
        <v>262</v>
      </c>
    </row>
    <row r="325" spans="1:17" ht="14.4" customHeight="1" x14ac:dyDescent="0.3">
      <c r="A325" s="304" t="s">
        <v>1083</v>
      </c>
      <c r="B325" s="305" t="s">
        <v>973</v>
      </c>
      <c r="C325" s="305" t="s">
        <v>960</v>
      </c>
      <c r="D325" s="305" t="s">
        <v>981</v>
      </c>
      <c r="E325" s="305" t="s">
        <v>982</v>
      </c>
      <c r="F325" s="308">
        <v>1</v>
      </c>
      <c r="G325" s="308">
        <v>159</v>
      </c>
      <c r="H325" s="308">
        <v>1</v>
      </c>
      <c r="I325" s="308">
        <v>159</v>
      </c>
      <c r="J325" s="308">
        <v>3</v>
      </c>
      <c r="K325" s="308">
        <v>477</v>
      </c>
      <c r="L325" s="308">
        <v>3</v>
      </c>
      <c r="M325" s="308">
        <v>159</v>
      </c>
      <c r="N325" s="308">
        <v>2</v>
      </c>
      <c r="O325" s="308">
        <v>320</v>
      </c>
      <c r="P325" s="352">
        <v>2.0125786163522013</v>
      </c>
      <c r="Q325" s="309">
        <v>160</v>
      </c>
    </row>
    <row r="326" spans="1:17" ht="14.4" customHeight="1" x14ac:dyDescent="0.3">
      <c r="A326" s="304" t="s">
        <v>1083</v>
      </c>
      <c r="B326" s="305" t="s">
        <v>973</v>
      </c>
      <c r="C326" s="305" t="s">
        <v>960</v>
      </c>
      <c r="D326" s="305" t="s">
        <v>985</v>
      </c>
      <c r="E326" s="305" t="s">
        <v>986</v>
      </c>
      <c r="F326" s="308">
        <v>2</v>
      </c>
      <c r="G326" s="308">
        <v>140</v>
      </c>
      <c r="H326" s="308">
        <v>1</v>
      </c>
      <c r="I326" s="308">
        <v>70</v>
      </c>
      <c r="J326" s="308">
        <v>2</v>
      </c>
      <c r="K326" s="308">
        <v>140</v>
      </c>
      <c r="L326" s="308">
        <v>1</v>
      </c>
      <c r="M326" s="308">
        <v>70</v>
      </c>
      <c r="N326" s="308">
        <v>4</v>
      </c>
      <c r="O326" s="308">
        <v>280</v>
      </c>
      <c r="P326" s="352">
        <v>2</v>
      </c>
      <c r="Q326" s="309">
        <v>70</v>
      </c>
    </row>
    <row r="327" spans="1:17" ht="14.4" customHeight="1" x14ac:dyDescent="0.3">
      <c r="A327" s="304" t="s">
        <v>1083</v>
      </c>
      <c r="B327" s="305" t="s">
        <v>973</v>
      </c>
      <c r="C327" s="305" t="s">
        <v>960</v>
      </c>
      <c r="D327" s="305" t="s">
        <v>987</v>
      </c>
      <c r="E327" s="305" t="s">
        <v>986</v>
      </c>
      <c r="F327" s="308">
        <v>1</v>
      </c>
      <c r="G327" s="308">
        <v>202</v>
      </c>
      <c r="H327" s="308">
        <v>1</v>
      </c>
      <c r="I327" s="308">
        <v>202</v>
      </c>
      <c r="J327" s="308">
        <v>1</v>
      </c>
      <c r="K327" s="308">
        <v>202</v>
      </c>
      <c r="L327" s="308">
        <v>1</v>
      </c>
      <c r="M327" s="308">
        <v>202</v>
      </c>
      <c r="N327" s="308">
        <v>15</v>
      </c>
      <c r="O327" s="308">
        <v>3045</v>
      </c>
      <c r="P327" s="352">
        <v>15.074257425742575</v>
      </c>
      <c r="Q327" s="309">
        <v>203</v>
      </c>
    </row>
    <row r="328" spans="1:17" ht="14.4" customHeight="1" x14ac:dyDescent="0.3">
      <c r="A328" s="304" t="s">
        <v>1083</v>
      </c>
      <c r="B328" s="305" t="s">
        <v>973</v>
      </c>
      <c r="C328" s="305" t="s">
        <v>960</v>
      </c>
      <c r="D328" s="305" t="s">
        <v>991</v>
      </c>
      <c r="E328" s="305" t="s">
        <v>992</v>
      </c>
      <c r="F328" s="308">
        <v>2</v>
      </c>
      <c r="G328" s="308">
        <v>426</v>
      </c>
      <c r="H328" s="308">
        <v>1</v>
      </c>
      <c r="I328" s="308">
        <v>213</v>
      </c>
      <c r="J328" s="308">
        <v>2</v>
      </c>
      <c r="K328" s="308">
        <v>430</v>
      </c>
      <c r="L328" s="308">
        <v>1.0093896713615023</v>
      </c>
      <c r="M328" s="308">
        <v>215</v>
      </c>
      <c r="N328" s="308">
        <v>2</v>
      </c>
      <c r="O328" s="308">
        <v>432</v>
      </c>
      <c r="P328" s="352">
        <v>1.0140845070422535</v>
      </c>
      <c r="Q328" s="309">
        <v>216</v>
      </c>
    </row>
    <row r="329" spans="1:17" ht="14.4" customHeight="1" x14ac:dyDescent="0.3">
      <c r="A329" s="304" t="s">
        <v>1083</v>
      </c>
      <c r="B329" s="305" t="s">
        <v>973</v>
      </c>
      <c r="C329" s="305" t="s">
        <v>960</v>
      </c>
      <c r="D329" s="305" t="s">
        <v>993</v>
      </c>
      <c r="E329" s="305" t="s">
        <v>994</v>
      </c>
      <c r="F329" s="308"/>
      <c r="G329" s="308"/>
      <c r="H329" s="308"/>
      <c r="I329" s="308"/>
      <c r="J329" s="308">
        <v>1</v>
      </c>
      <c r="K329" s="308">
        <v>107</v>
      </c>
      <c r="L329" s="308"/>
      <c r="M329" s="308">
        <v>107</v>
      </c>
      <c r="N329" s="308">
        <v>1</v>
      </c>
      <c r="O329" s="308">
        <v>108</v>
      </c>
      <c r="P329" s="352"/>
      <c r="Q329" s="309">
        <v>108</v>
      </c>
    </row>
    <row r="330" spans="1:17" ht="14.4" customHeight="1" x14ac:dyDescent="0.3">
      <c r="A330" s="304" t="s">
        <v>1083</v>
      </c>
      <c r="B330" s="305" t="s">
        <v>973</v>
      </c>
      <c r="C330" s="305" t="s">
        <v>960</v>
      </c>
      <c r="D330" s="305" t="s">
        <v>999</v>
      </c>
      <c r="E330" s="305" t="s">
        <v>1000</v>
      </c>
      <c r="F330" s="308">
        <v>1</v>
      </c>
      <c r="G330" s="308">
        <v>301</v>
      </c>
      <c r="H330" s="308">
        <v>1</v>
      </c>
      <c r="I330" s="308">
        <v>301</v>
      </c>
      <c r="J330" s="308">
        <v>1</v>
      </c>
      <c r="K330" s="308">
        <v>302</v>
      </c>
      <c r="L330" s="308">
        <v>1.0033222591362125</v>
      </c>
      <c r="M330" s="308">
        <v>302</v>
      </c>
      <c r="N330" s="308">
        <v>5</v>
      </c>
      <c r="O330" s="308">
        <v>1515</v>
      </c>
      <c r="P330" s="352">
        <v>5.0332225913621267</v>
      </c>
      <c r="Q330" s="309">
        <v>303</v>
      </c>
    </row>
    <row r="331" spans="1:17" ht="14.4" customHeight="1" x14ac:dyDescent="0.3">
      <c r="A331" s="304" t="s">
        <v>1083</v>
      </c>
      <c r="B331" s="305" t="s">
        <v>973</v>
      </c>
      <c r="C331" s="305" t="s">
        <v>960</v>
      </c>
      <c r="D331" s="305" t="s">
        <v>1001</v>
      </c>
      <c r="E331" s="305" t="s">
        <v>1002</v>
      </c>
      <c r="F331" s="308">
        <v>1</v>
      </c>
      <c r="G331" s="308">
        <v>133</v>
      </c>
      <c r="H331" s="308">
        <v>1</v>
      </c>
      <c r="I331" s="308">
        <v>133</v>
      </c>
      <c r="J331" s="308">
        <v>3</v>
      </c>
      <c r="K331" s="308">
        <v>399</v>
      </c>
      <c r="L331" s="308">
        <v>3</v>
      </c>
      <c r="M331" s="308">
        <v>133</v>
      </c>
      <c r="N331" s="308">
        <v>2</v>
      </c>
      <c r="O331" s="308">
        <v>268</v>
      </c>
      <c r="P331" s="352">
        <v>2.0150375939849625</v>
      </c>
      <c r="Q331" s="309">
        <v>134</v>
      </c>
    </row>
    <row r="332" spans="1:17" ht="14.4" customHeight="1" x14ac:dyDescent="0.3">
      <c r="A332" s="304" t="s">
        <v>1083</v>
      </c>
      <c r="B332" s="305" t="s">
        <v>973</v>
      </c>
      <c r="C332" s="305" t="s">
        <v>960</v>
      </c>
      <c r="D332" s="305" t="s">
        <v>1003</v>
      </c>
      <c r="E332" s="305" t="s">
        <v>1002</v>
      </c>
      <c r="F332" s="308">
        <v>2</v>
      </c>
      <c r="G332" s="308">
        <v>348</v>
      </c>
      <c r="H332" s="308">
        <v>1</v>
      </c>
      <c r="I332" s="308">
        <v>174</v>
      </c>
      <c r="J332" s="308">
        <v>1</v>
      </c>
      <c r="K332" s="308">
        <v>174</v>
      </c>
      <c r="L332" s="308">
        <v>0.5</v>
      </c>
      <c r="M332" s="308">
        <v>174</v>
      </c>
      <c r="N332" s="308">
        <v>2</v>
      </c>
      <c r="O332" s="308">
        <v>350</v>
      </c>
      <c r="P332" s="352">
        <v>1.0057471264367817</v>
      </c>
      <c r="Q332" s="309">
        <v>175</v>
      </c>
    </row>
    <row r="333" spans="1:17" ht="14.4" customHeight="1" x14ac:dyDescent="0.3">
      <c r="A333" s="304" t="s">
        <v>1083</v>
      </c>
      <c r="B333" s="305" t="s">
        <v>973</v>
      </c>
      <c r="C333" s="305" t="s">
        <v>960</v>
      </c>
      <c r="D333" s="305" t="s">
        <v>1004</v>
      </c>
      <c r="E333" s="305" t="s">
        <v>1005</v>
      </c>
      <c r="F333" s="308">
        <v>1</v>
      </c>
      <c r="G333" s="308">
        <v>140</v>
      </c>
      <c r="H333" s="308">
        <v>1</v>
      </c>
      <c r="I333" s="308">
        <v>140</v>
      </c>
      <c r="J333" s="308">
        <v>1</v>
      </c>
      <c r="K333" s="308">
        <v>140</v>
      </c>
      <c r="L333" s="308">
        <v>1</v>
      </c>
      <c r="M333" s="308">
        <v>140</v>
      </c>
      <c r="N333" s="308">
        <v>5</v>
      </c>
      <c r="O333" s="308">
        <v>705</v>
      </c>
      <c r="P333" s="352">
        <v>5.0357142857142856</v>
      </c>
      <c r="Q333" s="309">
        <v>141</v>
      </c>
    </row>
    <row r="334" spans="1:17" ht="14.4" customHeight="1" x14ac:dyDescent="0.3">
      <c r="A334" s="304" t="s">
        <v>1083</v>
      </c>
      <c r="B334" s="305" t="s">
        <v>973</v>
      </c>
      <c r="C334" s="305" t="s">
        <v>960</v>
      </c>
      <c r="D334" s="305" t="s">
        <v>1006</v>
      </c>
      <c r="E334" s="305" t="s">
        <v>1005</v>
      </c>
      <c r="F334" s="308">
        <v>1</v>
      </c>
      <c r="G334" s="308">
        <v>78</v>
      </c>
      <c r="H334" s="308">
        <v>1</v>
      </c>
      <c r="I334" s="308">
        <v>78</v>
      </c>
      <c r="J334" s="308">
        <v>3</v>
      </c>
      <c r="K334" s="308">
        <v>234</v>
      </c>
      <c r="L334" s="308">
        <v>3</v>
      </c>
      <c r="M334" s="308">
        <v>78</v>
      </c>
      <c r="N334" s="308">
        <v>2</v>
      </c>
      <c r="O334" s="308">
        <v>156</v>
      </c>
      <c r="P334" s="352">
        <v>2</v>
      </c>
      <c r="Q334" s="309">
        <v>78</v>
      </c>
    </row>
    <row r="335" spans="1:17" ht="14.4" customHeight="1" x14ac:dyDescent="0.3">
      <c r="A335" s="304" t="s">
        <v>1083</v>
      </c>
      <c r="B335" s="305" t="s">
        <v>973</v>
      </c>
      <c r="C335" s="305" t="s">
        <v>960</v>
      </c>
      <c r="D335" s="305" t="s">
        <v>1013</v>
      </c>
      <c r="E335" s="305" t="s">
        <v>1014</v>
      </c>
      <c r="F335" s="308"/>
      <c r="G335" s="308"/>
      <c r="H335" s="308"/>
      <c r="I335" s="308"/>
      <c r="J335" s="308">
        <v>1</v>
      </c>
      <c r="K335" s="308">
        <v>582</v>
      </c>
      <c r="L335" s="308"/>
      <c r="M335" s="308">
        <v>582</v>
      </c>
      <c r="N335" s="308"/>
      <c r="O335" s="308"/>
      <c r="P335" s="352"/>
      <c r="Q335" s="309"/>
    </row>
    <row r="336" spans="1:17" ht="14.4" customHeight="1" x14ac:dyDescent="0.3">
      <c r="A336" s="304" t="s">
        <v>1083</v>
      </c>
      <c r="B336" s="305" t="s">
        <v>973</v>
      </c>
      <c r="C336" s="305" t="s">
        <v>960</v>
      </c>
      <c r="D336" s="305" t="s">
        <v>1015</v>
      </c>
      <c r="E336" s="305" t="s">
        <v>1016</v>
      </c>
      <c r="F336" s="308"/>
      <c r="G336" s="308"/>
      <c r="H336" s="308"/>
      <c r="I336" s="308"/>
      <c r="J336" s="308">
        <v>1</v>
      </c>
      <c r="K336" s="308">
        <v>1015</v>
      </c>
      <c r="L336" s="308"/>
      <c r="M336" s="308">
        <v>1015</v>
      </c>
      <c r="N336" s="308"/>
      <c r="O336" s="308"/>
      <c r="P336" s="352"/>
      <c r="Q336" s="309"/>
    </row>
    <row r="337" spans="1:17" ht="14.4" customHeight="1" x14ac:dyDescent="0.3">
      <c r="A337" s="304" t="s">
        <v>1083</v>
      </c>
      <c r="B337" s="305" t="s">
        <v>973</v>
      </c>
      <c r="C337" s="305" t="s">
        <v>960</v>
      </c>
      <c r="D337" s="305" t="s">
        <v>1021</v>
      </c>
      <c r="E337" s="305" t="s">
        <v>1022</v>
      </c>
      <c r="F337" s="308"/>
      <c r="G337" s="308"/>
      <c r="H337" s="308"/>
      <c r="I337" s="308"/>
      <c r="J337" s="308">
        <v>1</v>
      </c>
      <c r="K337" s="308">
        <v>158</v>
      </c>
      <c r="L337" s="308"/>
      <c r="M337" s="308">
        <v>158</v>
      </c>
      <c r="N337" s="308">
        <v>2</v>
      </c>
      <c r="O337" s="308">
        <v>318</v>
      </c>
      <c r="P337" s="352"/>
      <c r="Q337" s="309">
        <v>159</v>
      </c>
    </row>
    <row r="338" spans="1:17" ht="14.4" customHeight="1" x14ac:dyDescent="0.3">
      <c r="A338" s="304" t="s">
        <v>1083</v>
      </c>
      <c r="B338" s="305" t="s">
        <v>973</v>
      </c>
      <c r="C338" s="305" t="s">
        <v>960</v>
      </c>
      <c r="D338" s="305" t="s">
        <v>1035</v>
      </c>
      <c r="E338" s="305" t="s">
        <v>1036</v>
      </c>
      <c r="F338" s="308">
        <v>4</v>
      </c>
      <c r="G338" s="308">
        <v>64</v>
      </c>
      <c r="H338" s="308">
        <v>1</v>
      </c>
      <c r="I338" s="308">
        <v>16</v>
      </c>
      <c r="J338" s="308">
        <v>6</v>
      </c>
      <c r="K338" s="308">
        <v>96</v>
      </c>
      <c r="L338" s="308">
        <v>1.5</v>
      </c>
      <c r="M338" s="308">
        <v>16</v>
      </c>
      <c r="N338" s="308">
        <v>10</v>
      </c>
      <c r="O338" s="308">
        <v>160</v>
      </c>
      <c r="P338" s="352">
        <v>2.5</v>
      </c>
      <c r="Q338" s="309">
        <v>16</v>
      </c>
    </row>
    <row r="339" spans="1:17" ht="14.4" customHeight="1" x14ac:dyDescent="0.3">
      <c r="A339" s="304" t="s">
        <v>1084</v>
      </c>
      <c r="B339" s="305" t="s">
        <v>973</v>
      </c>
      <c r="C339" s="305" t="s">
        <v>960</v>
      </c>
      <c r="D339" s="305" t="s">
        <v>979</v>
      </c>
      <c r="E339" s="305" t="s">
        <v>980</v>
      </c>
      <c r="F339" s="308">
        <v>10</v>
      </c>
      <c r="G339" s="308">
        <v>2590</v>
      </c>
      <c r="H339" s="308">
        <v>1</v>
      </c>
      <c r="I339" s="308">
        <v>259</v>
      </c>
      <c r="J339" s="308">
        <v>22</v>
      </c>
      <c r="K339" s="308">
        <v>5742</v>
      </c>
      <c r="L339" s="308">
        <v>2.2169884169884169</v>
      </c>
      <c r="M339" s="308">
        <v>261</v>
      </c>
      <c r="N339" s="308">
        <v>19</v>
      </c>
      <c r="O339" s="308">
        <v>4978</v>
      </c>
      <c r="P339" s="352">
        <v>1.9220077220077221</v>
      </c>
      <c r="Q339" s="309">
        <v>262</v>
      </c>
    </row>
    <row r="340" spans="1:17" ht="14.4" customHeight="1" x14ac:dyDescent="0.3">
      <c r="A340" s="304" t="s">
        <v>1084</v>
      </c>
      <c r="B340" s="305" t="s">
        <v>973</v>
      </c>
      <c r="C340" s="305" t="s">
        <v>960</v>
      </c>
      <c r="D340" s="305" t="s">
        <v>981</v>
      </c>
      <c r="E340" s="305" t="s">
        <v>982</v>
      </c>
      <c r="F340" s="308">
        <v>124</v>
      </c>
      <c r="G340" s="308">
        <v>19716</v>
      </c>
      <c r="H340" s="308">
        <v>1</v>
      </c>
      <c r="I340" s="308">
        <v>159</v>
      </c>
      <c r="J340" s="308">
        <v>135</v>
      </c>
      <c r="K340" s="308">
        <v>21465</v>
      </c>
      <c r="L340" s="308">
        <v>1.0887096774193548</v>
      </c>
      <c r="M340" s="308">
        <v>159</v>
      </c>
      <c r="N340" s="308">
        <v>157</v>
      </c>
      <c r="O340" s="308">
        <v>25120</v>
      </c>
      <c r="P340" s="352">
        <v>1.2740921079326435</v>
      </c>
      <c r="Q340" s="309">
        <v>160</v>
      </c>
    </row>
    <row r="341" spans="1:17" ht="14.4" customHeight="1" x14ac:dyDescent="0.3">
      <c r="A341" s="304" t="s">
        <v>1084</v>
      </c>
      <c r="B341" s="305" t="s">
        <v>973</v>
      </c>
      <c r="C341" s="305" t="s">
        <v>960</v>
      </c>
      <c r="D341" s="305" t="s">
        <v>985</v>
      </c>
      <c r="E341" s="305" t="s">
        <v>986</v>
      </c>
      <c r="F341" s="308">
        <v>375</v>
      </c>
      <c r="G341" s="308">
        <v>26250</v>
      </c>
      <c r="H341" s="308">
        <v>1</v>
      </c>
      <c r="I341" s="308">
        <v>70</v>
      </c>
      <c r="J341" s="308">
        <v>482</v>
      </c>
      <c r="K341" s="308">
        <v>33740</v>
      </c>
      <c r="L341" s="308">
        <v>1.2853333333333334</v>
      </c>
      <c r="M341" s="308">
        <v>70</v>
      </c>
      <c r="N341" s="308">
        <v>484</v>
      </c>
      <c r="O341" s="308">
        <v>33880</v>
      </c>
      <c r="P341" s="352">
        <v>1.2906666666666666</v>
      </c>
      <c r="Q341" s="309">
        <v>70</v>
      </c>
    </row>
    <row r="342" spans="1:17" ht="14.4" customHeight="1" x14ac:dyDescent="0.3">
      <c r="A342" s="304" t="s">
        <v>1084</v>
      </c>
      <c r="B342" s="305" t="s">
        <v>973</v>
      </c>
      <c r="C342" s="305" t="s">
        <v>960</v>
      </c>
      <c r="D342" s="305" t="s">
        <v>987</v>
      </c>
      <c r="E342" s="305" t="s">
        <v>986</v>
      </c>
      <c r="F342" s="308">
        <v>32</v>
      </c>
      <c r="G342" s="308">
        <v>6464</v>
      </c>
      <c r="H342" s="308">
        <v>1</v>
      </c>
      <c r="I342" s="308">
        <v>202</v>
      </c>
      <c r="J342" s="308">
        <v>80</v>
      </c>
      <c r="K342" s="308">
        <v>16160</v>
      </c>
      <c r="L342" s="308">
        <v>2.5</v>
      </c>
      <c r="M342" s="308">
        <v>202</v>
      </c>
      <c r="N342" s="308">
        <v>62</v>
      </c>
      <c r="O342" s="308">
        <v>12586</v>
      </c>
      <c r="P342" s="352">
        <v>1.9470915841584158</v>
      </c>
      <c r="Q342" s="309">
        <v>203</v>
      </c>
    </row>
    <row r="343" spans="1:17" ht="14.4" customHeight="1" x14ac:dyDescent="0.3">
      <c r="A343" s="304" t="s">
        <v>1084</v>
      </c>
      <c r="B343" s="305" t="s">
        <v>973</v>
      </c>
      <c r="C343" s="305" t="s">
        <v>960</v>
      </c>
      <c r="D343" s="305" t="s">
        <v>989</v>
      </c>
      <c r="E343" s="305" t="s">
        <v>990</v>
      </c>
      <c r="F343" s="308">
        <v>318</v>
      </c>
      <c r="G343" s="308">
        <v>92538</v>
      </c>
      <c r="H343" s="308">
        <v>1</v>
      </c>
      <c r="I343" s="308">
        <v>291</v>
      </c>
      <c r="J343" s="308">
        <v>198</v>
      </c>
      <c r="K343" s="308">
        <v>57618</v>
      </c>
      <c r="L343" s="308">
        <v>0.62264150943396224</v>
      </c>
      <c r="M343" s="308">
        <v>291</v>
      </c>
      <c r="N343" s="308">
        <v>370</v>
      </c>
      <c r="O343" s="308">
        <v>108040</v>
      </c>
      <c r="P343" s="352">
        <v>1.167520370010158</v>
      </c>
      <c r="Q343" s="309">
        <v>292</v>
      </c>
    </row>
    <row r="344" spans="1:17" ht="14.4" customHeight="1" x14ac:dyDescent="0.3">
      <c r="A344" s="304" t="s">
        <v>1084</v>
      </c>
      <c r="B344" s="305" t="s">
        <v>973</v>
      </c>
      <c r="C344" s="305" t="s">
        <v>960</v>
      </c>
      <c r="D344" s="305" t="s">
        <v>991</v>
      </c>
      <c r="E344" s="305" t="s">
        <v>992</v>
      </c>
      <c r="F344" s="308">
        <v>1</v>
      </c>
      <c r="G344" s="308">
        <v>213</v>
      </c>
      <c r="H344" s="308">
        <v>1</v>
      </c>
      <c r="I344" s="308">
        <v>213</v>
      </c>
      <c r="J344" s="308"/>
      <c r="K344" s="308"/>
      <c r="L344" s="308"/>
      <c r="M344" s="308"/>
      <c r="N344" s="308">
        <v>3</v>
      </c>
      <c r="O344" s="308">
        <v>648</v>
      </c>
      <c r="P344" s="352">
        <v>3.0422535211267605</v>
      </c>
      <c r="Q344" s="309">
        <v>216</v>
      </c>
    </row>
    <row r="345" spans="1:17" ht="14.4" customHeight="1" x14ac:dyDescent="0.3">
      <c r="A345" s="304" t="s">
        <v>1084</v>
      </c>
      <c r="B345" s="305" t="s">
        <v>973</v>
      </c>
      <c r="C345" s="305" t="s">
        <v>960</v>
      </c>
      <c r="D345" s="305" t="s">
        <v>993</v>
      </c>
      <c r="E345" s="305" t="s">
        <v>994</v>
      </c>
      <c r="F345" s="308">
        <v>6</v>
      </c>
      <c r="G345" s="308">
        <v>642</v>
      </c>
      <c r="H345" s="308">
        <v>1</v>
      </c>
      <c r="I345" s="308">
        <v>107</v>
      </c>
      <c r="J345" s="308">
        <v>5</v>
      </c>
      <c r="K345" s="308">
        <v>535</v>
      </c>
      <c r="L345" s="308">
        <v>0.83333333333333337</v>
      </c>
      <c r="M345" s="308">
        <v>107</v>
      </c>
      <c r="N345" s="308">
        <v>11</v>
      </c>
      <c r="O345" s="308">
        <v>1188</v>
      </c>
      <c r="P345" s="352">
        <v>1.8504672897196262</v>
      </c>
      <c r="Q345" s="309">
        <v>108</v>
      </c>
    </row>
    <row r="346" spans="1:17" ht="14.4" customHeight="1" x14ac:dyDescent="0.3">
      <c r="A346" s="304" t="s">
        <v>1084</v>
      </c>
      <c r="B346" s="305" t="s">
        <v>973</v>
      </c>
      <c r="C346" s="305" t="s">
        <v>960</v>
      </c>
      <c r="D346" s="305" t="s">
        <v>995</v>
      </c>
      <c r="E346" s="305" t="s">
        <v>996</v>
      </c>
      <c r="F346" s="308">
        <v>4</v>
      </c>
      <c r="G346" s="308">
        <v>368</v>
      </c>
      <c r="H346" s="308">
        <v>1</v>
      </c>
      <c r="I346" s="308">
        <v>92</v>
      </c>
      <c r="J346" s="308"/>
      <c r="K346" s="308"/>
      <c r="L346" s="308"/>
      <c r="M346" s="308"/>
      <c r="N346" s="308">
        <v>6</v>
      </c>
      <c r="O346" s="308">
        <v>558</v>
      </c>
      <c r="P346" s="352">
        <v>1.5163043478260869</v>
      </c>
      <c r="Q346" s="309">
        <v>93</v>
      </c>
    </row>
    <row r="347" spans="1:17" ht="14.4" customHeight="1" x14ac:dyDescent="0.3">
      <c r="A347" s="304" t="s">
        <v>1084</v>
      </c>
      <c r="B347" s="305" t="s">
        <v>973</v>
      </c>
      <c r="C347" s="305" t="s">
        <v>960</v>
      </c>
      <c r="D347" s="305" t="s">
        <v>997</v>
      </c>
      <c r="E347" s="305" t="s">
        <v>998</v>
      </c>
      <c r="F347" s="308"/>
      <c r="G347" s="308"/>
      <c r="H347" s="308"/>
      <c r="I347" s="308"/>
      <c r="J347" s="308"/>
      <c r="K347" s="308"/>
      <c r="L347" s="308"/>
      <c r="M347" s="308"/>
      <c r="N347" s="308">
        <v>1</v>
      </c>
      <c r="O347" s="308">
        <v>220</v>
      </c>
      <c r="P347" s="352"/>
      <c r="Q347" s="309">
        <v>220</v>
      </c>
    </row>
    <row r="348" spans="1:17" ht="14.4" customHeight="1" x14ac:dyDescent="0.3">
      <c r="A348" s="304" t="s">
        <v>1084</v>
      </c>
      <c r="B348" s="305" t="s">
        <v>973</v>
      </c>
      <c r="C348" s="305" t="s">
        <v>960</v>
      </c>
      <c r="D348" s="305" t="s">
        <v>999</v>
      </c>
      <c r="E348" s="305" t="s">
        <v>1000</v>
      </c>
      <c r="F348" s="308">
        <v>13</v>
      </c>
      <c r="G348" s="308">
        <v>3913</v>
      </c>
      <c r="H348" s="308">
        <v>1</v>
      </c>
      <c r="I348" s="308">
        <v>301</v>
      </c>
      <c r="J348" s="308">
        <v>24</v>
      </c>
      <c r="K348" s="308">
        <v>7248</v>
      </c>
      <c r="L348" s="308">
        <v>1.8522872476360848</v>
      </c>
      <c r="M348" s="308">
        <v>302</v>
      </c>
      <c r="N348" s="308">
        <v>19</v>
      </c>
      <c r="O348" s="308">
        <v>5757</v>
      </c>
      <c r="P348" s="352">
        <v>1.4712496805520061</v>
      </c>
      <c r="Q348" s="309">
        <v>303</v>
      </c>
    </row>
    <row r="349" spans="1:17" ht="14.4" customHeight="1" x14ac:dyDescent="0.3">
      <c r="A349" s="304" t="s">
        <v>1084</v>
      </c>
      <c r="B349" s="305" t="s">
        <v>973</v>
      </c>
      <c r="C349" s="305" t="s">
        <v>960</v>
      </c>
      <c r="D349" s="305" t="s">
        <v>1001</v>
      </c>
      <c r="E349" s="305" t="s">
        <v>1002</v>
      </c>
      <c r="F349" s="308">
        <v>171</v>
      </c>
      <c r="G349" s="308">
        <v>22743</v>
      </c>
      <c r="H349" s="308">
        <v>1</v>
      </c>
      <c r="I349" s="308">
        <v>133</v>
      </c>
      <c r="J349" s="308">
        <v>190</v>
      </c>
      <c r="K349" s="308">
        <v>25270</v>
      </c>
      <c r="L349" s="308">
        <v>1.1111111111111112</v>
      </c>
      <c r="M349" s="308">
        <v>133</v>
      </c>
      <c r="N349" s="308">
        <v>206</v>
      </c>
      <c r="O349" s="308">
        <v>27604</v>
      </c>
      <c r="P349" s="352">
        <v>1.2137360946225213</v>
      </c>
      <c r="Q349" s="309">
        <v>134</v>
      </c>
    </row>
    <row r="350" spans="1:17" ht="14.4" customHeight="1" x14ac:dyDescent="0.3">
      <c r="A350" s="304" t="s">
        <v>1084</v>
      </c>
      <c r="B350" s="305" t="s">
        <v>973</v>
      </c>
      <c r="C350" s="305" t="s">
        <v>960</v>
      </c>
      <c r="D350" s="305" t="s">
        <v>1003</v>
      </c>
      <c r="E350" s="305" t="s">
        <v>1002</v>
      </c>
      <c r="F350" s="308">
        <v>1</v>
      </c>
      <c r="G350" s="308">
        <v>174</v>
      </c>
      <c r="H350" s="308">
        <v>1</v>
      </c>
      <c r="I350" s="308">
        <v>174</v>
      </c>
      <c r="J350" s="308"/>
      <c r="K350" s="308"/>
      <c r="L350" s="308"/>
      <c r="M350" s="308"/>
      <c r="N350" s="308">
        <v>1</v>
      </c>
      <c r="O350" s="308">
        <v>175</v>
      </c>
      <c r="P350" s="352">
        <v>1.0057471264367817</v>
      </c>
      <c r="Q350" s="309">
        <v>175</v>
      </c>
    </row>
    <row r="351" spans="1:17" ht="14.4" customHeight="1" x14ac:dyDescent="0.3">
      <c r="A351" s="304" t="s">
        <v>1084</v>
      </c>
      <c r="B351" s="305" t="s">
        <v>973</v>
      </c>
      <c r="C351" s="305" t="s">
        <v>960</v>
      </c>
      <c r="D351" s="305" t="s">
        <v>1004</v>
      </c>
      <c r="E351" s="305" t="s">
        <v>1005</v>
      </c>
      <c r="F351" s="308">
        <v>13</v>
      </c>
      <c r="G351" s="308">
        <v>1820</v>
      </c>
      <c r="H351" s="308">
        <v>1</v>
      </c>
      <c r="I351" s="308">
        <v>140</v>
      </c>
      <c r="J351" s="308">
        <v>24</v>
      </c>
      <c r="K351" s="308">
        <v>3360</v>
      </c>
      <c r="L351" s="308">
        <v>1.8461538461538463</v>
      </c>
      <c r="M351" s="308">
        <v>140</v>
      </c>
      <c r="N351" s="308">
        <v>19</v>
      </c>
      <c r="O351" s="308">
        <v>2679</v>
      </c>
      <c r="P351" s="352">
        <v>1.4719780219780221</v>
      </c>
      <c r="Q351" s="309">
        <v>141</v>
      </c>
    </row>
    <row r="352" spans="1:17" ht="14.4" customHeight="1" x14ac:dyDescent="0.3">
      <c r="A352" s="304" t="s">
        <v>1084</v>
      </c>
      <c r="B352" s="305" t="s">
        <v>973</v>
      </c>
      <c r="C352" s="305" t="s">
        <v>960</v>
      </c>
      <c r="D352" s="305" t="s">
        <v>1006</v>
      </c>
      <c r="E352" s="305" t="s">
        <v>1005</v>
      </c>
      <c r="F352" s="308">
        <v>171</v>
      </c>
      <c r="G352" s="308">
        <v>13338</v>
      </c>
      <c r="H352" s="308">
        <v>1</v>
      </c>
      <c r="I352" s="308">
        <v>78</v>
      </c>
      <c r="J352" s="308">
        <v>190</v>
      </c>
      <c r="K352" s="308">
        <v>14820</v>
      </c>
      <c r="L352" s="308">
        <v>1.1111111111111112</v>
      </c>
      <c r="M352" s="308">
        <v>78</v>
      </c>
      <c r="N352" s="308">
        <v>206</v>
      </c>
      <c r="O352" s="308">
        <v>16068</v>
      </c>
      <c r="P352" s="352">
        <v>1.2046783625730995</v>
      </c>
      <c r="Q352" s="309">
        <v>78</v>
      </c>
    </row>
    <row r="353" spans="1:17" ht="14.4" customHeight="1" x14ac:dyDescent="0.3">
      <c r="A353" s="304" t="s">
        <v>1084</v>
      </c>
      <c r="B353" s="305" t="s">
        <v>973</v>
      </c>
      <c r="C353" s="305" t="s">
        <v>960</v>
      </c>
      <c r="D353" s="305" t="s">
        <v>1009</v>
      </c>
      <c r="E353" s="305" t="s">
        <v>1010</v>
      </c>
      <c r="F353" s="308"/>
      <c r="G353" s="308"/>
      <c r="H353" s="308"/>
      <c r="I353" s="308"/>
      <c r="J353" s="308"/>
      <c r="K353" s="308"/>
      <c r="L353" s="308"/>
      <c r="M353" s="308"/>
      <c r="N353" s="308">
        <v>1</v>
      </c>
      <c r="O353" s="308">
        <v>612</v>
      </c>
      <c r="P353" s="352"/>
      <c r="Q353" s="309">
        <v>612</v>
      </c>
    </row>
    <row r="354" spans="1:17" ht="14.4" customHeight="1" x14ac:dyDescent="0.3">
      <c r="A354" s="304" t="s">
        <v>1084</v>
      </c>
      <c r="B354" s="305" t="s">
        <v>973</v>
      </c>
      <c r="C354" s="305" t="s">
        <v>960</v>
      </c>
      <c r="D354" s="305" t="s">
        <v>1013</v>
      </c>
      <c r="E354" s="305" t="s">
        <v>1014</v>
      </c>
      <c r="F354" s="308">
        <v>1</v>
      </c>
      <c r="G354" s="308">
        <v>580</v>
      </c>
      <c r="H354" s="308">
        <v>1</v>
      </c>
      <c r="I354" s="308">
        <v>580</v>
      </c>
      <c r="J354" s="308"/>
      <c r="K354" s="308"/>
      <c r="L354" s="308"/>
      <c r="M354" s="308"/>
      <c r="N354" s="308"/>
      <c r="O354" s="308"/>
      <c r="P354" s="352"/>
      <c r="Q354" s="309"/>
    </row>
    <row r="355" spans="1:17" ht="14.4" customHeight="1" x14ac:dyDescent="0.3">
      <c r="A355" s="304" t="s">
        <v>1084</v>
      </c>
      <c r="B355" s="305" t="s">
        <v>973</v>
      </c>
      <c r="C355" s="305" t="s">
        <v>960</v>
      </c>
      <c r="D355" s="305" t="s">
        <v>1015</v>
      </c>
      <c r="E355" s="305" t="s">
        <v>1016</v>
      </c>
      <c r="F355" s="308">
        <v>1</v>
      </c>
      <c r="G355" s="308">
        <v>1011</v>
      </c>
      <c r="H355" s="308">
        <v>1</v>
      </c>
      <c r="I355" s="308">
        <v>1011</v>
      </c>
      <c r="J355" s="308"/>
      <c r="K355" s="308"/>
      <c r="L355" s="308"/>
      <c r="M355" s="308"/>
      <c r="N355" s="308"/>
      <c r="O355" s="308"/>
      <c r="P355" s="352"/>
      <c r="Q355" s="309"/>
    </row>
    <row r="356" spans="1:17" ht="14.4" customHeight="1" x14ac:dyDescent="0.3">
      <c r="A356" s="304" t="s">
        <v>1084</v>
      </c>
      <c r="B356" s="305" t="s">
        <v>973</v>
      </c>
      <c r="C356" s="305" t="s">
        <v>960</v>
      </c>
      <c r="D356" s="305" t="s">
        <v>1019</v>
      </c>
      <c r="E356" s="305" t="s">
        <v>1020</v>
      </c>
      <c r="F356" s="308">
        <v>4</v>
      </c>
      <c r="G356" s="308">
        <v>4736</v>
      </c>
      <c r="H356" s="308">
        <v>1</v>
      </c>
      <c r="I356" s="308">
        <v>1184</v>
      </c>
      <c r="J356" s="308">
        <v>5</v>
      </c>
      <c r="K356" s="308">
        <v>5930</v>
      </c>
      <c r="L356" s="308">
        <v>1.2521114864864864</v>
      </c>
      <c r="M356" s="308">
        <v>1186</v>
      </c>
      <c r="N356" s="308">
        <v>11</v>
      </c>
      <c r="O356" s="308">
        <v>13079</v>
      </c>
      <c r="P356" s="352">
        <v>2.7616131756756759</v>
      </c>
      <c r="Q356" s="309">
        <v>1189</v>
      </c>
    </row>
    <row r="357" spans="1:17" ht="14.4" customHeight="1" x14ac:dyDescent="0.3">
      <c r="A357" s="304" t="s">
        <v>1084</v>
      </c>
      <c r="B357" s="305" t="s">
        <v>973</v>
      </c>
      <c r="C357" s="305" t="s">
        <v>960</v>
      </c>
      <c r="D357" s="305" t="s">
        <v>1021</v>
      </c>
      <c r="E357" s="305" t="s">
        <v>1022</v>
      </c>
      <c r="F357" s="308">
        <v>15</v>
      </c>
      <c r="G357" s="308">
        <v>2370</v>
      </c>
      <c r="H357" s="308">
        <v>1</v>
      </c>
      <c r="I357" s="308">
        <v>158</v>
      </c>
      <c r="J357" s="308">
        <v>11</v>
      </c>
      <c r="K357" s="308">
        <v>1738</v>
      </c>
      <c r="L357" s="308">
        <v>0.73333333333333328</v>
      </c>
      <c r="M357" s="308">
        <v>158</v>
      </c>
      <c r="N357" s="308">
        <v>14</v>
      </c>
      <c r="O357" s="308">
        <v>2226</v>
      </c>
      <c r="P357" s="352">
        <v>0.93924050632911393</v>
      </c>
      <c r="Q357" s="309">
        <v>159</v>
      </c>
    </row>
    <row r="358" spans="1:17" ht="14.4" customHeight="1" x14ac:dyDescent="0.3">
      <c r="A358" s="304" t="s">
        <v>1084</v>
      </c>
      <c r="B358" s="305" t="s">
        <v>973</v>
      </c>
      <c r="C358" s="305" t="s">
        <v>960</v>
      </c>
      <c r="D358" s="305" t="s">
        <v>1023</v>
      </c>
      <c r="E358" s="305" t="s">
        <v>1024</v>
      </c>
      <c r="F358" s="308">
        <v>1</v>
      </c>
      <c r="G358" s="308">
        <v>316</v>
      </c>
      <c r="H358" s="308">
        <v>1</v>
      </c>
      <c r="I358" s="308">
        <v>316</v>
      </c>
      <c r="J358" s="308"/>
      <c r="K358" s="308"/>
      <c r="L358" s="308"/>
      <c r="M358" s="308"/>
      <c r="N358" s="308">
        <v>1</v>
      </c>
      <c r="O358" s="308">
        <v>319</v>
      </c>
      <c r="P358" s="352">
        <v>1.009493670886076</v>
      </c>
      <c r="Q358" s="309">
        <v>319</v>
      </c>
    </row>
    <row r="359" spans="1:17" ht="14.4" customHeight="1" x14ac:dyDescent="0.3">
      <c r="A359" s="304" t="s">
        <v>1084</v>
      </c>
      <c r="B359" s="305" t="s">
        <v>973</v>
      </c>
      <c r="C359" s="305" t="s">
        <v>960</v>
      </c>
      <c r="D359" s="305" t="s">
        <v>1027</v>
      </c>
      <c r="E359" s="305" t="s">
        <v>1028</v>
      </c>
      <c r="F359" s="308">
        <v>1</v>
      </c>
      <c r="G359" s="308">
        <v>382</v>
      </c>
      <c r="H359" s="308">
        <v>1</v>
      </c>
      <c r="I359" s="308">
        <v>382</v>
      </c>
      <c r="J359" s="308">
        <v>1</v>
      </c>
      <c r="K359" s="308">
        <v>382</v>
      </c>
      <c r="L359" s="308">
        <v>1</v>
      </c>
      <c r="M359" s="308">
        <v>382</v>
      </c>
      <c r="N359" s="308">
        <v>2</v>
      </c>
      <c r="O359" s="308">
        <v>764</v>
      </c>
      <c r="P359" s="352">
        <v>2</v>
      </c>
      <c r="Q359" s="309">
        <v>382</v>
      </c>
    </row>
    <row r="360" spans="1:17" ht="14.4" customHeight="1" x14ac:dyDescent="0.3">
      <c r="A360" s="304" t="s">
        <v>1084</v>
      </c>
      <c r="B360" s="305" t="s">
        <v>973</v>
      </c>
      <c r="C360" s="305" t="s">
        <v>960</v>
      </c>
      <c r="D360" s="305" t="s">
        <v>1029</v>
      </c>
      <c r="E360" s="305" t="s">
        <v>1030</v>
      </c>
      <c r="F360" s="308">
        <v>1</v>
      </c>
      <c r="G360" s="308">
        <v>486</v>
      </c>
      <c r="H360" s="308">
        <v>1</v>
      </c>
      <c r="I360" s="308">
        <v>486</v>
      </c>
      <c r="J360" s="308">
        <v>1</v>
      </c>
      <c r="K360" s="308">
        <v>486</v>
      </c>
      <c r="L360" s="308">
        <v>1</v>
      </c>
      <c r="M360" s="308">
        <v>486</v>
      </c>
      <c r="N360" s="308">
        <v>2</v>
      </c>
      <c r="O360" s="308">
        <v>972</v>
      </c>
      <c r="P360" s="352">
        <v>2</v>
      </c>
      <c r="Q360" s="309">
        <v>486</v>
      </c>
    </row>
    <row r="361" spans="1:17" ht="14.4" customHeight="1" x14ac:dyDescent="0.3">
      <c r="A361" s="304" t="s">
        <v>1084</v>
      </c>
      <c r="B361" s="305" t="s">
        <v>973</v>
      </c>
      <c r="C361" s="305" t="s">
        <v>960</v>
      </c>
      <c r="D361" s="305" t="s">
        <v>1035</v>
      </c>
      <c r="E361" s="305" t="s">
        <v>1036</v>
      </c>
      <c r="F361" s="308">
        <v>199</v>
      </c>
      <c r="G361" s="308">
        <v>3184</v>
      </c>
      <c r="H361" s="308">
        <v>1</v>
      </c>
      <c r="I361" s="308">
        <v>16</v>
      </c>
      <c r="J361" s="308">
        <v>222</v>
      </c>
      <c r="K361" s="308">
        <v>3552</v>
      </c>
      <c r="L361" s="308">
        <v>1.1155778894472361</v>
      </c>
      <c r="M361" s="308">
        <v>16</v>
      </c>
      <c r="N361" s="308">
        <v>241</v>
      </c>
      <c r="O361" s="308">
        <v>3856</v>
      </c>
      <c r="P361" s="352">
        <v>1.2110552763819096</v>
      </c>
      <c r="Q361" s="309">
        <v>16</v>
      </c>
    </row>
    <row r="362" spans="1:17" ht="14.4" customHeight="1" x14ac:dyDescent="0.3">
      <c r="A362" s="304" t="s">
        <v>1085</v>
      </c>
      <c r="B362" s="305" t="s">
        <v>973</v>
      </c>
      <c r="C362" s="305" t="s">
        <v>960</v>
      </c>
      <c r="D362" s="305" t="s">
        <v>979</v>
      </c>
      <c r="E362" s="305" t="s">
        <v>980</v>
      </c>
      <c r="F362" s="308">
        <v>5</v>
      </c>
      <c r="G362" s="308">
        <v>1295</v>
      </c>
      <c r="H362" s="308">
        <v>1</v>
      </c>
      <c r="I362" s="308">
        <v>259</v>
      </c>
      <c r="J362" s="308">
        <v>6</v>
      </c>
      <c r="K362" s="308">
        <v>1566</v>
      </c>
      <c r="L362" s="308">
        <v>1.2092664092664092</v>
      </c>
      <c r="M362" s="308">
        <v>261</v>
      </c>
      <c r="N362" s="308">
        <v>9</v>
      </c>
      <c r="O362" s="308">
        <v>2358</v>
      </c>
      <c r="P362" s="352">
        <v>1.8208494208494208</v>
      </c>
      <c r="Q362" s="309">
        <v>262</v>
      </c>
    </row>
    <row r="363" spans="1:17" ht="14.4" customHeight="1" x14ac:dyDescent="0.3">
      <c r="A363" s="304" t="s">
        <v>1085</v>
      </c>
      <c r="B363" s="305" t="s">
        <v>973</v>
      </c>
      <c r="C363" s="305" t="s">
        <v>960</v>
      </c>
      <c r="D363" s="305" t="s">
        <v>981</v>
      </c>
      <c r="E363" s="305" t="s">
        <v>982</v>
      </c>
      <c r="F363" s="308">
        <v>8</v>
      </c>
      <c r="G363" s="308">
        <v>1272</v>
      </c>
      <c r="H363" s="308">
        <v>1</v>
      </c>
      <c r="I363" s="308">
        <v>159</v>
      </c>
      <c r="J363" s="308">
        <v>16</v>
      </c>
      <c r="K363" s="308">
        <v>2544</v>
      </c>
      <c r="L363" s="308">
        <v>2</v>
      </c>
      <c r="M363" s="308">
        <v>159</v>
      </c>
      <c r="N363" s="308">
        <v>21</v>
      </c>
      <c r="O363" s="308">
        <v>3360</v>
      </c>
      <c r="P363" s="352">
        <v>2.641509433962264</v>
      </c>
      <c r="Q363" s="309">
        <v>160</v>
      </c>
    </row>
    <row r="364" spans="1:17" ht="14.4" customHeight="1" x14ac:dyDescent="0.3">
      <c r="A364" s="304" t="s">
        <v>1085</v>
      </c>
      <c r="B364" s="305" t="s">
        <v>973</v>
      </c>
      <c r="C364" s="305" t="s">
        <v>960</v>
      </c>
      <c r="D364" s="305" t="s">
        <v>985</v>
      </c>
      <c r="E364" s="305" t="s">
        <v>986</v>
      </c>
      <c r="F364" s="308">
        <v>9</v>
      </c>
      <c r="G364" s="308">
        <v>630</v>
      </c>
      <c r="H364" s="308">
        <v>1</v>
      </c>
      <c r="I364" s="308">
        <v>70</v>
      </c>
      <c r="J364" s="308">
        <v>22</v>
      </c>
      <c r="K364" s="308">
        <v>1540</v>
      </c>
      <c r="L364" s="308">
        <v>2.4444444444444446</v>
      </c>
      <c r="M364" s="308">
        <v>70</v>
      </c>
      <c r="N364" s="308">
        <v>49</v>
      </c>
      <c r="O364" s="308">
        <v>3430</v>
      </c>
      <c r="P364" s="352">
        <v>5.4444444444444446</v>
      </c>
      <c r="Q364" s="309">
        <v>70</v>
      </c>
    </row>
    <row r="365" spans="1:17" ht="14.4" customHeight="1" x14ac:dyDescent="0.3">
      <c r="A365" s="304" t="s">
        <v>1085</v>
      </c>
      <c r="B365" s="305" t="s">
        <v>973</v>
      </c>
      <c r="C365" s="305" t="s">
        <v>960</v>
      </c>
      <c r="D365" s="305" t="s">
        <v>987</v>
      </c>
      <c r="E365" s="305" t="s">
        <v>986</v>
      </c>
      <c r="F365" s="308">
        <v>21</v>
      </c>
      <c r="G365" s="308">
        <v>4242</v>
      </c>
      <c r="H365" s="308">
        <v>1</v>
      </c>
      <c r="I365" s="308">
        <v>202</v>
      </c>
      <c r="J365" s="308">
        <v>18</v>
      </c>
      <c r="K365" s="308">
        <v>3636</v>
      </c>
      <c r="L365" s="308">
        <v>0.8571428571428571</v>
      </c>
      <c r="M365" s="308">
        <v>202</v>
      </c>
      <c r="N365" s="308">
        <v>24</v>
      </c>
      <c r="O365" s="308">
        <v>4872</v>
      </c>
      <c r="P365" s="352">
        <v>1.1485148514851484</v>
      </c>
      <c r="Q365" s="309">
        <v>203</v>
      </c>
    </row>
    <row r="366" spans="1:17" ht="14.4" customHeight="1" x14ac:dyDescent="0.3">
      <c r="A366" s="304" t="s">
        <v>1085</v>
      </c>
      <c r="B366" s="305" t="s">
        <v>973</v>
      </c>
      <c r="C366" s="305" t="s">
        <v>960</v>
      </c>
      <c r="D366" s="305" t="s">
        <v>989</v>
      </c>
      <c r="E366" s="305" t="s">
        <v>990</v>
      </c>
      <c r="F366" s="308"/>
      <c r="G366" s="308"/>
      <c r="H366" s="308"/>
      <c r="I366" s="308"/>
      <c r="J366" s="308"/>
      <c r="K366" s="308"/>
      <c r="L366" s="308"/>
      <c r="M366" s="308"/>
      <c r="N366" s="308">
        <v>90</v>
      </c>
      <c r="O366" s="308">
        <v>26280</v>
      </c>
      <c r="P366" s="352"/>
      <c r="Q366" s="309">
        <v>292</v>
      </c>
    </row>
    <row r="367" spans="1:17" ht="14.4" customHeight="1" x14ac:dyDescent="0.3">
      <c r="A367" s="304" t="s">
        <v>1085</v>
      </c>
      <c r="B367" s="305" t="s">
        <v>973</v>
      </c>
      <c r="C367" s="305" t="s">
        <v>960</v>
      </c>
      <c r="D367" s="305" t="s">
        <v>993</v>
      </c>
      <c r="E367" s="305" t="s">
        <v>994</v>
      </c>
      <c r="F367" s="308">
        <v>1</v>
      </c>
      <c r="G367" s="308">
        <v>107</v>
      </c>
      <c r="H367" s="308">
        <v>1</v>
      </c>
      <c r="I367" s="308">
        <v>107</v>
      </c>
      <c r="J367" s="308"/>
      <c r="K367" s="308"/>
      <c r="L367" s="308"/>
      <c r="M367" s="308"/>
      <c r="N367" s="308">
        <v>3</v>
      </c>
      <c r="O367" s="308">
        <v>324</v>
      </c>
      <c r="P367" s="352">
        <v>3.02803738317757</v>
      </c>
      <c r="Q367" s="309">
        <v>108</v>
      </c>
    </row>
    <row r="368" spans="1:17" ht="14.4" customHeight="1" x14ac:dyDescent="0.3">
      <c r="A368" s="304" t="s">
        <v>1085</v>
      </c>
      <c r="B368" s="305" t="s">
        <v>973</v>
      </c>
      <c r="C368" s="305" t="s">
        <v>960</v>
      </c>
      <c r="D368" s="305" t="s">
        <v>999</v>
      </c>
      <c r="E368" s="305" t="s">
        <v>1000</v>
      </c>
      <c r="F368" s="308">
        <v>4</v>
      </c>
      <c r="G368" s="308">
        <v>1204</v>
      </c>
      <c r="H368" s="308">
        <v>1</v>
      </c>
      <c r="I368" s="308">
        <v>301</v>
      </c>
      <c r="J368" s="308">
        <v>5</v>
      </c>
      <c r="K368" s="308">
        <v>1510</v>
      </c>
      <c r="L368" s="308">
        <v>1.2541528239202657</v>
      </c>
      <c r="M368" s="308">
        <v>302</v>
      </c>
      <c r="N368" s="308">
        <v>9</v>
      </c>
      <c r="O368" s="308">
        <v>2727</v>
      </c>
      <c r="P368" s="352">
        <v>2.264950166112957</v>
      </c>
      <c r="Q368" s="309">
        <v>303</v>
      </c>
    </row>
    <row r="369" spans="1:17" ht="14.4" customHeight="1" x14ac:dyDescent="0.3">
      <c r="A369" s="304" t="s">
        <v>1085</v>
      </c>
      <c r="B369" s="305" t="s">
        <v>973</v>
      </c>
      <c r="C369" s="305" t="s">
        <v>960</v>
      </c>
      <c r="D369" s="305" t="s">
        <v>1001</v>
      </c>
      <c r="E369" s="305" t="s">
        <v>1002</v>
      </c>
      <c r="F369" s="308">
        <v>6</v>
      </c>
      <c r="G369" s="308">
        <v>798</v>
      </c>
      <c r="H369" s="308">
        <v>1</v>
      </c>
      <c r="I369" s="308">
        <v>133</v>
      </c>
      <c r="J369" s="308">
        <v>11</v>
      </c>
      <c r="K369" s="308">
        <v>1463</v>
      </c>
      <c r="L369" s="308">
        <v>1.8333333333333333</v>
      </c>
      <c r="M369" s="308">
        <v>133</v>
      </c>
      <c r="N369" s="308">
        <v>23</v>
      </c>
      <c r="O369" s="308">
        <v>3082</v>
      </c>
      <c r="P369" s="352">
        <v>3.8621553884711779</v>
      </c>
      <c r="Q369" s="309">
        <v>134</v>
      </c>
    </row>
    <row r="370" spans="1:17" ht="14.4" customHeight="1" x14ac:dyDescent="0.3">
      <c r="A370" s="304" t="s">
        <v>1085</v>
      </c>
      <c r="B370" s="305" t="s">
        <v>973</v>
      </c>
      <c r="C370" s="305" t="s">
        <v>960</v>
      </c>
      <c r="D370" s="305" t="s">
        <v>1004</v>
      </c>
      <c r="E370" s="305" t="s">
        <v>1005</v>
      </c>
      <c r="F370" s="308">
        <v>4</v>
      </c>
      <c r="G370" s="308">
        <v>560</v>
      </c>
      <c r="H370" s="308">
        <v>1</v>
      </c>
      <c r="I370" s="308">
        <v>140</v>
      </c>
      <c r="J370" s="308">
        <v>6</v>
      </c>
      <c r="K370" s="308">
        <v>840</v>
      </c>
      <c r="L370" s="308">
        <v>1.5</v>
      </c>
      <c r="M370" s="308">
        <v>140</v>
      </c>
      <c r="N370" s="308">
        <v>9</v>
      </c>
      <c r="O370" s="308">
        <v>1269</v>
      </c>
      <c r="P370" s="352">
        <v>2.2660714285714287</v>
      </c>
      <c r="Q370" s="309">
        <v>141</v>
      </c>
    </row>
    <row r="371" spans="1:17" ht="14.4" customHeight="1" x14ac:dyDescent="0.3">
      <c r="A371" s="304" t="s">
        <v>1085</v>
      </c>
      <c r="B371" s="305" t="s">
        <v>973</v>
      </c>
      <c r="C371" s="305" t="s">
        <v>960</v>
      </c>
      <c r="D371" s="305" t="s">
        <v>1006</v>
      </c>
      <c r="E371" s="305" t="s">
        <v>1005</v>
      </c>
      <c r="F371" s="308">
        <v>6</v>
      </c>
      <c r="G371" s="308">
        <v>468</v>
      </c>
      <c r="H371" s="308">
        <v>1</v>
      </c>
      <c r="I371" s="308">
        <v>78</v>
      </c>
      <c r="J371" s="308">
        <v>11</v>
      </c>
      <c r="K371" s="308">
        <v>858</v>
      </c>
      <c r="L371" s="308">
        <v>1.8333333333333333</v>
      </c>
      <c r="M371" s="308">
        <v>78</v>
      </c>
      <c r="N371" s="308">
        <v>23</v>
      </c>
      <c r="O371" s="308">
        <v>1794</v>
      </c>
      <c r="P371" s="352">
        <v>3.8333333333333335</v>
      </c>
      <c r="Q371" s="309">
        <v>78</v>
      </c>
    </row>
    <row r="372" spans="1:17" ht="14.4" customHeight="1" x14ac:dyDescent="0.3">
      <c r="A372" s="304" t="s">
        <v>1085</v>
      </c>
      <c r="B372" s="305" t="s">
        <v>973</v>
      </c>
      <c r="C372" s="305" t="s">
        <v>960</v>
      </c>
      <c r="D372" s="305" t="s">
        <v>1009</v>
      </c>
      <c r="E372" s="305" t="s">
        <v>1010</v>
      </c>
      <c r="F372" s="308"/>
      <c r="G372" s="308"/>
      <c r="H372" s="308"/>
      <c r="I372" s="308"/>
      <c r="J372" s="308"/>
      <c r="K372" s="308"/>
      <c r="L372" s="308"/>
      <c r="M372" s="308"/>
      <c r="N372" s="308">
        <v>2</v>
      </c>
      <c r="O372" s="308">
        <v>1224</v>
      </c>
      <c r="P372" s="352"/>
      <c r="Q372" s="309">
        <v>612</v>
      </c>
    </row>
    <row r="373" spans="1:17" ht="14.4" customHeight="1" x14ac:dyDescent="0.3">
      <c r="A373" s="304" t="s">
        <v>1085</v>
      </c>
      <c r="B373" s="305" t="s">
        <v>973</v>
      </c>
      <c r="C373" s="305" t="s">
        <v>960</v>
      </c>
      <c r="D373" s="305" t="s">
        <v>1019</v>
      </c>
      <c r="E373" s="305" t="s">
        <v>1020</v>
      </c>
      <c r="F373" s="308"/>
      <c r="G373" s="308"/>
      <c r="H373" s="308"/>
      <c r="I373" s="308"/>
      <c r="J373" s="308"/>
      <c r="K373" s="308"/>
      <c r="L373" s="308"/>
      <c r="M373" s="308"/>
      <c r="N373" s="308">
        <v>3</v>
      </c>
      <c r="O373" s="308">
        <v>3567</v>
      </c>
      <c r="P373" s="352"/>
      <c r="Q373" s="309">
        <v>1189</v>
      </c>
    </row>
    <row r="374" spans="1:17" ht="14.4" customHeight="1" x14ac:dyDescent="0.3">
      <c r="A374" s="304" t="s">
        <v>1085</v>
      </c>
      <c r="B374" s="305" t="s">
        <v>973</v>
      </c>
      <c r="C374" s="305" t="s">
        <v>960</v>
      </c>
      <c r="D374" s="305" t="s">
        <v>1021</v>
      </c>
      <c r="E374" s="305" t="s">
        <v>1022</v>
      </c>
      <c r="F374" s="308"/>
      <c r="G374" s="308"/>
      <c r="H374" s="308"/>
      <c r="I374" s="308"/>
      <c r="J374" s="308"/>
      <c r="K374" s="308"/>
      <c r="L374" s="308"/>
      <c r="M374" s="308"/>
      <c r="N374" s="308">
        <v>3</v>
      </c>
      <c r="O374" s="308">
        <v>477</v>
      </c>
      <c r="P374" s="352"/>
      <c r="Q374" s="309">
        <v>159</v>
      </c>
    </row>
    <row r="375" spans="1:17" ht="14.4" customHeight="1" x14ac:dyDescent="0.3">
      <c r="A375" s="304" t="s">
        <v>1085</v>
      </c>
      <c r="B375" s="305" t="s">
        <v>973</v>
      </c>
      <c r="C375" s="305" t="s">
        <v>960</v>
      </c>
      <c r="D375" s="305" t="s">
        <v>1035</v>
      </c>
      <c r="E375" s="305" t="s">
        <v>1036</v>
      </c>
      <c r="F375" s="308">
        <v>16</v>
      </c>
      <c r="G375" s="308">
        <v>256</v>
      </c>
      <c r="H375" s="308">
        <v>1</v>
      </c>
      <c r="I375" s="308">
        <v>16</v>
      </c>
      <c r="J375" s="308">
        <v>22</v>
      </c>
      <c r="K375" s="308">
        <v>352</v>
      </c>
      <c r="L375" s="308">
        <v>1.375</v>
      </c>
      <c r="M375" s="308">
        <v>16</v>
      </c>
      <c r="N375" s="308">
        <v>32</v>
      </c>
      <c r="O375" s="308">
        <v>512</v>
      </c>
      <c r="P375" s="352">
        <v>2</v>
      </c>
      <c r="Q375" s="309">
        <v>16</v>
      </c>
    </row>
    <row r="376" spans="1:17" ht="14.4" customHeight="1" x14ac:dyDescent="0.3">
      <c r="A376" s="304" t="s">
        <v>1086</v>
      </c>
      <c r="B376" s="305" t="s">
        <v>973</v>
      </c>
      <c r="C376" s="305" t="s">
        <v>960</v>
      </c>
      <c r="D376" s="305" t="s">
        <v>979</v>
      </c>
      <c r="E376" s="305" t="s">
        <v>980</v>
      </c>
      <c r="F376" s="308"/>
      <c r="G376" s="308"/>
      <c r="H376" s="308"/>
      <c r="I376" s="308"/>
      <c r="J376" s="308"/>
      <c r="K376" s="308"/>
      <c r="L376" s="308"/>
      <c r="M376" s="308"/>
      <c r="N376" s="308">
        <v>2</v>
      </c>
      <c r="O376" s="308">
        <v>524</v>
      </c>
      <c r="P376" s="352"/>
      <c r="Q376" s="309">
        <v>262</v>
      </c>
    </row>
    <row r="377" spans="1:17" ht="14.4" customHeight="1" x14ac:dyDescent="0.3">
      <c r="A377" s="304" t="s">
        <v>1086</v>
      </c>
      <c r="B377" s="305" t="s">
        <v>973</v>
      </c>
      <c r="C377" s="305" t="s">
        <v>960</v>
      </c>
      <c r="D377" s="305" t="s">
        <v>981</v>
      </c>
      <c r="E377" s="305" t="s">
        <v>982</v>
      </c>
      <c r="F377" s="308"/>
      <c r="G377" s="308"/>
      <c r="H377" s="308"/>
      <c r="I377" s="308"/>
      <c r="J377" s="308">
        <v>1</v>
      </c>
      <c r="K377" s="308">
        <v>159</v>
      </c>
      <c r="L377" s="308"/>
      <c r="M377" s="308">
        <v>159</v>
      </c>
      <c r="N377" s="308"/>
      <c r="O377" s="308"/>
      <c r="P377" s="352"/>
      <c r="Q377" s="309"/>
    </row>
    <row r="378" spans="1:17" ht="14.4" customHeight="1" x14ac:dyDescent="0.3">
      <c r="A378" s="304" t="s">
        <v>1086</v>
      </c>
      <c r="B378" s="305" t="s">
        <v>973</v>
      </c>
      <c r="C378" s="305" t="s">
        <v>960</v>
      </c>
      <c r="D378" s="305" t="s">
        <v>985</v>
      </c>
      <c r="E378" s="305" t="s">
        <v>986</v>
      </c>
      <c r="F378" s="308">
        <v>2</v>
      </c>
      <c r="G378" s="308">
        <v>140</v>
      </c>
      <c r="H378" s="308">
        <v>1</v>
      </c>
      <c r="I378" s="308">
        <v>70</v>
      </c>
      <c r="J378" s="308">
        <v>5</v>
      </c>
      <c r="K378" s="308">
        <v>350</v>
      </c>
      <c r="L378" s="308">
        <v>2.5</v>
      </c>
      <c r="M378" s="308">
        <v>70</v>
      </c>
      <c r="N378" s="308"/>
      <c r="O378" s="308"/>
      <c r="P378" s="352"/>
      <c r="Q378" s="309"/>
    </row>
    <row r="379" spans="1:17" ht="14.4" customHeight="1" x14ac:dyDescent="0.3">
      <c r="A379" s="304" t="s">
        <v>1086</v>
      </c>
      <c r="B379" s="305" t="s">
        <v>973</v>
      </c>
      <c r="C379" s="305" t="s">
        <v>960</v>
      </c>
      <c r="D379" s="305" t="s">
        <v>987</v>
      </c>
      <c r="E379" s="305" t="s">
        <v>986</v>
      </c>
      <c r="F379" s="308"/>
      <c r="G379" s="308"/>
      <c r="H379" s="308"/>
      <c r="I379" s="308"/>
      <c r="J379" s="308">
        <v>5</v>
      </c>
      <c r="K379" s="308">
        <v>1010</v>
      </c>
      <c r="L379" s="308"/>
      <c r="M379" s="308">
        <v>202</v>
      </c>
      <c r="N379" s="308">
        <v>4</v>
      </c>
      <c r="O379" s="308">
        <v>812</v>
      </c>
      <c r="P379" s="352"/>
      <c r="Q379" s="309">
        <v>203</v>
      </c>
    </row>
    <row r="380" spans="1:17" ht="14.4" customHeight="1" x14ac:dyDescent="0.3">
      <c r="A380" s="304" t="s">
        <v>1086</v>
      </c>
      <c r="B380" s="305" t="s">
        <v>973</v>
      </c>
      <c r="C380" s="305" t="s">
        <v>960</v>
      </c>
      <c r="D380" s="305" t="s">
        <v>989</v>
      </c>
      <c r="E380" s="305" t="s">
        <v>990</v>
      </c>
      <c r="F380" s="308"/>
      <c r="G380" s="308"/>
      <c r="H380" s="308"/>
      <c r="I380" s="308"/>
      <c r="J380" s="308"/>
      <c r="K380" s="308"/>
      <c r="L380" s="308"/>
      <c r="M380" s="308"/>
      <c r="N380" s="308">
        <v>9</v>
      </c>
      <c r="O380" s="308">
        <v>2628</v>
      </c>
      <c r="P380" s="352"/>
      <c r="Q380" s="309">
        <v>292</v>
      </c>
    </row>
    <row r="381" spans="1:17" ht="14.4" customHeight="1" x14ac:dyDescent="0.3">
      <c r="A381" s="304" t="s">
        <v>1086</v>
      </c>
      <c r="B381" s="305" t="s">
        <v>973</v>
      </c>
      <c r="C381" s="305" t="s">
        <v>960</v>
      </c>
      <c r="D381" s="305" t="s">
        <v>999</v>
      </c>
      <c r="E381" s="305" t="s">
        <v>1000</v>
      </c>
      <c r="F381" s="308"/>
      <c r="G381" s="308"/>
      <c r="H381" s="308"/>
      <c r="I381" s="308"/>
      <c r="J381" s="308">
        <v>2</v>
      </c>
      <c r="K381" s="308">
        <v>604</v>
      </c>
      <c r="L381" s="308"/>
      <c r="M381" s="308">
        <v>302</v>
      </c>
      <c r="N381" s="308">
        <v>2</v>
      </c>
      <c r="O381" s="308">
        <v>606</v>
      </c>
      <c r="P381" s="352"/>
      <c r="Q381" s="309">
        <v>303</v>
      </c>
    </row>
    <row r="382" spans="1:17" ht="14.4" customHeight="1" x14ac:dyDescent="0.3">
      <c r="A382" s="304" t="s">
        <v>1086</v>
      </c>
      <c r="B382" s="305" t="s">
        <v>973</v>
      </c>
      <c r="C382" s="305" t="s">
        <v>960</v>
      </c>
      <c r="D382" s="305" t="s">
        <v>1001</v>
      </c>
      <c r="E382" s="305" t="s">
        <v>1002</v>
      </c>
      <c r="F382" s="308">
        <v>1</v>
      </c>
      <c r="G382" s="308">
        <v>133</v>
      </c>
      <c r="H382" s="308">
        <v>1</v>
      </c>
      <c r="I382" s="308">
        <v>133</v>
      </c>
      <c r="J382" s="308">
        <v>3</v>
      </c>
      <c r="K382" s="308">
        <v>399</v>
      </c>
      <c r="L382" s="308">
        <v>3</v>
      </c>
      <c r="M382" s="308">
        <v>133</v>
      </c>
      <c r="N382" s="308"/>
      <c r="O382" s="308"/>
      <c r="P382" s="352"/>
      <c r="Q382" s="309"/>
    </row>
    <row r="383" spans="1:17" ht="14.4" customHeight="1" x14ac:dyDescent="0.3">
      <c r="A383" s="304" t="s">
        <v>1086</v>
      </c>
      <c r="B383" s="305" t="s">
        <v>973</v>
      </c>
      <c r="C383" s="305" t="s">
        <v>960</v>
      </c>
      <c r="D383" s="305" t="s">
        <v>1004</v>
      </c>
      <c r="E383" s="305" t="s">
        <v>1005</v>
      </c>
      <c r="F383" s="308"/>
      <c r="G383" s="308"/>
      <c r="H383" s="308"/>
      <c r="I383" s="308"/>
      <c r="J383" s="308">
        <v>2</v>
      </c>
      <c r="K383" s="308">
        <v>280</v>
      </c>
      <c r="L383" s="308"/>
      <c r="M383" s="308">
        <v>140</v>
      </c>
      <c r="N383" s="308">
        <v>2</v>
      </c>
      <c r="O383" s="308">
        <v>282</v>
      </c>
      <c r="P383" s="352"/>
      <c r="Q383" s="309">
        <v>141</v>
      </c>
    </row>
    <row r="384" spans="1:17" ht="14.4" customHeight="1" x14ac:dyDescent="0.3">
      <c r="A384" s="304" t="s">
        <v>1086</v>
      </c>
      <c r="B384" s="305" t="s">
        <v>973</v>
      </c>
      <c r="C384" s="305" t="s">
        <v>960</v>
      </c>
      <c r="D384" s="305" t="s">
        <v>1006</v>
      </c>
      <c r="E384" s="305" t="s">
        <v>1005</v>
      </c>
      <c r="F384" s="308">
        <v>1</v>
      </c>
      <c r="G384" s="308">
        <v>78</v>
      </c>
      <c r="H384" s="308">
        <v>1</v>
      </c>
      <c r="I384" s="308">
        <v>78</v>
      </c>
      <c r="J384" s="308">
        <v>3</v>
      </c>
      <c r="K384" s="308">
        <v>234</v>
      </c>
      <c r="L384" s="308">
        <v>3</v>
      </c>
      <c r="M384" s="308">
        <v>78</v>
      </c>
      <c r="N384" s="308"/>
      <c r="O384" s="308"/>
      <c r="P384" s="352"/>
      <c r="Q384" s="309"/>
    </row>
    <row r="385" spans="1:17" ht="14.4" customHeight="1" x14ac:dyDescent="0.3">
      <c r="A385" s="304" t="s">
        <v>1086</v>
      </c>
      <c r="B385" s="305" t="s">
        <v>973</v>
      </c>
      <c r="C385" s="305" t="s">
        <v>960</v>
      </c>
      <c r="D385" s="305" t="s">
        <v>1027</v>
      </c>
      <c r="E385" s="305" t="s">
        <v>1028</v>
      </c>
      <c r="F385" s="308">
        <v>1</v>
      </c>
      <c r="G385" s="308">
        <v>382</v>
      </c>
      <c r="H385" s="308">
        <v>1</v>
      </c>
      <c r="I385" s="308">
        <v>382</v>
      </c>
      <c r="J385" s="308"/>
      <c r="K385" s="308"/>
      <c r="L385" s="308"/>
      <c r="M385" s="308"/>
      <c r="N385" s="308"/>
      <c r="O385" s="308"/>
      <c r="P385" s="352"/>
      <c r="Q385" s="309"/>
    </row>
    <row r="386" spans="1:17" ht="14.4" customHeight="1" x14ac:dyDescent="0.3">
      <c r="A386" s="304" t="s">
        <v>1086</v>
      </c>
      <c r="B386" s="305" t="s">
        <v>973</v>
      </c>
      <c r="C386" s="305" t="s">
        <v>960</v>
      </c>
      <c r="D386" s="305" t="s">
        <v>1029</v>
      </c>
      <c r="E386" s="305" t="s">
        <v>1030</v>
      </c>
      <c r="F386" s="308">
        <v>1</v>
      </c>
      <c r="G386" s="308">
        <v>486</v>
      </c>
      <c r="H386" s="308">
        <v>1</v>
      </c>
      <c r="I386" s="308">
        <v>486</v>
      </c>
      <c r="J386" s="308"/>
      <c r="K386" s="308"/>
      <c r="L386" s="308"/>
      <c r="M386" s="308"/>
      <c r="N386" s="308"/>
      <c r="O386" s="308"/>
      <c r="P386" s="352"/>
      <c r="Q386" s="309"/>
    </row>
    <row r="387" spans="1:17" ht="14.4" customHeight="1" x14ac:dyDescent="0.3">
      <c r="A387" s="304" t="s">
        <v>1086</v>
      </c>
      <c r="B387" s="305" t="s">
        <v>973</v>
      </c>
      <c r="C387" s="305" t="s">
        <v>960</v>
      </c>
      <c r="D387" s="305" t="s">
        <v>1035</v>
      </c>
      <c r="E387" s="305" t="s">
        <v>1036</v>
      </c>
      <c r="F387" s="308">
        <v>2</v>
      </c>
      <c r="G387" s="308">
        <v>32</v>
      </c>
      <c r="H387" s="308">
        <v>1</v>
      </c>
      <c r="I387" s="308">
        <v>16</v>
      </c>
      <c r="J387" s="308">
        <v>5</v>
      </c>
      <c r="K387" s="308">
        <v>80</v>
      </c>
      <c r="L387" s="308">
        <v>2.5</v>
      </c>
      <c r="M387" s="308">
        <v>16</v>
      </c>
      <c r="N387" s="308">
        <v>2</v>
      </c>
      <c r="O387" s="308">
        <v>32</v>
      </c>
      <c r="P387" s="352">
        <v>1</v>
      </c>
      <c r="Q387" s="309">
        <v>16</v>
      </c>
    </row>
    <row r="388" spans="1:17" ht="14.4" customHeight="1" x14ac:dyDescent="0.3">
      <c r="A388" s="304" t="s">
        <v>1087</v>
      </c>
      <c r="B388" s="305" t="s">
        <v>973</v>
      </c>
      <c r="C388" s="305" t="s">
        <v>960</v>
      </c>
      <c r="D388" s="305" t="s">
        <v>979</v>
      </c>
      <c r="E388" s="305" t="s">
        <v>980</v>
      </c>
      <c r="F388" s="308">
        <v>3</v>
      </c>
      <c r="G388" s="308">
        <v>777</v>
      </c>
      <c r="H388" s="308">
        <v>1</v>
      </c>
      <c r="I388" s="308">
        <v>259</v>
      </c>
      <c r="J388" s="308">
        <v>4</v>
      </c>
      <c r="K388" s="308">
        <v>1044</v>
      </c>
      <c r="L388" s="308">
        <v>1.3436293436293436</v>
      </c>
      <c r="M388" s="308">
        <v>261</v>
      </c>
      <c r="N388" s="308"/>
      <c r="O388" s="308"/>
      <c r="P388" s="352"/>
      <c r="Q388" s="309"/>
    </row>
    <row r="389" spans="1:17" ht="14.4" customHeight="1" x14ac:dyDescent="0.3">
      <c r="A389" s="304" t="s">
        <v>1087</v>
      </c>
      <c r="B389" s="305" t="s">
        <v>973</v>
      </c>
      <c r="C389" s="305" t="s">
        <v>960</v>
      </c>
      <c r="D389" s="305" t="s">
        <v>981</v>
      </c>
      <c r="E389" s="305" t="s">
        <v>982</v>
      </c>
      <c r="F389" s="308">
        <v>11</v>
      </c>
      <c r="G389" s="308">
        <v>1749</v>
      </c>
      <c r="H389" s="308">
        <v>1</v>
      </c>
      <c r="I389" s="308">
        <v>159</v>
      </c>
      <c r="J389" s="308">
        <v>11</v>
      </c>
      <c r="K389" s="308">
        <v>1749</v>
      </c>
      <c r="L389" s="308">
        <v>1</v>
      </c>
      <c r="M389" s="308">
        <v>159</v>
      </c>
      <c r="N389" s="308"/>
      <c r="O389" s="308"/>
      <c r="P389" s="352"/>
      <c r="Q389" s="309"/>
    </row>
    <row r="390" spans="1:17" ht="14.4" customHeight="1" x14ac:dyDescent="0.3">
      <c r="A390" s="304" t="s">
        <v>1087</v>
      </c>
      <c r="B390" s="305" t="s">
        <v>973</v>
      </c>
      <c r="C390" s="305" t="s">
        <v>960</v>
      </c>
      <c r="D390" s="305" t="s">
        <v>985</v>
      </c>
      <c r="E390" s="305" t="s">
        <v>986</v>
      </c>
      <c r="F390" s="308">
        <v>27</v>
      </c>
      <c r="G390" s="308">
        <v>1890</v>
      </c>
      <c r="H390" s="308">
        <v>1</v>
      </c>
      <c r="I390" s="308">
        <v>70</v>
      </c>
      <c r="J390" s="308">
        <v>23</v>
      </c>
      <c r="K390" s="308">
        <v>1610</v>
      </c>
      <c r="L390" s="308">
        <v>0.85185185185185186</v>
      </c>
      <c r="M390" s="308">
        <v>70</v>
      </c>
      <c r="N390" s="308"/>
      <c r="O390" s="308"/>
      <c r="P390" s="352"/>
      <c r="Q390" s="309"/>
    </row>
    <row r="391" spans="1:17" ht="14.4" customHeight="1" x14ac:dyDescent="0.3">
      <c r="A391" s="304" t="s">
        <v>1087</v>
      </c>
      <c r="B391" s="305" t="s">
        <v>973</v>
      </c>
      <c r="C391" s="305" t="s">
        <v>960</v>
      </c>
      <c r="D391" s="305" t="s">
        <v>987</v>
      </c>
      <c r="E391" s="305" t="s">
        <v>986</v>
      </c>
      <c r="F391" s="308">
        <v>18</v>
      </c>
      <c r="G391" s="308">
        <v>3636</v>
      </c>
      <c r="H391" s="308">
        <v>1</v>
      </c>
      <c r="I391" s="308">
        <v>202</v>
      </c>
      <c r="J391" s="308">
        <v>20</v>
      </c>
      <c r="K391" s="308">
        <v>4040</v>
      </c>
      <c r="L391" s="308">
        <v>1.1111111111111112</v>
      </c>
      <c r="M391" s="308">
        <v>202</v>
      </c>
      <c r="N391" s="308"/>
      <c r="O391" s="308"/>
      <c r="P391" s="352"/>
      <c r="Q391" s="309"/>
    </row>
    <row r="392" spans="1:17" ht="14.4" customHeight="1" x14ac:dyDescent="0.3">
      <c r="A392" s="304" t="s">
        <v>1087</v>
      </c>
      <c r="B392" s="305" t="s">
        <v>973</v>
      </c>
      <c r="C392" s="305" t="s">
        <v>960</v>
      </c>
      <c r="D392" s="305" t="s">
        <v>989</v>
      </c>
      <c r="E392" s="305" t="s">
        <v>990</v>
      </c>
      <c r="F392" s="308">
        <v>39</v>
      </c>
      <c r="G392" s="308">
        <v>11349</v>
      </c>
      <c r="H392" s="308">
        <v>1</v>
      </c>
      <c r="I392" s="308">
        <v>291</v>
      </c>
      <c r="J392" s="308">
        <v>6</v>
      </c>
      <c r="K392" s="308">
        <v>1746</v>
      </c>
      <c r="L392" s="308">
        <v>0.15384615384615385</v>
      </c>
      <c r="M392" s="308">
        <v>291</v>
      </c>
      <c r="N392" s="308"/>
      <c r="O392" s="308"/>
      <c r="P392" s="352"/>
      <c r="Q392" s="309"/>
    </row>
    <row r="393" spans="1:17" ht="14.4" customHeight="1" x14ac:dyDescent="0.3">
      <c r="A393" s="304" t="s">
        <v>1087</v>
      </c>
      <c r="B393" s="305" t="s">
        <v>973</v>
      </c>
      <c r="C393" s="305" t="s">
        <v>960</v>
      </c>
      <c r="D393" s="305" t="s">
        <v>991</v>
      </c>
      <c r="E393" s="305" t="s">
        <v>992</v>
      </c>
      <c r="F393" s="308"/>
      <c r="G393" s="308"/>
      <c r="H393" s="308"/>
      <c r="I393" s="308"/>
      <c r="J393" s="308">
        <v>3</v>
      </c>
      <c r="K393" s="308">
        <v>645</v>
      </c>
      <c r="L393" s="308"/>
      <c r="M393" s="308">
        <v>215</v>
      </c>
      <c r="N393" s="308"/>
      <c r="O393" s="308"/>
      <c r="P393" s="352"/>
      <c r="Q393" s="309"/>
    </row>
    <row r="394" spans="1:17" ht="14.4" customHeight="1" x14ac:dyDescent="0.3">
      <c r="A394" s="304" t="s">
        <v>1087</v>
      </c>
      <c r="B394" s="305" t="s">
        <v>973</v>
      </c>
      <c r="C394" s="305" t="s">
        <v>960</v>
      </c>
      <c r="D394" s="305" t="s">
        <v>993</v>
      </c>
      <c r="E394" s="305" t="s">
        <v>994</v>
      </c>
      <c r="F394" s="308">
        <v>1</v>
      </c>
      <c r="G394" s="308">
        <v>107</v>
      </c>
      <c r="H394" s="308">
        <v>1</v>
      </c>
      <c r="I394" s="308">
        <v>107</v>
      </c>
      <c r="J394" s="308">
        <v>2</v>
      </c>
      <c r="K394" s="308">
        <v>214</v>
      </c>
      <c r="L394" s="308">
        <v>2</v>
      </c>
      <c r="M394" s="308">
        <v>107</v>
      </c>
      <c r="N394" s="308"/>
      <c r="O394" s="308"/>
      <c r="P394" s="352"/>
      <c r="Q394" s="309"/>
    </row>
    <row r="395" spans="1:17" ht="14.4" customHeight="1" x14ac:dyDescent="0.3">
      <c r="A395" s="304" t="s">
        <v>1087</v>
      </c>
      <c r="B395" s="305" t="s">
        <v>973</v>
      </c>
      <c r="C395" s="305" t="s">
        <v>960</v>
      </c>
      <c r="D395" s="305" t="s">
        <v>999</v>
      </c>
      <c r="E395" s="305" t="s">
        <v>1000</v>
      </c>
      <c r="F395" s="308">
        <v>5</v>
      </c>
      <c r="G395" s="308">
        <v>1505</v>
      </c>
      <c r="H395" s="308">
        <v>1</v>
      </c>
      <c r="I395" s="308">
        <v>301</v>
      </c>
      <c r="J395" s="308">
        <v>4</v>
      </c>
      <c r="K395" s="308">
        <v>1208</v>
      </c>
      <c r="L395" s="308">
        <v>0.80265780730897007</v>
      </c>
      <c r="M395" s="308">
        <v>302</v>
      </c>
      <c r="N395" s="308"/>
      <c r="O395" s="308"/>
      <c r="P395" s="352"/>
      <c r="Q395" s="309"/>
    </row>
    <row r="396" spans="1:17" ht="14.4" customHeight="1" x14ac:dyDescent="0.3">
      <c r="A396" s="304" t="s">
        <v>1087</v>
      </c>
      <c r="B396" s="305" t="s">
        <v>973</v>
      </c>
      <c r="C396" s="305" t="s">
        <v>960</v>
      </c>
      <c r="D396" s="305" t="s">
        <v>1001</v>
      </c>
      <c r="E396" s="305" t="s">
        <v>1002</v>
      </c>
      <c r="F396" s="308">
        <v>12</v>
      </c>
      <c r="G396" s="308">
        <v>1596</v>
      </c>
      <c r="H396" s="308">
        <v>1</v>
      </c>
      <c r="I396" s="308">
        <v>133</v>
      </c>
      <c r="J396" s="308">
        <v>10</v>
      </c>
      <c r="K396" s="308">
        <v>1330</v>
      </c>
      <c r="L396" s="308">
        <v>0.83333333333333337</v>
      </c>
      <c r="M396" s="308">
        <v>133</v>
      </c>
      <c r="N396" s="308"/>
      <c r="O396" s="308"/>
      <c r="P396" s="352"/>
      <c r="Q396" s="309"/>
    </row>
    <row r="397" spans="1:17" ht="14.4" customHeight="1" x14ac:dyDescent="0.3">
      <c r="A397" s="304" t="s">
        <v>1087</v>
      </c>
      <c r="B397" s="305" t="s">
        <v>973</v>
      </c>
      <c r="C397" s="305" t="s">
        <v>960</v>
      </c>
      <c r="D397" s="305" t="s">
        <v>1004</v>
      </c>
      <c r="E397" s="305" t="s">
        <v>1005</v>
      </c>
      <c r="F397" s="308">
        <v>5</v>
      </c>
      <c r="G397" s="308">
        <v>700</v>
      </c>
      <c r="H397" s="308">
        <v>1</v>
      </c>
      <c r="I397" s="308">
        <v>140</v>
      </c>
      <c r="J397" s="308">
        <v>4</v>
      </c>
      <c r="K397" s="308">
        <v>560</v>
      </c>
      <c r="L397" s="308">
        <v>0.8</v>
      </c>
      <c r="M397" s="308">
        <v>140</v>
      </c>
      <c r="N397" s="308"/>
      <c r="O397" s="308"/>
      <c r="P397" s="352"/>
      <c r="Q397" s="309"/>
    </row>
    <row r="398" spans="1:17" ht="14.4" customHeight="1" x14ac:dyDescent="0.3">
      <c r="A398" s="304" t="s">
        <v>1087</v>
      </c>
      <c r="B398" s="305" t="s">
        <v>973</v>
      </c>
      <c r="C398" s="305" t="s">
        <v>960</v>
      </c>
      <c r="D398" s="305" t="s">
        <v>1006</v>
      </c>
      <c r="E398" s="305" t="s">
        <v>1005</v>
      </c>
      <c r="F398" s="308">
        <v>12</v>
      </c>
      <c r="G398" s="308">
        <v>936</v>
      </c>
      <c r="H398" s="308">
        <v>1</v>
      </c>
      <c r="I398" s="308">
        <v>78</v>
      </c>
      <c r="J398" s="308">
        <v>10</v>
      </c>
      <c r="K398" s="308">
        <v>780</v>
      </c>
      <c r="L398" s="308">
        <v>0.83333333333333337</v>
      </c>
      <c r="M398" s="308">
        <v>78</v>
      </c>
      <c r="N398" s="308"/>
      <c r="O398" s="308"/>
      <c r="P398" s="352"/>
      <c r="Q398" s="309"/>
    </row>
    <row r="399" spans="1:17" ht="14.4" customHeight="1" x14ac:dyDescent="0.3">
      <c r="A399" s="304" t="s">
        <v>1087</v>
      </c>
      <c r="B399" s="305" t="s">
        <v>973</v>
      </c>
      <c r="C399" s="305" t="s">
        <v>960</v>
      </c>
      <c r="D399" s="305" t="s">
        <v>1009</v>
      </c>
      <c r="E399" s="305" t="s">
        <v>1010</v>
      </c>
      <c r="F399" s="308"/>
      <c r="G399" s="308"/>
      <c r="H399" s="308"/>
      <c r="I399" s="308"/>
      <c r="J399" s="308">
        <v>1</v>
      </c>
      <c r="K399" s="308">
        <v>609</v>
      </c>
      <c r="L399" s="308"/>
      <c r="M399" s="308">
        <v>609</v>
      </c>
      <c r="N399" s="308"/>
      <c r="O399" s="308"/>
      <c r="P399" s="352"/>
      <c r="Q399" s="309"/>
    </row>
    <row r="400" spans="1:17" ht="14.4" customHeight="1" x14ac:dyDescent="0.3">
      <c r="A400" s="304" t="s">
        <v>1087</v>
      </c>
      <c r="B400" s="305" t="s">
        <v>973</v>
      </c>
      <c r="C400" s="305" t="s">
        <v>960</v>
      </c>
      <c r="D400" s="305" t="s">
        <v>1019</v>
      </c>
      <c r="E400" s="305" t="s">
        <v>1020</v>
      </c>
      <c r="F400" s="308">
        <v>1</v>
      </c>
      <c r="G400" s="308">
        <v>1184</v>
      </c>
      <c r="H400" s="308">
        <v>1</v>
      </c>
      <c r="I400" s="308">
        <v>1184</v>
      </c>
      <c r="J400" s="308">
        <v>1</v>
      </c>
      <c r="K400" s="308">
        <v>1186</v>
      </c>
      <c r="L400" s="308">
        <v>1.0016891891891893</v>
      </c>
      <c r="M400" s="308">
        <v>1186</v>
      </c>
      <c r="N400" s="308"/>
      <c r="O400" s="308"/>
      <c r="P400" s="352"/>
      <c r="Q400" s="309"/>
    </row>
    <row r="401" spans="1:17" ht="14.4" customHeight="1" x14ac:dyDescent="0.3">
      <c r="A401" s="304" t="s">
        <v>1087</v>
      </c>
      <c r="B401" s="305" t="s">
        <v>973</v>
      </c>
      <c r="C401" s="305" t="s">
        <v>960</v>
      </c>
      <c r="D401" s="305" t="s">
        <v>1021</v>
      </c>
      <c r="E401" s="305" t="s">
        <v>1022</v>
      </c>
      <c r="F401" s="308">
        <v>1</v>
      </c>
      <c r="G401" s="308">
        <v>158</v>
      </c>
      <c r="H401" s="308">
        <v>1</v>
      </c>
      <c r="I401" s="308">
        <v>158</v>
      </c>
      <c r="J401" s="308">
        <v>1</v>
      </c>
      <c r="K401" s="308">
        <v>158</v>
      </c>
      <c r="L401" s="308">
        <v>1</v>
      </c>
      <c r="M401" s="308">
        <v>158</v>
      </c>
      <c r="N401" s="308"/>
      <c r="O401" s="308"/>
      <c r="P401" s="352"/>
      <c r="Q401" s="309"/>
    </row>
    <row r="402" spans="1:17" ht="14.4" customHeight="1" x14ac:dyDescent="0.3">
      <c r="A402" s="304" t="s">
        <v>1087</v>
      </c>
      <c r="B402" s="305" t="s">
        <v>973</v>
      </c>
      <c r="C402" s="305" t="s">
        <v>960</v>
      </c>
      <c r="D402" s="305" t="s">
        <v>1023</v>
      </c>
      <c r="E402" s="305" t="s">
        <v>1024</v>
      </c>
      <c r="F402" s="308"/>
      <c r="G402" s="308"/>
      <c r="H402" s="308"/>
      <c r="I402" s="308"/>
      <c r="J402" s="308">
        <v>1</v>
      </c>
      <c r="K402" s="308">
        <v>318</v>
      </c>
      <c r="L402" s="308"/>
      <c r="M402" s="308">
        <v>318</v>
      </c>
      <c r="N402" s="308"/>
      <c r="O402" s="308"/>
      <c r="P402" s="352"/>
      <c r="Q402" s="309"/>
    </row>
    <row r="403" spans="1:17" ht="14.4" customHeight="1" x14ac:dyDescent="0.3">
      <c r="A403" s="304" t="s">
        <v>1087</v>
      </c>
      <c r="B403" s="305" t="s">
        <v>973</v>
      </c>
      <c r="C403" s="305" t="s">
        <v>960</v>
      </c>
      <c r="D403" s="305" t="s">
        <v>1035</v>
      </c>
      <c r="E403" s="305" t="s">
        <v>1036</v>
      </c>
      <c r="F403" s="308">
        <v>19</v>
      </c>
      <c r="G403" s="308">
        <v>304</v>
      </c>
      <c r="H403" s="308">
        <v>1</v>
      </c>
      <c r="I403" s="308">
        <v>16</v>
      </c>
      <c r="J403" s="308">
        <v>20</v>
      </c>
      <c r="K403" s="308">
        <v>320</v>
      </c>
      <c r="L403" s="308">
        <v>1.0526315789473684</v>
      </c>
      <c r="M403" s="308">
        <v>16</v>
      </c>
      <c r="N403" s="308"/>
      <c r="O403" s="308"/>
      <c r="P403" s="352"/>
      <c r="Q403" s="309"/>
    </row>
    <row r="404" spans="1:17" ht="14.4" customHeight="1" x14ac:dyDescent="0.3">
      <c r="A404" s="304" t="s">
        <v>1088</v>
      </c>
      <c r="B404" s="305" t="s">
        <v>973</v>
      </c>
      <c r="C404" s="305" t="s">
        <v>960</v>
      </c>
      <c r="D404" s="305" t="s">
        <v>979</v>
      </c>
      <c r="E404" s="305" t="s">
        <v>980</v>
      </c>
      <c r="F404" s="308">
        <v>1</v>
      </c>
      <c r="G404" s="308">
        <v>259</v>
      </c>
      <c r="H404" s="308">
        <v>1</v>
      </c>
      <c r="I404" s="308">
        <v>259</v>
      </c>
      <c r="J404" s="308">
        <v>5</v>
      </c>
      <c r="K404" s="308">
        <v>1305</v>
      </c>
      <c r="L404" s="308">
        <v>5.038610038610039</v>
      </c>
      <c r="M404" s="308">
        <v>261</v>
      </c>
      <c r="N404" s="308">
        <v>2</v>
      </c>
      <c r="O404" s="308">
        <v>524</v>
      </c>
      <c r="P404" s="352">
        <v>2.0231660231660231</v>
      </c>
      <c r="Q404" s="309">
        <v>262</v>
      </c>
    </row>
    <row r="405" spans="1:17" ht="14.4" customHeight="1" x14ac:dyDescent="0.3">
      <c r="A405" s="304" t="s">
        <v>1088</v>
      </c>
      <c r="B405" s="305" t="s">
        <v>973</v>
      </c>
      <c r="C405" s="305" t="s">
        <v>960</v>
      </c>
      <c r="D405" s="305" t="s">
        <v>981</v>
      </c>
      <c r="E405" s="305" t="s">
        <v>982</v>
      </c>
      <c r="F405" s="308">
        <v>8</v>
      </c>
      <c r="G405" s="308">
        <v>1272</v>
      </c>
      <c r="H405" s="308">
        <v>1</v>
      </c>
      <c r="I405" s="308">
        <v>159</v>
      </c>
      <c r="J405" s="308">
        <v>13</v>
      </c>
      <c r="K405" s="308">
        <v>2067</v>
      </c>
      <c r="L405" s="308">
        <v>1.625</v>
      </c>
      <c r="M405" s="308">
        <v>159</v>
      </c>
      <c r="N405" s="308">
        <v>8</v>
      </c>
      <c r="O405" s="308">
        <v>1280</v>
      </c>
      <c r="P405" s="352">
        <v>1.0062893081761006</v>
      </c>
      <c r="Q405" s="309">
        <v>160</v>
      </c>
    </row>
    <row r="406" spans="1:17" ht="14.4" customHeight="1" x14ac:dyDescent="0.3">
      <c r="A406" s="304" t="s">
        <v>1088</v>
      </c>
      <c r="B406" s="305" t="s">
        <v>973</v>
      </c>
      <c r="C406" s="305" t="s">
        <v>960</v>
      </c>
      <c r="D406" s="305" t="s">
        <v>985</v>
      </c>
      <c r="E406" s="305" t="s">
        <v>986</v>
      </c>
      <c r="F406" s="308">
        <v>41</v>
      </c>
      <c r="G406" s="308">
        <v>2870</v>
      </c>
      <c r="H406" s="308">
        <v>1</v>
      </c>
      <c r="I406" s="308">
        <v>70</v>
      </c>
      <c r="J406" s="308">
        <v>25</v>
      </c>
      <c r="K406" s="308">
        <v>1750</v>
      </c>
      <c r="L406" s="308">
        <v>0.6097560975609756</v>
      </c>
      <c r="M406" s="308">
        <v>70</v>
      </c>
      <c r="N406" s="308">
        <v>21</v>
      </c>
      <c r="O406" s="308">
        <v>1470</v>
      </c>
      <c r="P406" s="352">
        <v>0.51219512195121952</v>
      </c>
      <c r="Q406" s="309">
        <v>70</v>
      </c>
    </row>
    <row r="407" spans="1:17" ht="14.4" customHeight="1" x14ac:dyDescent="0.3">
      <c r="A407" s="304" t="s">
        <v>1088</v>
      </c>
      <c r="B407" s="305" t="s">
        <v>973</v>
      </c>
      <c r="C407" s="305" t="s">
        <v>960</v>
      </c>
      <c r="D407" s="305" t="s">
        <v>987</v>
      </c>
      <c r="E407" s="305" t="s">
        <v>986</v>
      </c>
      <c r="F407" s="308">
        <v>22</v>
      </c>
      <c r="G407" s="308">
        <v>4444</v>
      </c>
      <c r="H407" s="308">
        <v>1</v>
      </c>
      <c r="I407" s="308">
        <v>202</v>
      </c>
      <c r="J407" s="308">
        <v>12</v>
      </c>
      <c r="K407" s="308">
        <v>2424</v>
      </c>
      <c r="L407" s="308">
        <v>0.54545454545454541</v>
      </c>
      <c r="M407" s="308">
        <v>202</v>
      </c>
      <c r="N407" s="308">
        <v>5</v>
      </c>
      <c r="O407" s="308">
        <v>1015</v>
      </c>
      <c r="P407" s="352">
        <v>0.2283978397839784</v>
      </c>
      <c r="Q407" s="309">
        <v>203</v>
      </c>
    </row>
    <row r="408" spans="1:17" ht="14.4" customHeight="1" x14ac:dyDescent="0.3">
      <c r="A408" s="304" t="s">
        <v>1088</v>
      </c>
      <c r="B408" s="305" t="s">
        <v>973</v>
      </c>
      <c r="C408" s="305" t="s">
        <v>960</v>
      </c>
      <c r="D408" s="305" t="s">
        <v>989</v>
      </c>
      <c r="E408" s="305" t="s">
        <v>990</v>
      </c>
      <c r="F408" s="308">
        <v>42</v>
      </c>
      <c r="G408" s="308">
        <v>12222</v>
      </c>
      <c r="H408" s="308">
        <v>1</v>
      </c>
      <c r="I408" s="308">
        <v>291</v>
      </c>
      <c r="J408" s="308"/>
      <c r="K408" s="308"/>
      <c r="L408" s="308"/>
      <c r="M408" s="308"/>
      <c r="N408" s="308"/>
      <c r="O408" s="308"/>
      <c r="P408" s="352"/>
      <c r="Q408" s="309"/>
    </row>
    <row r="409" spans="1:17" ht="14.4" customHeight="1" x14ac:dyDescent="0.3">
      <c r="A409" s="304" t="s">
        <v>1088</v>
      </c>
      <c r="B409" s="305" t="s">
        <v>973</v>
      </c>
      <c r="C409" s="305" t="s">
        <v>960</v>
      </c>
      <c r="D409" s="305" t="s">
        <v>993</v>
      </c>
      <c r="E409" s="305" t="s">
        <v>994</v>
      </c>
      <c r="F409" s="308">
        <v>1</v>
      </c>
      <c r="G409" s="308">
        <v>107</v>
      </c>
      <c r="H409" s="308">
        <v>1</v>
      </c>
      <c r="I409" s="308">
        <v>107</v>
      </c>
      <c r="J409" s="308"/>
      <c r="K409" s="308"/>
      <c r="L409" s="308"/>
      <c r="M409" s="308"/>
      <c r="N409" s="308"/>
      <c r="O409" s="308"/>
      <c r="P409" s="352"/>
      <c r="Q409" s="309"/>
    </row>
    <row r="410" spans="1:17" ht="14.4" customHeight="1" x14ac:dyDescent="0.3">
      <c r="A410" s="304" t="s">
        <v>1088</v>
      </c>
      <c r="B410" s="305" t="s">
        <v>973</v>
      </c>
      <c r="C410" s="305" t="s">
        <v>960</v>
      </c>
      <c r="D410" s="305" t="s">
        <v>995</v>
      </c>
      <c r="E410" s="305" t="s">
        <v>996</v>
      </c>
      <c r="F410" s="308">
        <v>3</v>
      </c>
      <c r="G410" s="308">
        <v>276</v>
      </c>
      <c r="H410" s="308">
        <v>1</v>
      </c>
      <c r="I410" s="308">
        <v>92</v>
      </c>
      <c r="J410" s="308"/>
      <c r="K410" s="308"/>
      <c r="L410" s="308"/>
      <c r="M410" s="308"/>
      <c r="N410" s="308"/>
      <c r="O410" s="308"/>
      <c r="P410" s="352"/>
      <c r="Q410" s="309"/>
    </row>
    <row r="411" spans="1:17" ht="14.4" customHeight="1" x14ac:dyDescent="0.3">
      <c r="A411" s="304" t="s">
        <v>1088</v>
      </c>
      <c r="B411" s="305" t="s">
        <v>973</v>
      </c>
      <c r="C411" s="305" t="s">
        <v>960</v>
      </c>
      <c r="D411" s="305" t="s">
        <v>999</v>
      </c>
      <c r="E411" s="305" t="s">
        <v>1000</v>
      </c>
      <c r="F411" s="308">
        <v>6</v>
      </c>
      <c r="G411" s="308">
        <v>1806</v>
      </c>
      <c r="H411" s="308">
        <v>1</v>
      </c>
      <c r="I411" s="308">
        <v>301</v>
      </c>
      <c r="J411" s="308">
        <v>5</v>
      </c>
      <c r="K411" s="308">
        <v>1510</v>
      </c>
      <c r="L411" s="308">
        <v>0.83610188261351048</v>
      </c>
      <c r="M411" s="308">
        <v>302</v>
      </c>
      <c r="N411" s="308">
        <v>2</v>
      </c>
      <c r="O411" s="308">
        <v>606</v>
      </c>
      <c r="P411" s="352">
        <v>0.33554817275747506</v>
      </c>
      <c r="Q411" s="309">
        <v>303</v>
      </c>
    </row>
    <row r="412" spans="1:17" ht="14.4" customHeight="1" x14ac:dyDescent="0.3">
      <c r="A412" s="304" t="s">
        <v>1088</v>
      </c>
      <c r="B412" s="305" t="s">
        <v>973</v>
      </c>
      <c r="C412" s="305" t="s">
        <v>960</v>
      </c>
      <c r="D412" s="305" t="s">
        <v>1001</v>
      </c>
      <c r="E412" s="305" t="s">
        <v>1002</v>
      </c>
      <c r="F412" s="308">
        <v>17</v>
      </c>
      <c r="G412" s="308">
        <v>2261</v>
      </c>
      <c r="H412" s="308">
        <v>1</v>
      </c>
      <c r="I412" s="308">
        <v>133</v>
      </c>
      <c r="J412" s="308">
        <v>14</v>
      </c>
      <c r="K412" s="308">
        <v>1862</v>
      </c>
      <c r="L412" s="308">
        <v>0.82352941176470584</v>
      </c>
      <c r="M412" s="308">
        <v>133</v>
      </c>
      <c r="N412" s="308">
        <v>13</v>
      </c>
      <c r="O412" s="308">
        <v>1742</v>
      </c>
      <c r="P412" s="352">
        <v>0.77045555064130911</v>
      </c>
      <c r="Q412" s="309">
        <v>134</v>
      </c>
    </row>
    <row r="413" spans="1:17" ht="14.4" customHeight="1" x14ac:dyDescent="0.3">
      <c r="A413" s="304" t="s">
        <v>1088</v>
      </c>
      <c r="B413" s="305" t="s">
        <v>973</v>
      </c>
      <c r="C413" s="305" t="s">
        <v>960</v>
      </c>
      <c r="D413" s="305" t="s">
        <v>1004</v>
      </c>
      <c r="E413" s="305" t="s">
        <v>1005</v>
      </c>
      <c r="F413" s="308">
        <v>6</v>
      </c>
      <c r="G413" s="308">
        <v>840</v>
      </c>
      <c r="H413" s="308">
        <v>1</v>
      </c>
      <c r="I413" s="308">
        <v>140</v>
      </c>
      <c r="J413" s="308">
        <v>5</v>
      </c>
      <c r="K413" s="308">
        <v>700</v>
      </c>
      <c r="L413" s="308">
        <v>0.83333333333333337</v>
      </c>
      <c r="M413" s="308">
        <v>140</v>
      </c>
      <c r="N413" s="308">
        <v>2</v>
      </c>
      <c r="O413" s="308">
        <v>282</v>
      </c>
      <c r="P413" s="352">
        <v>0.33571428571428569</v>
      </c>
      <c r="Q413" s="309">
        <v>141</v>
      </c>
    </row>
    <row r="414" spans="1:17" ht="14.4" customHeight="1" x14ac:dyDescent="0.3">
      <c r="A414" s="304" t="s">
        <v>1088</v>
      </c>
      <c r="B414" s="305" t="s">
        <v>973</v>
      </c>
      <c r="C414" s="305" t="s">
        <v>960</v>
      </c>
      <c r="D414" s="305" t="s">
        <v>1006</v>
      </c>
      <c r="E414" s="305" t="s">
        <v>1005</v>
      </c>
      <c r="F414" s="308">
        <v>17</v>
      </c>
      <c r="G414" s="308">
        <v>1326</v>
      </c>
      <c r="H414" s="308">
        <v>1</v>
      </c>
      <c r="I414" s="308">
        <v>78</v>
      </c>
      <c r="J414" s="308">
        <v>14</v>
      </c>
      <c r="K414" s="308">
        <v>1092</v>
      </c>
      <c r="L414" s="308">
        <v>0.82352941176470584</v>
      </c>
      <c r="M414" s="308">
        <v>78</v>
      </c>
      <c r="N414" s="308">
        <v>13</v>
      </c>
      <c r="O414" s="308">
        <v>1014</v>
      </c>
      <c r="P414" s="352">
        <v>0.76470588235294112</v>
      </c>
      <c r="Q414" s="309">
        <v>78</v>
      </c>
    </row>
    <row r="415" spans="1:17" ht="14.4" customHeight="1" x14ac:dyDescent="0.3">
      <c r="A415" s="304" t="s">
        <v>1088</v>
      </c>
      <c r="B415" s="305" t="s">
        <v>973</v>
      </c>
      <c r="C415" s="305" t="s">
        <v>960</v>
      </c>
      <c r="D415" s="305" t="s">
        <v>1019</v>
      </c>
      <c r="E415" s="305" t="s">
        <v>1020</v>
      </c>
      <c r="F415" s="308">
        <v>1</v>
      </c>
      <c r="G415" s="308">
        <v>1184</v>
      </c>
      <c r="H415" s="308">
        <v>1</v>
      </c>
      <c r="I415" s="308">
        <v>1184</v>
      </c>
      <c r="J415" s="308"/>
      <c r="K415" s="308"/>
      <c r="L415" s="308"/>
      <c r="M415" s="308"/>
      <c r="N415" s="308"/>
      <c r="O415" s="308"/>
      <c r="P415" s="352"/>
      <c r="Q415" s="309"/>
    </row>
    <row r="416" spans="1:17" ht="14.4" customHeight="1" x14ac:dyDescent="0.3">
      <c r="A416" s="304" t="s">
        <v>1088</v>
      </c>
      <c r="B416" s="305" t="s">
        <v>973</v>
      </c>
      <c r="C416" s="305" t="s">
        <v>960</v>
      </c>
      <c r="D416" s="305" t="s">
        <v>1021</v>
      </c>
      <c r="E416" s="305" t="s">
        <v>1022</v>
      </c>
      <c r="F416" s="308">
        <v>1</v>
      </c>
      <c r="G416" s="308">
        <v>158</v>
      </c>
      <c r="H416" s="308">
        <v>1</v>
      </c>
      <c r="I416" s="308">
        <v>158</v>
      </c>
      <c r="J416" s="308"/>
      <c r="K416" s="308"/>
      <c r="L416" s="308"/>
      <c r="M416" s="308"/>
      <c r="N416" s="308"/>
      <c r="O416" s="308"/>
      <c r="P416" s="352"/>
      <c r="Q416" s="309"/>
    </row>
    <row r="417" spans="1:17" ht="14.4" customHeight="1" x14ac:dyDescent="0.3">
      <c r="A417" s="304" t="s">
        <v>1088</v>
      </c>
      <c r="B417" s="305" t="s">
        <v>973</v>
      </c>
      <c r="C417" s="305" t="s">
        <v>960</v>
      </c>
      <c r="D417" s="305" t="s">
        <v>1027</v>
      </c>
      <c r="E417" s="305" t="s">
        <v>1028</v>
      </c>
      <c r="F417" s="308"/>
      <c r="G417" s="308"/>
      <c r="H417" s="308"/>
      <c r="I417" s="308"/>
      <c r="J417" s="308">
        <v>1</v>
      </c>
      <c r="K417" s="308">
        <v>382</v>
      </c>
      <c r="L417" s="308"/>
      <c r="M417" s="308">
        <v>382</v>
      </c>
      <c r="N417" s="308"/>
      <c r="O417" s="308"/>
      <c r="P417" s="352"/>
      <c r="Q417" s="309"/>
    </row>
    <row r="418" spans="1:17" ht="14.4" customHeight="1" x14ac:dyDescent="0.3">
      <c r="A418" s="304" t="s">
        <v>1088</v>
      </c>
      <c r="B418" s="305" t="s">
        <v>973</v>
      </c>
      <c r="C418" s="305" t="s">
        <v>960</v>
      </c>
      <c r="D418" s="305" t="s">
        <v>1029</v>
      </c>
      <c r="E418" s="305" t="s">
        <v>1030</v>
      </c>
      <c r="F418" s="308"/>
      <c r="G418" s="308"/>
      <c r="H418" s="308"/>
      <c r="I418" s="308"/>
      <c r="J418" s="308">
        <v>1</v>
      </c>
      <c r="K418" s="308">
        <v>486</v>
      </c>
      <c r="L418" s="308"/>
      <c r="M418" s="308">
        <v>486</v>
      </c>
      <c r="N418" s="308"/>
      <c r="O418" s="308"/>
      <c r="P418" s="352"/>
      <c r="Q418" s="309"/>
    </row>
    <row r="419" spans="1:17" ht="14.4" customHeight="1" x14ac:dyDescent="0.3">
      <c r="A419" s="304" t="s">
        <v>1088</v>
      </c>
      <c r="B419" s="305" t="s">
        <v>973</v>
      </c>
      <c r="C419" s="305" t="s">
        <v>960</v>
      </c>
      <c r="D419" s="305" t="s">
        <v>1035</v>
      </c>
      <c r="E419" s="305" t="s">
        <v>1036</v>
      </c>
      <c r="F419" s="308">
        <v>25</v>
      </c>
      <c r="G419" s="308">
        <v>400</v>
      </c>
      <c r="H419" s="308">
        <v>1</v>
      </c>
      <c r="I419" s="308">
        <v>16</v>
      </c>
      <c r="J419" s="308">
        <v>25</v>
      </c>
      <c r="K419" s="308">
        <v>400</v>
      </c>
      <c r="L419" s="308">
        <v>1</v>
      </c>
      <c r="M419" s="308">
        <v>16</v>
      </c>
      <c r="N419" s="308">
        <v>16</v>
      </c>
      <c r="O419" s="308">
        <v>256</v>
      </c>
      <c r="P419" s="352">
        <v>0.64</v>
      </c>
      <c r="Q419" s="309">
        <v>16</v>
      </c>
    </row>
    <row r="420" spans="1:17" ht="14.4" customHeight="1" x14ac:dyDescent="0.3">
      <c r="A420" s="304" t="s">
        <v>1089</v>
      </c>
      <c r="B420" s="305" t="s">
        <v>973</v>
      </c>
      <c r="C420" s="305" t="s">
        <v>960</v>
      </c>
      <c r="D420" s="305" t="s">
        <v>979</v>
      </c>
      <c r="E420" s="305" t="s">
        <v>980</v>
      </c>
      <c r="F420" s="308">
        <v>191</v>
      </c>
      <c r="G420" s="308">
        <v>49469</v>
      </c>
      <c r="H420" s="308">
        <v>1</v>
      </c>
      <c r="I420" s="308">
        <v>259</v>
      </c>
      <c r="J420" s="308">
        <v>177</v>
      </c>
      <c r="K420" s="308">
        <v>46197</v>
      </c>
      <c r="L420" s="308">
        <v>0.9338575673654208</v>
      </c>
      <c r="M420" s="308">
        <v>261</v>
      </c>
      <c r="N420" s="308">
        <v>146</v>
      </c>
      <c r="O420" s="308">
        <v>38252</v>
      </c>
      <c r="P420" s="352">
        <v>0.77325193555560046</v>
      </c>
      <c r="Q420" s="309">
        <v>262</v>
      </c>
    </row>
    <row r="421" spans="1:17" ht="14.4" customHeight="1" x14ac:dyDescent="0.3">
      <c r="A421" s="304" t="s">
        <v>1089</v>
      </c>
      <c r="B421" s="305" t="s">
        <v>973</v>
      </c>
      <c r="C421" s="305" t="s">
        <v>960</v>
      </c>
      <c r="D421" s="305" t="s">
        <v>981</v>
      </c>
      <c r="E421" s="305" t="s">
        <v>982</v>
      </c>
      <c r="F421" s="308">
        <v>16</v>
      </c>
      <c r="G421" s="308">
        <v>2544</v>
      </c>
      <c r="H421" s="308">
        <v>1</v>
      </c>
      <c r="I421" s="308">
        <v>159</v>
      </c>
      <c r="J421" s="308">
        <v>28</v>
      </c>
      <c r="K421" s="308">
        <v>4452</v>
      </c>
      <c r="L421" s="308">
        <v>1.75</v>
      </c>
      <c r="M421" s="308">
        <v>159</v>
      </c>
      <c r="N421" s="308">
        <v>22</v>
      </c>
      <c r="O421" s="308">
        <v>3520</v>
      </c>
      <c r="P421" s="352">
        <v>1.3836477987421383</v>
      </c>
      <c r="Q421" s="309">
        <v>160</v>
      </c>
    </row>
    <row r="422" spans="1:17" ht="14.4" customHeight="1" x14ac:dyDescent="0.3">
      <c r="A422" s="304" t="s">
        <v>1089</v>
      </c>
      <c r="B422" s="305" t="s">
        <v>973</v>
      </c>
      <c r="C422" s="305" t="s">
        <v>960</v>
      </c>
      <c r="D422" s="305" t="s">
        <v>985</v>
      </c>
      <c r="E422" s="305" t="s">
        <v>986</v>
      </c>
      <c r="F422" s="308">
        <v>131</v>
      </c>
      <c r="G422" s="308">
        <v>9170</v>
      </c>
      <c r="H422" s="308">
        <v>1</v>
      </c>
      <c r="I422" s="308">
        <v>70</v>
      </c>
      <c r="J422" s="308">
        <v>101</v>
      </c>
      <c r="K422" s="308">
        <v>7070</v>
      </c>
      <c r="L422" s="308">
        <v>0.77099236641221369</v>
      </c>
      <c r="M422" s="308">
        <v>70</v>
      </c>
      <c r="N422" s="308">
        <v>119</v>
      </c>
      <c r="O422" s="308">
        <v>8330</v>
      </c>
      <c r="P422" s="352">
        <v>0.90839694656488545</v>
      </c>
      <c r="Q422" s="309">
        <v>70</v>
      </c>
    </row>
    <row r="423" spans="1:17" ht="14.4" customHeight="1" x14ac:dyDescent="0.3">
      <c r="A423" s="304" t="s">
        <v>1089</v>
      </c>
      <c r="B423" s="305" t="s">
        <v>973</v>
      </c>
      <c r="C423" s="305" t="s">
        <v>960</v>
      </c>
      <c r="D423" s="305" t="s">
        <v>987</v>
      </c>
      <c r="E423" s="305" t="s">
        <v>986</v>
      </c>
      <c r="F423" s="308">
        <v>691</v>
      </c>
      <c r="G423" s="308">
        <v>139582</v>
      </c>
      <c r="H423" s="308">
        <v>1</v>
      </c>
      <c r="I423" s="308">
        <v>202</v>
      </c>
      <c r="J423" s="308">
        <v>629</v>
      </c>
      <c r="K423" s="308">
        <v>127058</v>
      </c>
      <c r="L423" s="308">
        <v>0.91027496382054995</v>
      </c>
      <c r="M423" s="308">
        <v>202</v>
      </c>
      <c r="N423" s="308">
        <v>459</v>
      </c>
      <c r="O423" s="308">
        <v>93177</v>
      </c>
      <c r="P423" s="352">
        <v>0.66754309294894754</v>
      </c>
      <c r="Q423" s="309">
        <v>203</v>
      </c>
    </row>
    <row r="424" spans="1:17" ht="14.4" customHeight="1" x14ac:dyDescent="0.3">
      <c r="A424" s="304" t="s">
        <v>1089</v>
      </c>
      <c r="B424" s="305" t="s">
        <v>973</v>
      </c>
      <c r="C424" s="305" t="s">
        <v>960</v>
      </c>
      <c r="D424" s="305" t="s">
        <v>989</v>
      </c>
      <c r="E424" s="305" t="s">
        <v>990</v>
      </c>
      <c r="F424" s="308">
        <v>102</v>
      </c>
      <c r="G424" s="308">
        <v>29682</v>
      </c>
      <c r="H424" s="308">
        <v>1</v>
      </c>
      <c r="I424" s="308">
        <v>291</v>
      </c>
      <c r="J424" s="308">
        <v>241</v>
      </c>
      <c r="K424" s="308">
        <v>70131</v>
      </c>
      <c r="L424" s="308">
        <v>2.3627450980392157</v>
      </c>
      <c r="M424" s="308">
        <v>291</v>
      </c>
      <c r="N424" s="308">
        <v>219</v>
      </c>
      <c r="O424" s="308">
        <v>63948</v>
      </c>
      <c r="P424" s="352">
        <v>2.1544370325449766</v>
      </c>
      <c r="Q424" s="309">
        <v>292</v>
      </c>
    </row>
    <row r="425" spans="1:17" ht="14.4" customHeight="1" x14ac:dyDescent="0.3">
      <c r="A425" s="304" t="s">
        <v>1089</v>
      </c>
      <c r="B425" s="305" t="s">
        <v>973</v>
      </c>
      <c r="C425" s="305" t="s">
        <v>960</v>
      </c>
      <c r="D425" s="305" t="s">
        <v>991</v>
      </c>
      <c r="E425" s="305" t="s">
        <v>992</v>
      </c>
      <c r="F425" s="308"/>
      <c r="G425" s="308"/>
      <c r="H425" s="308"/>
      <c r="I425" s="308"/>
      <c r="J425" s="308">
        <v>1</v>
      </c>
      <c r="K425" s="308">
        <v>215</v>
      </c>
      <c r="L425" s="308"/>
      <c r="M425" s="308">
        <v>215</v>
      </c>
      <c r="N425" s="308"/>
      <c r="O425" s="308"/>
      <c r="P425" s="352"/>
      <c r="Q425" s="309"/>
    </row>
    <row r="426" spans="1:17" ht="14.4" customHeight="1" x14ac:dyDescent="0.3">
      <c r="A426" s="304" t="s">
        <v>1089</v>
      </c>
      <c r="B426" s="305" t="s">
        <v>973</v>
      </c>
      <c r="C426" s="305" t="s">
        <v>960</v>
      </c>
      <c r="D426" s="305" t="s">
        <v>993</v>
      </c>
      <c r="E426" s="305" t="s">
        <v>994</v>
      </c>
      <c r="F426" s="308">
        <v>6</v>
      </c>
      <c r="G426" s="308">
        <v>642</v>
      </c>
      <c r="H426" s="308">
        <v>1</v>
      </c>
      <c r="I426" s="308">
        <v>107</v>
      </c>
      <c r="J426" s="308">
        <v>13</v>
      </c>
      <c r="K426" s="308">
        <v>1391</v>
      </c>
      <c r="L426" s="308">
        <v>2.1666666666666665</v>
      </c>
      <c r="M426" s="308">
        <v>107</v>
      </c>
      <c r="N426" s="308">
        <v>7</v>
      </c>
      <c r="O426" s="308">
        <v>756</v>
      </c>
      <c r="P426" s="352">
        <v>1.1775700934579438</v>
      </c>
      <c r="Q426" s="309">
        <v>108</v>
      </c>
    </row>
    <row r="427" spans="1:17" ht="14.4" customHeight="1" x14ac:dyDescent="0.3">
      <c r="A427" s="304" t="s">
        <v>1089</v>
      </c>
      <c r="B427" s="305" t="s">
        <v>973</v>
      </c>
      <c r="C427" s="305" t="s">
        <v>960</v>
      </c>
      <c r="D427" s="305" t="s">
        <v>995</v>
      </c>
      <c r="E427" s="305" t="s">
        <v>996</v>
      </c>
      <c r="F427" s="308">
        <v>3</v>
      </c>
      <c r="G427" s="308">
        <v>276</v>
      </c>
      <c r="H427" s="308">
        <v>1</v>
      </c>
      <c r="I427" s="308">
        <v>92</v>
      </c>
      <c r="J427" s="308">
        <v>6</v>
      </c>
      <c r="K427" s="308">
        <v>552</v>
      </c>
      <c r="L427" s="308">
        <v>2</v>
      </c>
      <c r="M427" s="308">
        <v>92</v>
      </c>
      <c r="N427" s="308"/>
      <c r="O427" s="308"/>
      <c r="P427" s="352"/>
      <c r="Q427" s="309"/>
    </row>
    <row r="428" spans="1:17" ht="14.4" customHeight="1" x14ac:dyDescent="0.3">
      <c r="A428" s="304" t="s">
        <v>1089</v>
      </c>
      <c r="B428" s="305" t="s">
        <v>973</v>
      </c>
      <c r="C428" s="305" t="s">
        <v>960</v>
      </c>
      <c r="D428" s="305" t="s">
        <v>999</v>
      </c>
      <c r="E428" s="305" t="s">
        <v>1000</v>
      </c>
      <c r="F428" s="308">
        <v>244</v>
      </c>
      <c r="G428" s="308">
        <v>73444</v>
      </c>
      <c r="H428" s="308">
        <v>1</v>
      </c>
      <c r="I428" s="308">
        <v>301</v>
      </c>
      <c r="J428" s="308">
        <v>226</v>
      </c>
      <c r="K428" s="308">
        <v>68252</v>
      </c>
      <c r="L428" s="308">
        <v>0.92930668264255756</v>
      </c>
      <c r="M428" s="308">
        <v>302</v>
      </c>
      <c r="N428" s="308">
        <v>161</v>
      </c>
      <c r="O428" s="308">
        <v>48783</v>
      </c>
      <c r="P428" s="352">
        <v>0.66422035836828064</v>
      </c>
      <c r="Q428" s="309">
        <v>303</v>
      </c>
    </row>
    <row r="429" spans="1:17" ht="14.4" customHeight="1" x14ac:dyDescent="0.3">
      <c r="A429" s="304" t="s">
        <v>1089</v>
      </c>
      <c r="B429" s="305" t="s">
        <v>973</v>
      </c>
      <c r="C429" s="305" t="s">
        <v>960</v>
      </c>
      <c r="D429" s="305" t="s">
        <v>1001</v>
      </c>
      <c r="E429" s="305" t="s">
        <v>1002</v>
      </c>
      <c r="F429" s="308">
        <v>24</v>
      </c>
      <c r="G429" s="308">
        <v>3192</v>
      </c>
      <c r="H429" s="308">
        <v>1</v>
      </c>
      <c r="I429" s="308">
        <v>133</v>
      </c>
      <c r="J429" s="308">
        <v>29</v>
      </c>
      <c r="K429" s="308">
        <v>3857</v>
      </c>
      <c r="L429" s="308">
        <v>1.2083333333333333</v>
      </c>
      <c r="M429" s="308">
        <v>133</v>
      </c>
      <c r="N429" s="308">
        <v>37</v>
      </c>
      <c r="O429" s="308">
        <v>4958</v>
      </c>
      <c r="P429" s="352">
        <v>1.5532581453634084</v>
      </c>
      <c r="Q429" s="309">
        <v>134</v>
      </c>
    </row>
    <row r="430" spans="1:17" ht="14.4" customHeight="1" x14ac:dyDescent="0.3">
      <c r="A430" s="304" t="s">
        <v>1089</v>
      </c>
      <c r="B430" s="305" t="s">
        <v>973</v>
      </c>
      <c r="C430" s="305" t="s">
        <v>960</v>
      </c>
      <c r="D430" s="305" t="s">
        <v>1003</v>
      </c>
      <c r="E430" s="305" t="s">
        <v>1002</v>
      </c>
      <c r="F430" s="308"/>
      <c r="G430" s="308"/>
      <c r="H430" s="308"/>
      <c r="I430" s="308"/>
      <c r="J430" s="308">
        <v>1</v>
      </c>
      <c r="K430" s="308">
        <v>174</v>
      </c>
      <c r="L430" s="308"/>
      <c r="M430" s="308">
        <v>174</v>
      </c>
      <c r="N430" s="308"/>
      <c r="O430" s="308"/>
      <c r="P430" s="352"/>
      <c r="Q430" s="309"/>
    </row>
    <row r="431" spans="1:17" ht="14.4" customHeight="1" x14ac:dyDescent="0.3">
      <c r="A431" s="304" t="s">
        <v>1089</v>
      </c>
      <c r="B431" s="305" t="s">
        <v>973</v>
      </c>
      <c r="C431" s="305" t="s">
        <v>960</v>
      </c>
      <c r="D431" s="305" t="s">
        <v>1004</v>
      </c>
      <c r="E431" s="305" t="s">
        <v>1005</v>
      </c>
      <c r="F431" s="308">
        <v>244</v>
      </c>
      <c r="G431" s="308">
        <v>34160</v>
      </c>
      <c r="H431" s="308">
        <v>1</v>
      </c>
      <c r="I431" s="308">
        <v>140</v>
      </c>
      <c r="J431" s="308">
        <v>225</v>
      </c>
      <c r="K431" s="308">
        <v>31500</v>
      </c>
      <c r="L431" s="308">
        <v>0.92213114754098358</v>
      </c>
      <c r="M431" s="308">
        <v>140</v>
      </c>
      <c r="N431" s="308">
        <v>161</v>
      </c>
      <c r="O431" s="308">
        <v>22701</v>
      </c>
      <c r="P431" s="352">
        <v>0.6645491803278688</v>
      </c>
      <c r="Q431" s="309">
        <v>141</v>
      </c>
    </row>
    <row r="432" spans="1:17" ht="14.4" customHeight="1" x14ac:dyDescent="0.3">
      <c r="A432" s="304" t="s">
        <v>1089</v>
      </c>
      <c r="B432" s="305" t="s">
        <v>973</v>
      </c>
      <c r="C432" s="305" t="s">
        <v>960</v>
      </c>
      <c r="D432" s="305" t="s">
        <v>1006</v>
      </c>
      <c r="E432" s="305" t="s">
        <v>1005</v>
      </c>
      <c r="F432" s="308">
        <v>23</v>
      </c>
      <c r="G432" s="308">
        <v>1794</v>
      </c>
      <c r="H432" s="308">
        <v>1</v>
      </c>
      <c r="I432" s="308">
        <v>78</v>
      </c>
      <c r="J432" s="308">
        <v>29</v>
      </c>
      <c r="K432" s="308">
        <v>2262</v>
      </c>
      <c r="L432" s="308">
        <v>1.2608695652173914</v>
      </c>
      <c r="M432" s="308">
        <v>78</v>
      </c>
      <c r="N432" s="308">
        <v>37</v>
      </c>
      <c r="O432" s="308">
        <v>2886</v>
      </c>
      <c r="P432" s="352">
        <v>1.6086956521739131</v>
      </c>
      <c r="Q432" s="309">
        <v>78</v>
      </c>
    </row>
    <row r="433" spans="1:17" ht="14.4" customHeight="1" x14ac:dyDescent="0.3">
      <c r="A433" s="304" t="s">
        <v>1089</v>
      </c>
      <c r="B433" s="305" t="s">
        <v>973</v>
      </c>
      <c r="C433" s="305" t="s">
        <v>960</v>
      </c>
      <c r="D433" s="305" t="s">
        <v>1009</v>
      </c>
      <c r="E433" s="305" t="s">
        <v>1010</v>
      </c>
      <c r="F433" s="308">
        <v>1</v>
      </c>
      <c r="G433" s="308">
        <v>607</v>
      </c>
      <c r="H433" s="308">
        <v>1</v>
      </c>
      <c r="I433" s="308">
        <v>607</v>
      </c>
      <c r="J433" s="308"/>
      <c r="K433" s="308"/>
      <c r="L433" s="308"/>
      <c r="M433" s="308"/>
      <c r="N433" s="308">
        <v>1</v>
      </c>
      <c r="O433" s="308">
        <v>612</v>
      </c>
      <c r="P433" s="352">
        <v>1.0082372322899507</v>
      </c>
      <c r="Q433" s="309">
        <v>612</v>
      </c>
    </row>
    <row r="434" spans="1:17" ht="14.4" customHeight="1" x14ac:dyDescent="0.3">
      <c r="A434" s="304" t="s">
        <v>1089</v>
      </c>
      <c r="B434" s="305" t="s">
        <v>973</v>
      </c>
      <c r="C434" s="305" t="s">
        <v>960</v>
      </c>
      <c r="D434" s="305" t="s">
        <v>1019</v>
      </c>
      <c r="E434" s="305" t="s">
        <v>1020</v>
      </c>
      <c r="F434" s="308">
        <v>6</v>
      </c>
      <c r="G434" s="308">
        <v>7104</v>
      </c>
      <c r="H434" s="308">
        <v>1</v>
      </c>
      <c r="I434" s="308">
        <v>1184</v>
      </c>
      <c r="J434" s="308">
        <v>13</v>
      </c>
      <c r="K434" s="308">
        <v>15418</v>
      </c>
      <c r="L434" s="308">
        <v>2.1703265765765765</v>
      </c>
      <c r="M434" s="308">
        <v>1186</v>
      </c>
      <c r="N434" s="308">
        <v>5</v>
      </c>
      <c r="O434" s="308">
        <v>5945</v>
      </c>
      <c r="P434" s="352">
        <v>0.83685247747747749</v>
      </c>
      <c r="Q434" s="309">
        <v>1189</v>
      </c>
    </row>
    <row r="435" spans="1:17" ht="14.4" customHeight="1" x14ac:dyDescent="0.3">
      <c r="A435" s="304" t="s">
        <v>1089</v>
      </c>
      <c r="B435" s="305" t="s">
        <v>973</v>
      </c>
      <c r="C435" s="305" t="s">
        <v>960</v>
      </c>
      <c r="D435" s="305" t="s">
        <v>1021</v>
      </c>
      <c r="E435" s="305" t="s">
        <v>1022</v>
      </c>
      <c r="F435" s="308">
        <v>6</v>
      </c>
      <c r="G435" s="308">
        <v>948</v>
      </c>
      <c r="H435" s="308">
        <v>1</v>
      </c>
      <c r="I435" s="308">
        <v>158</v>
      </c>
      <c r="J435" s="308">
        <v>11</v>
      </c>
      <c r="K435" s="308">
        <v>1738</v>
      </c>
      <c r="L435" s="308">
        <v>1.8333333333333333</v>
      </c>
      <c r="M435" s="308">
        <v>158</v>
      </c>
      <c r="N435" s="308">
        <v>10</v>
      </c>
      <c r="O435" s="308">
        <v>1590</v>
      </c>
      <c r="P435" s="352">
        <v>1.6772151898734178</v>
      </c>
      <c r="Q435" s="309">
        <v>159</v>
      </c>
    </row>
    <row r="436" spans="1:17" ht="14.4" customHeight="1" x14ac:dyDescent="0.3">
      <c r="A436" s="304" t="s">
        <v>1089</v>
      </c>
      <c r="B436" s="305" t="s">
        <v>973</v>
      </c>
      <c r="C436" s="305" t="s">
        <v>960</v>
      </c>
      <c r="D436" s="305" t="s">
        <v>1023</v>
      </c>
      <c r="E436" s="305" t="s">
        <v>1024</v>
      </c>
      <c r="F436" s="308">
        <v>1</v>
      </c>
      <c r="G436" s="308">
        <v>316</v>
      </c>
      <c r="H436" s="308">
        <v>1</v>
      </c>
      <c r="I436" s="308">
        <v>316</v>
      </c>
      <c r="J436" s="308">
        <v>1</v>
      </c>
      <c r="K436" s="308">
        <v>318</v>
      </c>
      <c r="L436" s="308">
        <v>1.0063291139240507</v>
      </c>
      <c r="M436" s="308">
        <v>318</v>
      </c>
      <c r="N436" s="308"/>
      <c r="O436" s="308"/>
      <c r="P436" s="352"/>
      <c r="Q436" s="309"/>
    </row>
    <row r="437" spans="1:17" ht="14.4" customHeight="1" x14ac:dyDescent="0.3">
      <c r="A437" s="304" t="s">
        <v>1089</v>
      </c>
      <c r="B437" s="305" t="s">
        <v>973</v>
      </c>
      <c r="C437" s="305" t="s">
        <v>960</v>
      </c>
      <c r="D437" s="305" t="s">
        <v>1035</v>
      </c>
      <c r="E437" s="305" t="s">
        <v>1036</v>
      </c>
      <c r="F437" s="308">
        <v>270</v>
      </c>
      <c r="G437" s="308">
        <v>4320</v>
      </c>
      <c r="H437" s="308">
        <v>1</v>
      </c>
      <c r="I437" s="308">
        <v>16</v>
      </c>
      <c r="J437" s="308">
        <v>266</v>
      </c>
      <c r="K437" s="308">
        <v>4256</v>
      </c>
      <c r="L437" s="308">
        <v>0.98518518518518516</v>
      </c>
      <c r="M437" s="308">
        <v>16</v>
      </c>
      <c r="N437" s="308">
        <v>198</v>
      </c>
      <c r="O437" s="308">
        <v>3168</v>
      </c>
      <c r="P437" s="352">
        <v>0.73333333333333328</v>
      </c>
      <c r="Q437" s="309">
        <v>16</v>
      </c>
    </row>
    <row r="438" spans="1:17" ht="14.4" customHeight="1" x14ac:dyDescent="0.3">
      <c r="A438" s="304" t="s">
        <v>1090</v>
      </c>
      <c r="B438" s="305" t="s">
        <v>973</v>
      </c>
      <c r="C438" s="305" t="s">
        <v>960</v>
      </c>
      <c r="D438" s="305" t="s">
        <v>979</v>
      </c>
      <c r="E438" s="305" t="s">
        <v>980</v>
      </c>
      <c r="F438" s="308">
        <v>26</v>
      </c>
      <c r="G438" s="308">
        <v>6734</v>
      </c>
      <c r="H438" s="308">
        <v>1</v>
      </c>
      <c r="I438" s="308">
        <v>259</v>
      </c>
      <c r="J438" s="308">
        <v>44</v>
      </c>
      <c r="K438" s="308">
        <v>11484</v>
      </c>
      <c r="L438" s="308">
        <v>1.7053757053757055</v>
      </c>
      <c r="M438" s="308">
        <v>261</v>
      </c>
      <c r="N438" s="308">
        <v>81</v>
      </c>
      <c r="O438" s="308">
        <v>21222</v>
      </c>
      <c r="P438" s="352">
        <v>3.1514701514701513</v>
      </c>
      <c r="Q438" s="309">
        <v>262</v>
      </c>
    </row>
    <row r="439" spans="1:17" ht="14.4" customHeight="1" x14ac:dyDescent="0.3">
      <c r="A439" s="304" t="s">
        <v>1090</v>
      </c>
      <c r="B439" s="305" t="s">
        <v>973</v>
      </c>
      <c r="C439" s="305" t="s">
        <v>960</v>
      </c>
      <c r="D439" s="305" t="s">
        <v>981</v>
      </c>
      <c r="E439" s="305" t="s">
        <v>982</v>
      </c>
      <c r="F439" s="308">
        <v>185</v>
      </c>
      <c r="G439" s="308">
        <v>29415</v>
      </c>
      <c r="H439" s="308">
        <v>1</v>
      </c>
      <c r="I439" s="308">
        <v>159</v>
      </c>
      <c r="J439" s="308">
        <v>216</v>
      </c>
      <c r="K439" s="308">
        <v>34344</v>
      </c>
      <c r="L439" s="308">
        <v>1.1675675675675676</v>
      </c>
      <c r="M439" s="308">
        <v>159</v>
      </c>
      <c r="N439" s="308">
        <v>189</v>
      </c>
      <c r="O439" s="308">
        <v>30240</v>
      </c>
      <c r="P439" s="352">
        <v>1.0280469148393676</v>
      </c>
      <c r="Q439" s="309">
        <v>160</v>
      </c>
    </row>
    <row r="440" spans="1:17" ht="14.4" customHeight="1" x14ac:dyDescent="0.3">
      <c r="A440" s="304" t="s">
        <v>1090</v>
      </c>
      <c r="B440" s="305" t="s">
        <v>973</v>
      </c>
      <c r="C440" s="305" t="s">
        <v>960</v>
      </c>
      <c r="D440" s="305" t="s">
        <v>985</v>
      </c>
      <c r="E440" s="305" t="s">
        <v>986</v>
      </c>
      <c r="F440" s="308">
        <v>808</v>
      </c>
      <c r="G440" s="308">
        <v>56560</v>
      </c>
      <c r="H440" s="308">
        <v>1</v>
      </c>
      <c r="I440" s="308">
        <v>70</v>
      </c>
      <c r="J440" s="308">
        <v>1090</v>
      </c>
      <c r="K440" s="308">
        <v>76300</v>
      </c>
      <c r="L440" s="308">
        <v>1.3490099009900991</v>
      </c>
      <c r="M440" s="308">
        <v>70</v>
      </c>
      <c r="N440" s="308">
        <v>1020</v>
      </c>
      <c r="O440" s="308">
        <v>71400</v>
      </c>
      <c r="P440" s="352">
        <v>1.2623762376237624</v>
      </c>
      <c r="Q440" s="309">
        <v>70</v>
      </c>
    </row>
    <row r="441" spans="1:17" ht="14.4" customHeight="1" x14ac:dyDescent="0.3">
      <c r="A441" s="304" t="s">
        <v>1090</v>
      </c>
      <c r="B441" s="305" t="s">
        <v>973</v>
      </c>
      <c r="C441" s="305" t="s">
        <v>960</v>
      </c>
      <c r="D441" s="305" t="s">
        <v>987</v>
      </c>
      <c r="E441" s="305" t="s">
        <v>986</v>
      </c>
      <c r="F441" s="308">
        <v>95</v>
      </c>
      <c r="G441" s="308">
        <v>19190</v>
      </c>
      <c r="H441" s="308">
        <v>1</v>
      </c>
      <c r="I441" s="308">
        <v>202</v>
      </c>
      <c r="J441" s="308">
        <v>119</v>
      </c>
      <c r="K441" s="308">
        <v>24038</v>
      </c>
      <c r="L441" s="308">
        <v>1.2526315789473683</v>
      </c>
      <c r="M441" s="308">
        <v>202</v>
      </c>
      <c r="N441" s="308">
        <v>139</v>
      </c>
      <c r="O441" s="308">
        <v>28217</v>
      </c>
      <c r="P441" s="352">
        <v>1.4704012506513808</v>
      </c>
      <c r="Q441" s="309">
        <v>203</v>
      </c>
    </row>
    <row r="442" spans="1:17" ht="14.4" customHeight="1" x14ac:dyDescent="0.3">
      <c r="A442" s="304" t="s">
        <v>1090</v>
      </c>
      <c r="B442" s="305" t="s">
        <v>973</v>
      </c>
      <c r="C442" s="305" t="s">
        <v>960</v>
      </c>
      <c r="D442" s="305" t="s">
        <v>989</v>
      </c>
      <c r="E442" s="305" t="s">
        <v>990</v>
      </c>
      <c r="F442" s="308">
        <v>737</v>
      </c>
      <c r="G442" s="308">
        <v>214467</v>
      </c>
      <c r="H442" s="308">
        <v>1</v>
      </c>
      <c r="I442" s="308">
        <v>291</v>
      </c>
      <c r="J442" s="308">
        <v>1296</v>
      </c>
      <c r="K442" s="308">
        <v>377136</v>
      </c>
      <c r="L442" s="308">
        <v>1.7584803256445047</v>
      </c>
      <c r="M442" s="308">
        <v>291</v>
      </c>
      <c r="N442" s="308">
        <v>1479</v>
      </c>
      <c r="O442" s="308">
        <v>431868</v>
      </c>
      <c r="P442" s="352">
        <v>2.0136804263593002</v>
      </c>
      <c r="Q442" s="309">
        <v>292</v>
      </c>
    </row>
    <row r="443" spans="1:17" ht="14.4" customHeight="1" x14ac:dyDescent="0.3">
      <c r="A443" s="304" t="s">
        <v>1090</v>
      </c>
      <c r="B443" s="305" t="s">
        <v>973</v>
      </c>
      <c r="C443" s="305" t="s">
        <v>960</v>
      </c>
      <c r="D443" s="305" t="s">
        <v>991</v>
      </c>
      <c r="E443" s="305" t="s">
        <v>992</v>
      </c>
      <c r="F443" s="308">
        <v>78</v>
      </c>
      <c r="G443" s="308">
        <v>16614</v>
      </c>
      <c r="H443" s="308">
        <v>1</v>
      </c>
      <c r="I443" s="308">
        <v>213</v>
      </c>
      <c r="J443" s="308">
        <v>68</v>
      </c>
      <c r="K443" s="308">
        <v>14620</v>
      </c>
      <c r="L443" s="308">
        <v>0.87998073913566877</v>
      </c>
      <c r="M443" s="308">
        <v>215</v>
      </c>
      <c r="N443" s="308">
        <v>74</v>
      </c>
      <c r="O443" s="308">
        <v>15984</v>
      </c>
      <c r="P443" s="352">
        <v>0.96208017334777896</v>
      </c>
      <c r="Q443" s="309">
        <v>216</v>
      </c>
    </row>
    <row r="444" spans="1:17" ht="14.4" customHeight="1" x14ac:dyDescent="0.3">
      <c r="A444" s="304" t="s">
        <v>1090</v>
      </c>
      <c r="B444" s="305" t="s">
        <v>973</v>
      </c>
      <c r="C444" s="305" t="s">
        <v>960</v>
      </c>
      <c r="D444" s="305" t="s">
        <v>993</v>
      </c>
      <c r="E444" s="305" t="s">
        <v>994</v>
      </c>
      <c r="F444" s="308">
        <v>91</v>
      </c>
      <c r="G444" s="308">
        <v>9737</v>
      </c>
      <c r="H444" s="308">
        <v>1</v>
      </c>
      <c r="I444" s="308">
        <v>107</v>
      </c>
      <c r="J444" s="308">
        <v>83</v>
      </c>
      <c r="K444" s="308">
        <v>8881</v>
      </c>
      <c r="L444" s="308">
        <v>0.91208791208791207</v>
      </c>
      <c r="M444" s="308">
        <v>107</v>
      </c>
      <c r="N444" s="308">
        <v>90</v>
      </c>
      <c r="O444" s="308">
        <v>9720</v>
      </c>
      <c r="P444" s="352">
        <v>0.99825408236623192</v>
      </c>
      <c r="Q444" s="309">
        <v>108</v>
      </c>
    </row>
    <row r="445" spans="1:17" ht="14.4" customHeight="1" x14ac:dyDescent="0.3">
      <c r="A445" s="304" t="s">
        <v>1090</v>
      </c>
      <c r="B445" s="305" t="s">
        <v>973</v>
      </c>
      <c r="C445" s="305" t="s">
        <v>960</v>
      </c>
      <c r="D445" s="305" t="s">
        <v>995</v>
      </c>
      <c r="E445" s="305" t="s">
        <v>996</v>
      </c>
      <c r="F445" s="308">
        <v>37</v>
      </c>
      <c r="G445" s="308">
        <v>3404</v>
      </c>
      <c r="H445" s="308">
        <v>1</v>
      </c>
      <c r="I445" s="308">
        <v>92</v>
      </c>
      <c r="J445" s="308">
        <v>36</v>
      </c>
      <c r="K445" s="308">
        <v>3312</v>
      </c>
      <c r="L445" s="308">
        <v>0.97297297297297303</v>
      </c>
      <c r="M445" s="308">
        <v>92</v>
      </c>
      <c r="N445" s="308">
        <v>57</v>
      </c>
      <c r="O445" s="308">
        <v>5301</v>
      </c>
      <c r="P445" s="352">
        <v>1.5572855464159812</v>
      </c>
      <c r="Q445" s="309">
        <v>93</v>
      </c>
    </row>
    <row r="446" spans="1:17" ht="14.4" customHeight="1" x14ac:dyDescent="0.3">
      <c r="A446" s="304" t="s">
        <v>1090</v>
      </c>
      <c r="B446" s="305" t="s">
        <v>973</v>
      </c>
      <c r="C446" s="305" t="s">
        <v>960</v>
      </c>
      <c r="D446" s="305" t="s">
        <v>997</v>
      </c>
      <c r="E446" s="305" t="s">
        <v>998</v>
      </c>
      <c r="F446" s="308">
        <v>32</v>
      </c>
      <c r="G446" s="308">
        <v>6944</v>
      </c>
      <c r="H446" s="308">
        <v>1</v>
      </c>
      <c r="I446" s="308">
        <v>217</v>
      </c>
      <c r="J446" s="308">
        <v>14</v>
      </c>
      <c r="K446" s="308">
        <v>3066</v>
      </c>
      <c r="L446" s="308">
        <v>0.44153225806451613</v>
      </c>
      <c r="M446" s="308">
        <v>219</v>
      </c>
      <c r="N446" s="308">
        <v>17</v>
      </c>
      <c r="O446" s="308">
        <v>3740</v>
      </c>
      <c r="P446" s="352">
        <v>0.53859447004608296</v>
      </c>
      <c r="Q446" s="309">
        <v>220</v>
      </c>
    </row>
    <row r="447" spans="1:17" ht="14.4" customHeight="1" x14ac:dyDescent="0.3">
      <c r="A447" s="304" t="s">
        <v>1090</v>
      </c>
      <c r="B447" s="305" t="s">
        <v>973</v>
      </c>
      <c r="C447" s="305" t="s">
        <v>960</v>
      </c>
      <c r="D447" s="305" t="s">
        <v>999</v>
      </c>
      <c r="E447" s="305" t="s">
        <v>1000</v>
      </c>
      <c r="F447" s="308">
        <v>41</v>
      </c>
      <c r="G447" s="308">
        <v>12341</v>
      </c>
      <c r="H447" s="308">
        <v>1</v>
      </c>
      <c r="I447" s="308">
        <v>301</v>
      </c>
      <c r="J447" s="308">
        <v>65</v>
      </c>
      <c r="K447" s="308">
        <v>19630</v>
      </c>
      <c r="L447" s="308">
        <v>1.5906328498500932</v>
      </c>
      <c r="M447" s="308">
        <v>302</v>
      </c>
      <c r="N447" s="308">
        <v>81</v>
      </c>
      <c r="O447" s="308">
        <v>24543</v>
      </c>
      <c r="P447" s="352">
        <v>1.9887367312211328</v>
      </c>
      <c r="Q447" s="309">
        <v>303</v>
      </c>
    </row>
    <row r="448" spans="1:17" ht="14.4" customHeight="1" x14ac:dyDescent="0.3">
      <c r="A448" s="304" t="s">
        <v>1090</v>
      </c>
      <c r="B448" s="305" t="s">
        <v>973</v>
      </c>
      <c r="C448" s="305" t="s">
        <v>960</v>
      </c>
      <c r="D448" s="305" t="s">
        <v>1001</v>
      </c>
      <c r="E448" s="305" t="s">
        <v>1002</v>
      </c>
      <c r="F448" s="308">
        <v>641</v>
      </c>
      <c r="G448" s="308">
        <v>85253</v>
      </c>
      <c r="H448" s="308">
        <v>1</v>
      </c>
      <c r="I448" s="308">
        <v>133</v>
      </c>
      <c r="J448" s="308">
        <v>728</v>
      </c>
      <c r="K448" s="308">
        <v>96824</v>
      </c>
      <c r="L448" s="308">
        <v>1.1357254290171608</v>
      </c>
      <c r="M448" s="308">
        <v>133</v>
      </c>
      <c r="N448" s="308">
        <v>705</v>
      </c>
      <c r="O448" s="308">
        <v>94470</v>
      </c>
      <c r="P448" s="352">
        <v>1.1081134974722298</v>
      </c>
      <c r="Q448" s="309">
        <v>134</v>
      </c>
    </row>
    <row r="449" spans="1:17" ht="14.4" customHeight="1" x14ac:dyDescent="0.3">
      <c r="A449" s="304" t="s">
        <v>1090</v>
      </c>
      <c r="B449" s="305" t="s">
        <v>973</v>
      </c>
      <c r="C449" s="305" t="s">
        <v>960</v>
      </c>
      <c r="D449" s="305" t="s">
        <v>1003</v>
      </c>
      <c r="E449" s="305" t="s">
        <v>1002</v>
      </c>
      <c r="F449" s="308">
        <v>45</v>
      </c>
      <c r="G449" s="308">
        <v>7830</v>
      </c>
      <c r="H449" s="308">
        <v>1</v>
      </c>
      <c r="I449" s="308">
        <v>174</v>
      </c>
      <c r="J449" s="308">
        <v>40</v>
      </c>
      <c r="K449" s="308">
        <v>6960</v>
      </c>
      <c r="L449" s="308">
        <v>0.88888888888888884</v>
      </c>
      <c r="M449" s="308">
        <v>174</v>
      </c>
      <c r="N449" s="308">
        <v>58</v>
      </c>
      <c r="O449" s="308">
        <v>10150</v>
      </c>
      <c r="P449" s="352">
        <v>1.2962962962962963</v>
      </c>
      <c r="Q449" s="309">
        <v>175</v>
      </c>
    </row>
    <row r="450" spans="1:17" ht="14.4" customHeight="1" x14ac:dyDescent="0.3">
      <c r="A450" s="304" t="s">
        <v>1090</v>
      </c>
      <c r="B450" s="305" t="s">
        <v>973</v>
      </c>
      <c r="C450" s="305" t="s">
        <v>960</v>
      </c>
      <c r="D450" s="305" t="s">
        <v>1004</v>
      </c>
      <c r="E450" s="305" t="s">
        <v>1005</v>
      </c>
      <c r="F450" s="308">
        <v>41</v>
      </c>
      <c r="G450" s="308">
        <v>5740</v>
      </c>
      <c r="H450" s="308">
        <v>1</v>
      </c>
      <c r="I450" s="308">
        <v>140</v>
      </c>
      <c r="J450" s="308">
        <v>65</v>
      </c>
      <c r="K450" s="308">
        <v>9100</v>
      </c>
      <c r="L450" s="308">
        <v>1.5853658536585367</v>
      </c>
      <c r="M450" s="308">
        <v>140</v>
      </c>
      <c r="N450" s="308">
        <v>81</v>
      </c>
      <c r="O450" s="308">
        <v>11421</v>
      </c>
      <c r="P450" s="352">
        <v>1.9897212543554006</v>
      </c>
      <c r="Q450" s="309">
        <v>141</v>
      </c>
    </row>
    <row r="451" spans="1:17" ht="14.4" customHeight="1" x14ac:dyDescent="0.3">
      <c r="A451" s="304" t="s">
        <v>1090</v>
      </c>
      <c r="B451" s="305" t="s">
        <v>973</v>
      </c>
      <c r="C451" s="305" t="s">
        <v>960</v>
      </c>
      <c r="D451" s="305" t="s">
        <v>1006</v>
      </c>
      <c r="E451" s="305" t="s">
        <v>1005</v>
      </c>
      <c r="F451" s="308">
        <v>641</v>
      </c>
      <c r="G451" s="308">
        <v>49998</v>
      </c>
      <c r="H451" s="308">
        <v>1</v>
      </c>
      <c r="I451" s="308">
        <v>78</v>
      </c>
      <c r="J451" s="308">
        <v>724</v>
      </c>
      <c r="K451" s="308">
        <v>56472</v>
      </c>
      <c r="L451" s="308">
        <v>1.1294851794071763</v>
      </c>
      <c r="M451" s="308">
        <v>78</v>
      </c>
      <c r="N451" s="308">
        <v>703</v>
      </c>
      <c r="O451" s="308">
        <v>54834</v>
      </c>
      <c r="P451" s="352">
        <v>1.0967238689547583</v>
      </c>
      <c r="Q451" s="309">
        <v>78</v>
      </c>
    </row>
    <row r="452" spans="1:17" ht="14.4" customHeight="1" x14ac:dyDescent="0.3">
      <c r="A452" s="304" t="s">
        <v>1090</v>
      </c>
      <c r="B452" s="305" t="s">
        <v>973</v>
      </c>
      <c r="C452" s="305" t="s">
        <v>960</v>
      </c>
      <c r="D452" s="305" t="s">
        <v>1007</v>
      </c>
      <c r="E452" s="305" t="s">
        <v>1008</v>
      </c>
      <c r="F452" s="308">
        <v>7</v>
      </c>
      <c r="G452" s="308">
        <v>2023</v>
      </c>
      <c r="H452" s="308">
        <v>1</v>
      </c>
      <c r="I452" s="308">
        <v>289</v>
      </c>
      <c r="J452" s="308">
        <v>4</v>
      </c>
      <c r="K452" s="308">
        <v>1160</v>
      </c>
      <c r="L452" s="308">
        <v>0.5734058329214039</v>
      </c>
      <c r="M452" s="308">
        <v>290</v>
      </c>
      <c r="N452" s="308">
        <v>4</v>
      </c>
      <c r="O452" s="308">
        <v>1164</v>
      </c>
      <c r="P452" s="352">
        <v>0.5753830944142363</v>
      </c>
      <c r="Q452" s="309">
        <v>291</v>
      </c>
    </row>
    <row r="453" spans="1:17" ht="14.4" customHeight="1" x14ac:dyDescent="0.3">
      <c r="A453" s="304" t="s">
        <v>1090</v>
      </c>
      <c r="B453" s="305" t="s">
        <v>973</v>
      </c>
      <c r="C453" s="305" t="s">
        <v>960</v>
      </c>
      <c r="D453" s="305" t="s">
        <v>1009</v>
      </c>
      <c r="E453" s="305" t="s">
        <v>1010</v>
      </c>
      <c r="F453" s="308">
        <v>4</v>
      </c>
      <c r="G453" s="308">
        <v>2428</v>
      </c>
      <c r="H453" s="308">
        <v>1</v>
      </c>
      <c r="I453" s="308">
        <v>607</v>
      </c>
      <c r="J453" s="308">
        <v>4</v>
      </c>
      <c r="K453" s="308">
        <v>2436</v>
      </c>
      <c r="L453" s="308">
        <v>1.0032948929159802</v>
      </c>
      <c r="M453" s="308">
        <v>609</v>
      </c>
      <c r="N453" s="308">
        <v>5</v>
      </c>
      <c r="O453" s="308">
        <v>3060</v>
      </c>
      <c r="P453" s="352">
        <v>1.2602965403624382</v>
      </c>
      <c r="Q453" s="309">
        <v>612</v>
      </c>
    </row>
    <row r="454" spans="1:17" ht="14.4" customHeight="1" x14ac:dyDescent="0.3">
      <c r="A454" s="304" t="s">
        <v>1090</v>
      </c>
      <c r="B454" s="305" t="s">
        <v>973</v>
      </c>
      <c r="C454" s="305" t="s">
        <v>960</v>
      </c>
      <c r="D454" s="305" t="s">
        <v>1013</v>
      </c>
      <c r="E454" s="305" t="s">
        <v>1014</v>
      </c>
      <c r="F454" s="308">
        <v>5</v>
      </c>
      <c r="G454" s="308">
        <v>2900</v>
      </c>
      <c r="H454" s="308">
        <v>1</v>
      </c>
      <c r="I454" s="308">
        <v>580</v>
      </c>
      <c r="J454" s="308">
        <v>2</v>
      </c>
      <c r="K454" s="308">
        <v>1164</v>
      </c>
      <c r="L454" s="308">
        <v>0.4013793103448276</v>
      </c>
      <c r="M454" s="308">
        <v>582</v>
      </c>
      <c r="N454" s="308">
        <v>6</v>
      </c>
      <c r="O454" s="308">
        <v>3510</v>
      </c>
      <c r="P454" s="352">
        <v>1.210344827586207</v>
      </c>
      <c r="Q454" s="309">
        <v>585</v>
      </c>
    </row>
    <row r="455" spans="1:17" ht="14.4" customHeight="1" x14ac:dyDescent="0.3">
      <c r="A455" s="304" t="s">
        <v>1090</v>
      </c>
      <c r="B455" s="305" t="s">
        <v>973</v>
      </c>
      <c r="C455" s="305" t="s">
        <v>960</v>
      </c>
      <c r="D455" s="305" t="s">
        <v>1015</v>
      </c>
      <c r="E455" s="305" t="s">
        <v>1016</v>
      </c>
      <c r="F455" s="308">
        <v>9</v>
      </c>
      <c r="G455" s="308">
        <v>9099</v>
      </c>
      <c r="H455" s="308">
        <v>1</v>
      </c>
      <c r="I455" s="308">
        <v>1011</v>
      </c>
      <c r="J455" s="308">
        <v>7</v>
      </c>
      <c r="K455" s="308">
        <v>7105</v>
      </c>
      <c r="L455" s="308">
        <v>0.78085503901527642</v>
      </c>
      <c r="M455" s="308">
        <v>1015</v>
      </c>
      <c r="N455" s="308">
        <v>7</v>
      </c>
      <c r="O455" s="308">
        <v>7140</v>
      </c>
      <c r="P455" s="352">
        <v>0.78470161556214968</v>
      </c>
      <c r="Q455" s="309">
        <v>1020</v>
      </c>
    </row>
    <row r="456" spans="1:17" ht="14.4" customHeight="1" x14ac:dyDescent="0.3">
      <c r="A456" s="304" t="s">
        <v>1090</v>
      </c>
      <c r="B456" s="305" t="s">
        <v>973</v>
      </c>
      <c r="C456" s="305" t="s">
        <v>960</v>
      </c>
      <c r="D456" s="305" t="s">
        <v>1017</v>
      </c>
      <c r="E456" s="305" t="s">
        <v>1018</v>
      </c>
      <c r="F456" s="308">
        <v>1</v>
      </c>
      <c r="G456" s="308">
        <v>759</v>
      </c>
      <c r="H456" s="308">
        <v>1</v>
      </c>
      <c r="I456" s="308">
        <v>759</v>
      </c>
      <c r="J456" s="308"/>
      <c r="K456" s="308"/>
      <c r="L456" s="308"/>
      <c r="M456" s="308"/>
      <c r="N456" s="308"/>
      <c r="O456" s="308"/>
      <c r="P456" s="352"/>
      <c r="Q456" s="309"/>
    </row>
    <row r="457" spans="1:17" ht="14.4" customHeight="1" x14ac:dyDescent="0.3">
      <c r="A457" s="304" t="s">
        <v>1090</v>
      </c>
      <c r="B457" s="305" t="s">
        <v>973</v>
      </c>
      <c r="C457" s="305" t="s">
        <v>960</v>
      </c>
      <c r="D457" s="305" t="s">
        <v>1019</v>
      </c>
      <c r="E457" s="305" t="s">
        <v>1020</v>
      </c>
      <c r="F457" s="308">
        <v>14</v>
      </c>
      <c r="G457" s="308">
        <v>16576</v>
      </c>
      <c r="H457" s="308">
        <v>1</v>
      </c>
      <c r="I457" s="308">
        <v>1184</v>
      </c>
      <c r="J457" s="308">
        <v>20</v>
      </c>
      <c r="K457" s="308">
        <v>23720</v>
      </c>
      <c r="L457" s="308">
        <v>1.430984555984556</v>
      </c>
      <c r="M457" s="308">
        <v>1186</v>
      </c>
      <c r="N457" s="308">
        <v>23</v>
      </c>
      <c r="O457" s="308">
        <v>27347</v>
      </c>
      <c r="P457" s="352">
        <v>1.6497948841698842</v>
      </c>
      <c r="Q457" s="309">
        <v>1189</v>
      </c>
    </row>
    <row r="458" spans="1:17" ht="14.4" customHeight="1" x14ac:dyDescent="0.3">
      <c r="A458" s="304" t="s">
        <v>1090</v>
      </c>
      <c r="B458" s="305" t="s">
        <v>973</v>
      </c>
      <c r="C458" s="305" t="s">
        <v>960</v>
      </c>
      <c r="D458" s="305" t="s">
        <v>1021</v>
      </c>
      <c r="E458" s="305" t="s">
        <v>1022</v>
      </c>
      <c r="F458" s="308">
        <v>47</v>
      </c>
      <c r="G458" s="308">
        <v>7426</v>
      </c>
      <c r="H458" s="308">
        <v>1</v>
      </c>
      <c r="I458" s="308">
        <v>158</v>
      </c>
      <c r="J458" s="308">
        <v>76</v>
      </c>
      <c r="K458" s="308">
        <v>12008</v>
      </c>
      <c r="L458" s="308">
        <v>1.6170212765957446</v>
      </c>
      <c r="M458" s="308">
        <v>158</v>
      </c>
      <c r="N458" s="308">
        <v>117</v>
      </c>
      <c r="O458" s="308">
        <v>18603</v>
      </c>
      <c r="P458" s="352">
        <v>2.5051171559385943</v>
      </c>
      <c r="Q458" s="309">
        <v>159</v>
      </c>
    </row>
    <row r="459" spans="1:17" ht="14.4" customHeight="1" x14ac:dyDescent="0.3">
      <c r="A459" s="304" t="s">
        <v>1090</v>
      </c>
      <c r="B459" s="305" t="s">
        <v>973</v>
      </c>
      <c r="C459" s="305" t="s">
        <v>960</v>
      </c>
      <c r="D459" s="305" t="s">
        <v>1023</v>
      </c>
      <c r="E459" s="305" t="s">
        <v>1024</v>
      </c>
      <c r="F459" s="308">
        <v>52</v>
      </c>
      <c r="G459" s="308">
        <v>16432</v>
      </c>
      <c r="H459" s="308">
        <v>1</v>
      </c>
      <c r="I459" s="308">
        <v>316</v>
      </c>
      <c r="J459" s="308">
        <v>27</v>
      </c>
      <c r="K459" s="308">
        <v>8586</v>
      </c>
      <c r="L459" s="308">
        <v>0.52251703992210319</v>
      </c>
      <c r="M459" s="308">
        <v>318</v>
      </c>
      <c r="N459" s="308">
        <v>18</v>
      </c>
      <c r="O459" s="308">
        <v>5742</v>
      </c>
      <c r="P459" s="352">
        <v>0.34944011684518012</v>
      </c>
      <c r="Q459" s="309">
        <v>319</v>
      </c>
    </row>
    <row r="460" spans="1:17" ht="14.4" customHeight="1" x14ac:dyDescent="0.3">
      <c r="A460" s="304" t="s">
        <v>1090</v>
      </c>
      <c r="B460" s="305" t="s">
        <v>973</v>
      </c>
      <c r="C460" s="305" t="s">
        <v>960</v>
      </c>
      <c r="D460" s="305" t="s">
        <v>1027</v>
      </c>
      <c r="E460" s="305" t="s">
        <v>1028</v>
      </c>
      <c r="F460" s="308">
        <v>38</v>
      </c>
      <c r="G460" s="308">
        <v>14516</v>
      </c>
      <c r="H460" s="308">
        <v>1</v>
      </c>
      <c r="I460" s="308">
        <v>382</v>
      </c>
      <c r="J460" s="308">
        <v>35</v>
      </c>
      <c r="K460" s="308">
        <v>13370</v>
      </c>
      <c r="L460" s="308">
        <v>0.92105263157894735</v>
      </c>
      <c r="M460" s="308">
        <v>382</v>
      </c>
      <c r="N460" s="308">
        <v>40</v>
      </c>
      <c r="O460" s="308">
        <v>15280</v>
      </c>
      <c r="P460" s="352">
        <v>1.0526315789473684</v>
      </c>
      <c r="Q460" s="309">
        <v>382</v>
      </c>
    </row>
    <row r="461" spans="1:17" ht="14.4" customHeight="1" x14ac:dyDescent="0.3">
      <c r="A461" s="304" t="s">
        <v>1090</v>
      </c>
      <c r="B461" s="305" t="s">
        <v>973</v>
      </c>
      <c r="C461" s="305" t="s">
        <v>960</v>
      </c>
      <c r="D461" s="305" t="s">
        <v>1029</v>
      </c>
      <c r="E461" s="305" t="s">
        <v>1030</v>
      </c>
      <c r="F461" s="308">
        <v>37</v>
      </c>
      <c r="G461" s="308">
        <v>17982</v>
      </c>
      <c r="H461" s="308">
        <v>1</v>
      </c>
      <c r="I461" s="308">
        <v>486</v>
      </c>
      <c r="J461" s="308">
        <v>35</v>
      </c>
      <c r="K461" s="308">
        <v>17010</v>
      </c>
      <c r="L461" s="308">
        <v>0.94594594594594594</v>
      </c>
      <c r="M461" s="308">
        <v>486</v>
      </c>
      <c r="N461" s="308">
        <v>40</v>
      </c>
      <c r="O461" s="308">
        <v>19440</v>
      </c>
      <c r="P461" s="352">
        <v>1.0810810810810811</v>
      </c>
      <c r="Q461" s="309">
        <v>486</v>
      </c>
    </row>
    <row r="462" spans="1:17" ht="14.4" customHeight="1" x14ac:dyDescent="0.3">
      <c r="A462" s="304" t="s">
        <v>1090</v>
      </c>
      <c r="B462" s="305" t="s">
        <v>973</v>
      </c>
      <c r="C462" s="305" t="s">
        <v>960</v>
      </c>
      <c r="D462" s="305" t="s">
        <v>1035</v>
      </c>
      <c r="E462" s="305" t="s">
        <v>1036</v>
      </c>
      <c r="F462" s="308">
        <v>918</v>
      </c>
      <c r="G462" s="308">
        <v>14688</v>
      </c>
      <c r="H462" s="308">
        <v>1</v>
      </c>
      <c r="I462" s="308">
        <v>16</v>
      </c>
      <c r="J462" s="308">
        <v>949</v>
      </c>
      <c r="K462" s="308">
        <v>15184</v>
      </c>
      <c r="L462" s="308">
        <v>1.0337690631808278</v>
      </c>
      <c r="M462" s="308">
        <v>16</v>
      </c>
      <c r="N462" s="308">
        <v>976</v>
      </c>
      <c r="O462" s="308">
        <v>15616</v>
      </c>
      <c r="P462" s="352">
        <v>1.0631808278867103</v>
      </c>
      <c r="Q462" s="309">
        <v>16</v>
      </c>
    </row>
    <row r="463" spans="1:17" ht="14.4" customHeight="1" x14ac:dyDescent="0.3">
      <c r="A463" s="304" t="s">
        <v>1091</v>
      </c>
      <c r="B463" s="305" t="s">
        <v>973</v>
      </c>
      <c r="C463" s="305" t="s">
        <v>960</v>
      </c>
      <c r="D463" s="305" t="s">
        <v>979</v>
      </c>
      <c r="E463" s="305" t="s">
        <v>980</v>
      </c>
      <c r="F463" s="308">
        <v>26</v>
      </c>
      <c r="G463" s="308">
        <v>6734</v>
      </c>
      <c r="H463" s="308">
        <v>1</v>
      </c>
      <c r="I463" s="308">
        <v>259</v>
      </c>
      <c r="J463" s="308">
        <v>32</v>
      </c>
      <c r="K463" s="308">
        <v>8352</v>
      </c>
      <c r="L463" s="308">
        <v>1.2402732402732404</v>
      </c>
      <c r="M463" s="308">
        <v>261</v>
      </c>
      <c r="N463" s="308">
        <v>68</v>
      </c>
      <c r="O463" s="308">
        <v>17816</v>
      </c>
      <c r="P463" s="352">
        <v>2.6456786456786459</v>
      </c>
      <c r="Q463" s="309">
        <v>262</v>
      </c>
    </row>
    <row r="464" spans="1:17" ht="14.4" customHeight="1" x14ac:dyDescent="0.3">
      <c r="A464" s="304" t="s">
        <v>1091</v>
      </c>
      <c r="B464" s="305" t="s">
        <v>973</v>
      </c>
      <c r="C464" s="305" t="s">
        <v>960</v>
      </c>
      <c r="D464" s="305" t="s">
        <v>981</v>
      </c>
      <c r="E464" s="305" t="s">
        <v>982</v>
      </c>
      <c r="F464" s="308">
        <v>240</v>
      </c>
      <c r="G464" s="308">
        <v>38160</v>
      </c>
      <c r="H464" s="308">
        <v>1</v>
      </c>
      <c r="I464" s="308">
        <v>159</v>
      </c>
      <c r="J464" s="308">
        <v>261</v>
      </c>
      <c r="K464" s="308">
        <v>41499</v>
      </c>
      <c r="L464" s="308">
        <v>1.0874999999999999</v>
      </c>
      <c r="M464" s="308">
        <v>159</v>
      </c>
      <c r="N464" s="308">
        <v>245</v>
      </c>
      <c r="O464" s="308">
        <v>39200</v>
      </c>
      <c r="P464" s="352">
        <v>1.0272536687631026</v>
      </c>
      <c r="Q464" s="309">
        <v>160</v>
      </c>
    </row>
    <row r="465" spans="1:17" ht="14.4" customHeight="1" x14ac:dyDescent="0.3">
      <c r="A465" s="304" t="s">
        <v>1091</v>
      </c>
      <c r="B465" s="305" t="s">
        <v>973</v>
      </c>
      <c r="C465" s="305" t="s">
        <v>960</v>
      </c>
      <c r="D465" s="305" t="s">
        <v>983</v>
      </c>
      <c r="E465" s="305" t="s">
        <v>984</v>
      </c>
      <c r="F465" s="308"/>
      <c r="G465" s="308"/>
      <c r="H465" s="308"/>
      <c r="I465" s="308"/>
      <c r="J465" s="308">
        <v>1</v>
      </c>
      <c r="K465" s="308">
        <v>143</v>
      </c>
      <c r="L465" s="308"/>
      <c r="M465" s="308">
        <v>143</v>
      </c>
      <c r="N465" s="308"/>
      <c r="O465" s="308"/>
      <c r="P465" s="352"/>
      <c r="Q465" s="309"/>
    </row>
    <row r="466" spans="1:17" ht="14.4" customHeight="1" x14ac:dyDescent="0.3">
      <c r="A466" s="304" t="s">
        <v>1091</v>
      </c>
      <c r="B466" s="305" t="s">
        <v>973</v>
      </c>
      <c r="C466" s="305" t="s">
        <v>960</v>
      </c>
      <c r="D466" s="305" t="s">
        <v>985</v>
      </c>
      <c r="E466" s="305" t="s">
        <v>986</v>
      </c>
      <c r="F466" s="308">
        <v>963</v>
      </c>
      <c r="G466" s="308">
        <v>67410</v>
      </c>
      <c r="H466" s="308">
        <v>1</v>
      </c>
      <c r="I466" s="308">
        <v>70</v>
      </c>
      <c r="J466" s="308">
        <v>1081</v>
      </c>
      <c r="K466" s="308">
        <v>75670</v>
      </c>
      <c r="L466" s="308">
        <v>1.1225337487019731</v>
      </c>
      <c r="M466" s="308">
        <v>70</v>
      </c>
      <c r="N466" s="308">
        <v>927</v>
      </c>
      <c r="O466" s="308">
        <v>64890</v>
      </c>
      <c r="P466" s="352">
        <v>0.96261682242990654</v>
      </c>
      <c r="Q466" s="309">
        <v>70</v>
      </c>
    </row>
    <row r="467" spans="1:17" ht="14.4" customHeight="1" x14ac:dyDescent="0.3">
      <c r="A467" s="304" t="s">
        <v>1091</v>
      </c>
      <c r="B467" s="305" t="s">
        <v>973</v>
      </c>
      <c r="C467" s="305" t="s">
        <v>960</v>
      </c>
      <c r="D467" s="305" t="s">
        <v>987</v>
      </c>
      <c r="E467" s="305" t="s">
        <v>986</v>
      </c>
      <c r="F467" s="308">
        <v>539</v>
      </c>
      <c r="G467" s="308">
        <v>108878</v>
      </c>
      <c r="H467" s="308">
        <v>1</v>
      </c>
      <c r="I467" s="308">
        <v>202</v>
      </c>
      <c r="J467" s="308">
        <v>432</v>
      </c>
      <c r="K467" s="308">
        <v>87264</v>
      </c>
      <c r="L467" s="308">
        <v>0.80148423005565861</v>
      </c>
      <c r="M467" s="308">
        <v>202</v>
      </c>
      <c r="N467" s="308">
        <v>552</v>
      </c>
      <c r="O467" s="308">
        <v>112056</v>
      </c>
      <c r="P467" s="352">
        <v>1.0291886331490292</v>
      </c>
      <c r="Q467" s="309">
        <v>203</v>
      </c>
    </row>
    <row r="468" spans="1:17" ht="14.4" customHeight="1" x14ac:dyDescent="0.3">
      <c r="A468" s="304" t="s">
        <v>1091</v>
      </c>
      <c r="B468" s="305" t="s">
        <v>973</v>
      </c>
      <c r="C468" s="305" t="s">
        <v>960</v>
      </c>
      <c r="D468" s="305" t="s">
        <v>989</v>
      </c>
      <c r="E468" s="305" t="s">
        <v>990</v>
      </c>
      <c r="F468" s="308">
        <v>259</v>
      </c>
      <c r="G468" s="308">
        <v>75369</v>
      </c>
      <c r="H468" s="308">
        <v>1</v>
      </c>
      <c r="I468" s="308">
        <v>291</v>
      </c>
      <c r="J468" s="308">
        <v>81</v>
      </c>
      <c r="K468" s="308">
        <v>23571</v>
      </c>
      <c r="L468" s="308">
        <v>0.31274131274131273</v>
      </c>
      <c r="M468" s="308">
        <v>291</v>
      </c>
      <c r="N468" s="308">
        <v>590</v>
      </c>
      <c r="O468" s="308">
        <v>172280</v>
      </c>
      <c r="P468" s="352">
        <v>2.2858204301503271</v>
      </c>
      <c r="Q468" s="309">
        <v>292</v>
      </c>
    </row>
    <row r="469" spans="1:17" ht="14.4" customHeight="1" x14ac:dyDescent="0.3">
      <c r="A469" s="304" t="s">
        <v>1091</v>
      </c>
      <c r="B469" s="305" t="s">
        <v>973</v>
      </c>
      <c r="C469" s="305" t="s">
        <v>960</v>
      </c>
      <c r="D469" s="305" t="s">
        <v>991</v>
      </c>
      <c r="E469" s="305" t="s">
        <v>992</v>
      </c>
      <c r="F469" s="308">
        <v>1</v>
      </c>
      <c r="G469" s="308">
        <v>213</v>
      </c>
      <c r="H469" s="308">
        <v>1</v>
      </c>
      <c r="I469" s="308">
        <v>213</v>
      </c>
      <c r="J469" s="308"/>
      <c r="K469" s="308"/>
      <c r="L469" s="308"/>
      <c r="M469" s="308"/>
      <c r="N469" s="308"/>
      <c r="O469" s="308"/>
      <c r="P469" s="352"/>
      <c r="Q469" s="309"/>
    </row>
    <row r="470" spans="1:17" ht="14.4" customHeight="1" x14ac:dyDescent="0.3">
      <c r="A470" s="304" t="s">
        <v>1091</v>
      </c>
      <c r="B470" s="305" t="s">
        <v>973</v>
      </c>
      <c r="C470" s="305" t="s">
        <v>960</v>
      </c>
      <c r="D470" s="305" t="s">
        <v>993</v>
      </c>
      <c r="E470" s="305" t="s">
        <v>994</v>
      </c>
      <c r="F470" s="308">
        <v>6</v>
      </c>
      <c r="G470" s="308">
        <v>642</v>
      </c>
      <c r="H470" s="308">
        <v>1</v>
      </c>
      <c r="I470" s="308">
        <v>107</v>
      </c>
      <c r="J470" s="308">
        <v>3</v>
      </c>
      <c r="K470" s="308">
        <v>321</v>
      </c>
      <c r="L470" s="308">
        <v>0.5</v>
      </c>
      <c r="M470" s="308">
        <v>107</v>
      </c>
      <c r="N470" s="308">
        <v>8</v>
      </c>
      <c r="O470" s="308">
        <v>864</v>
      </c>
      <c r="P470" s="352">
        <v>1.3457943925233644</v>
      </c>
      <c r="Q470" s="309">
        <v>108</v>
      </c>
    </row>
    <row r="471" spans="1:17" ht="14.4" customHeight="1" x14ac:dyDescent="0.3">
      <c r="A471" s="304" t="s">
        <v>1091</v>
      </c>
      <c r="B471" s="305" t="s">
        <v>973</v>
      </c>
      <c r="C471" s="305" t="s">
        <v>960</v>
      </c>
      <c r="D471" s="305" t="s">
        <v>995</v>
      </c>
      <c r="E471" s="305" t="s">
        <v>996</v>
      </c>
      <c r="F471" s="308">
        <v>6</v>
      </c>
      <c r="G471" s="308">
        <v>552</v>
      </c>
      <c r="H471" s="308">
        <v>1</v>
      </c>
      <c r="I471" s="308">
        <v>92</v>
      </c>
      <c r="J471" s="308">
        <v>3</v>
      </c>
      <c r="K471" s="308">
        <v>276</v>
      </c>
      <c r="L471" s="308">
        <v>0.5</v>
      </c>
      <c r="M471" s="308">
        <v>92</v>
      </c>
      <c r="N471" s="308"/>
      <c r="O471" s="308"/>
      <c r="P471" s="352"/>
      <c r="Q471" s="309"/>
    </row>
    <row r="472" spans="1:17" ht="14.4" customHeight="1" x14ac:dyDescent="0.3">
      <c r="A472" s="304" t="s">
        <v>1091</v>
      </c>
      <c r="B472" s="305" t="s">
        <v>973</v>
      </c>
      <c r="C472" s="305" t="s">
        <v>960</v>
      </c>
      <c r="D472" s="305" t="s">
        <v>999</v>
      </c>
      <c r="E472" s="305" t="s">
        <v>1000</v>
      </c>
      <c r="F472" s="308">
        <v>118</v>
      </c>
      <c r="G472" s="308">
        <v>35518</v>
      </c>
      <c r="H472" s="308">
        <v>1</v>
      </c>
      <c r="I472" s="308">
        <v>301</v>
      </c>
      <c r="J472" s="308">
        <v>88</v>
      </c>
      <c r="K472" s="308">
        <v>26576</v>
      </c>
      <c r="L472" s="308">
        <v>0.74824032884734504</v>
      </c>
      <c r="M472" s="308">
        <v>302</v>
      </c>
      <c r="N472" s="308">
        <v>80</v>
      </c>
      <c r="O472" s="308">
        <v>24240</v>
      </c>
      <c r="P472" s="352">
        <v>0.68247085984571199</v>
      </c>
      <c r="Q472" s="309">
        <v>303</v>
      </c>
    </row>
    <row r="473" spans="1:17" ht="14.4" customHeight="1" x14ac:dyDescent="0.3">
      <c r="A473" s="304" t="s">
        <v>1091</v>
      </c>
      <c r="B473" s="305" t="s">
        <v>973</v>
      </c>
      <c r="C473" s="305" t="s">
        <v>960</v>
      </c>
      <c r="D473" s="305" t="s">
        <v>1001</v>
      </c>
      <c r="E473" s="305" t="s">
        <v>1002</v>
      </c>
      <c r="F473" s="308">
        <v>345</v>
      </c>
      <c r="G473" s="308">
        <v>45885</v>
      </c>
      <c r="H473" s="308">
        <v>1</v>
      </c>
      <c r="I473" s="308">
        <v>133</v>
      </c>
      <c r="J473" s="308">
        <v>401</v>
      </c>
      <c r="K473" s="308">
        <v>53333</v>
      </c>
      <c r="L473" s="308">
        <v>1.1623188405797102</v>
      </c>
      <c r="M473" s="308">
        <v>133</v>
      </c>
      <c r="N473" s="308">
        <v>361</v>
      </c>
      <c r="O473" s="308">
        <v>48374</v>
      </c>
      <c r="P473" s="352">
        <v>1.0542443064182194</v>
      </c>
      <c r="Q473" s="309">
        <v>134</v>
      </c>
    </row>
    <row r="474" spans="1:17" ht="14.4" customHeight="1" x14ac:dyDescent="0.3">
      <c r="A474" s="304" t="s">
        <v>1091</v>
      </c>
      <c r="B474" s="305" t="s">
        <v>973</v>
      </c>
      <c r="C474" s="305" t="s">
        <v>960</v>
      </c>
      <c r="D474" s="305" t="s">
        <v>1003</v>
      </c>
      <c r="E474" s="305" t="s">
        <v>1002</v>
      </c>
      <c r="F474" s="308">
        <v>1</v>
      </c>
      <c r="G474" s="308">
        <v>174</v>
      </c>
      <c r="H474" s="308">
        <v>1</v>
      </c>
      <c r="I474" s="308">
        <v>174</v>
      </c>
      <c r="J474" s="308"/>
      <c r="K474" s="308"/>
      <c r="L474" s="308"/>
      <c r="M474" s="308"/>
      <c r="N474" s="308">
        <v>1</v>
      </c>
      <c r="O474" s="308">
        <v>175</v>
      </c>
      <c r="P474" s="352">
        <v>1.0057471264367817</v>
      </c>
      <c r="Q474" s="309">
        <v>175</v>
      </c>
    </row>
    <row r="475" spans="1:17" ht="14.4" customHeight="1" x14ac:dyDescent="0.3">
      <c r="A475" s="304" t="s">
        <v>1091</v>
      </c>
      <c r="B475" s="305" t="s">
        <v>973</v>
      </c>
      <c r="C475" s="305" t="s">
        <v>960</v>
      </c>
      <c r="D475" s="305" t="s">
        <v>1004</v>
      </c>
      <c r="E475" s="305" t="s">
        <v>1005</v>
      </c>
      <c r="F475" s="308">
        <v>118</v>
      </c>
      <c r="G475" s="308">
        <v>16520</v>
      </c>
      <c r="H475" s="308">
        <v>1</v>
      </c>
      <c r="I475" s="308">
        <v>140</v>
      </c>
      <c r="J475" s="308">
        <v>88</v>
      </c>
      <c r="K475" s="308">
        <v>12320</v>
      </c>
      <c r="L475" s="308">
        <v>0.74576271186440679</v>
      </c>
      <c r="M475" s="308">
        <v>140</v>
      </c>
      <c r="N475" s="308">
        <v>80</v>
      </c>
      <c r="O475" s="308">
        <v>11280</v>
      </c>
      <c r="P475" s="352">
        <v>0.68280871670702181</v>
      </c>
      <c r="Q475" s="309">
        <v>141</v>
      </c>
    </row>
    <row r="476" spans="1:17" ht="14.4" customHeight="1" x14ac:dyDescent="0.3">
      <c r="A476" s="304" t="s">
        <v>1091</v>
      </c>
      <c r="B476" s="305" t="s">
        <v>973</v>
      </c>
      <c r="C476" s="305" t="s">
        <v>960</v>
      </c>
      <c r="D476" s="305" t="s">
        <v>1006</v>
      </c>
      <c r="E476" s="305" t="s">
        <v>1005</v>
      </c>
      <c r="F476" s="308">
        <v>345</v>
      </c>
      <c r="G476" s="308">
        <v>26910</v>
      </c>
      <c r="H476" s="308">
        <v>1</v>
      </c>
      <c r="I476" s="308">
        <v>78</v>
      </c>
      <c r="J476" s="308">
        <v>401</v>
      </c>
      <c r="K476" s="308">
        <v>31278</v>
      </c>
      <c r="L476" s="308">
        <v>1.1623188405797102</v>
      </c>
      <c r="M476" s="308">
        <v>78</v>
      </c>
      <c r="N476" s="308">
        <v>361</v>
      </c>
      <c r="O476" s="308">
        <v>28158</v>
      </c>
      <c r="P476" s="352">
        <v>1.0463768115942029</v>
      </c>
      <c r="Q476" s="309">
        <v>78</v>
      </c>
    </row>
    <row r="477" spans="1:17" ht="14.4" customHeight="1" x14ac:dyDescent="0.3">
      <c r="A477" s="304" t="s">
        <v>1091</v>
      </c>
      <c r="B477" s="305" t="s">
        <v>973</v>
      </c>
      <c r="C477" s="305" t="s">
        <v>960</v>
      </c>
      <c r="D477" s="305" t="s">
        <v>1007</v>
      </c>
      <c r="E477" s="305" t="s">
        <v>1008</v>
      </c>
      <c r="F477" s="308"/>
      <c r="G477" s="308"/>
      <c r="H477" s="308"/>
      <c r="I477" s="308"/>
      <c r="J477" s="308">
        <v>1</v>
      </c>
      <c r="K477" s="308">
        <v>290</v>
      </c>
      <c r="L477" s="308"/>
      <c r="M477" s="308">
        <v>290</v>
      </c>
      <c r="N477" s="308"/>
      <c r="O477" s="308"/>
      <c r="P477" s="352"/>
      <c r="Q477" s="309"/>
    </row>
    <row r="478" spans="1:17" ht="14.4" customHeight="1" x14ac:dyDescent="0.3">
      <c r="A478" s="304" t="s">
        <v>1091</v>
      </c>
      <c r="B478" s="305" t="s">
        <v>973</v>
      </c>
      <c r="C478" s="305" t="s">
        <v>960</v>
      </c>
      <c r="D478" s="305" t="s">
        <v>1009</v>
      </c>
      <c r="E478" s="305" t="s">
        <v>1010</v>
      </c>
      <c r="F478" s="308">
        <v>2</v>
      </c>
      <c r="G478" s="308">
        <v>1214</v>
      </c>
      <c r="H478" s="308">
        <v>1</v>
      </c>
      <c r="I478" s="308">
        <v>607</v>
      </c>
      <c r="J478" s="308">
        <v>1</v>
      </c>
      <c r="K478" s="308">
        <v>609</v>
      </c>
      <c r="L478" s="308">
        <v>0.50164744645799009</v>
      </c>
      <c r="M478" s="308">
        <v>609</v>
      </c>
      <c r="N478" s="308"/>
      <c r="O478" s="308"/>
      <c r="P478" s="352"/>
      <c r="Q478" s="309"/>
    </row>
    <row r="479" spans="1:17" ht="14.4" customHeight="1" x14ac:dyDescent="0.3">
      <c r="A479" s="304" t="s">
        <v>1091</v>
      </c>
      <c r="B479" s="305" t="s">
        <v>973</v>
      </c>
      <c r="C479" s="305" t="s">
        <v>960</v>
      </c>
      <c r="D479" s="305" t="s">
        <v>1013</v>
      </c>
      <c r="E479" s="305" t="s">
        <v>1014</v>
      </c>
      <c r="F479" s="308">
        <v>1</v>
      </c>
      <c r="G479" s="308">
        <v>580</v>
      </c>
      <c r="H479" s="308">
        <v>1</v>
      </c>
      <c r="I479" s="308">
        <v>580</v>
      </c>
      <c r="J479" s="308"/>
      <c r="K479" s="308"/>
      <c r="L479" s="308"/>
      <c r="M479" s="308"/>
      <c r="N479" s="308"/>
      <c r="O479" s="308"/>
      <c r="P479" s="352"/>
      <c r="Q479" s="309"/>
    </row>
    <row r="480" spans="1:17" ht="14.4" customHeight="1" x14ac:dyDescent="0.3">
      <c r="A480" s="304" t="s">
        <v>1091</v>
      </c>
      <c r="B480" s="305" t="s">
        <v>973</v>
      </c>
      <c r="C480" s="305" t="s">
        <v>960</v>
      </c>
      <c r="D480" s="305" t="s">
        <v>1015</v>
      </c>
      <c r="E480" s="305" t="s">
        <v>1016</v>
      </c>
      <c r="F480" s="308">
        <v>1</v>
      </c>
      <c r="G480" s="308">
        <v>1011</v>
      </c>
      <c r="H480" s="308">
        <v>1</v>
      </c>
      <c r="I480" s="308">
        <v>1011</v>
      </c>
      <c r="J480" s="308"/>
      <c r="K480" s="308"/>
      <c r="L480" s="308"/>
      <c r="M480" s="308"/>
      <c r="N480" s="308"/>
      <c r="O480" s="308"/>
      <c r="P480" s="352"/>
      <c r="Q480" s="309"/>
    </row>
    <row r="481" spans="1:17" ht="14.4" customHeight="1" x14ac:dyDescent="0.3">
      <c r="A481" s="304" t="s">
        <v>1091</v>
      </c>
      <c r="B481" s="305" t="s">
        <v>973</v>
      </c>
      <c r="C481" s="305" t="s">
        <v>960</v>
      </c>
      <c r="D481" s="305" t="s">
        <v>1019</v>
      </c>
      <c r="E481" s="305" t="s">
        <v>1020</v>
      </c>
      <c r="F481" s="308">
        <v>5</v>
      </c>
      <c r="G481" s="308">
        <v>5920</v>
      </c>
      <c r="H481" s="308">
        <v>1</v>
      </c>
      <c r="I481" s="308">
        <v>1184</v>
      </c>
      <c r="J481" s="308">
        <v>3</v>
      </c>
      <c r="K481" s="308">
        <v>3558</v>
      </c>
      <c r="L481" s="308">
        <v>0.60101351351351351</v>
      </c>
      <c r="M481" s="308">
        <v>1186</v>
      </c>
      <c r="N481" s="308">
        <v>7</v>
      </c>
      <c r="O481" s="308">
        <v>8323</v>
      </c>
      <c r="P481" s="352">
        <v>1.4059121621621622</v>
      </c>
      <c r="Q481" s="309">
        <v>1189</v>
      </c>
    </row>
    <row r="482" spans="1:17" ht="14.4" customHeight="1" x14ac:dyDescent="0.3">
      <c r="A482" s="304" t="s">
        <v>1091</v>
      </c>
      <c r="B482" s="305" t="s">
        <v>973</v>
      </c>
      <c r="C482" s="305" t="s">
        <v>960</v>
      </c>
      <c r="D482" s="305" t="s">
        <v>1021</v>
      </c>
      <c r="E482" s="305" t="s">
        <v>1022</v>
      </c>
      <c r="F482" s="308">
        <v>12</v>
      </c>
      <c r="G482" s="308">
        <v>1896</v>
      </c>
      <c r="H482" s="308">
        <v>1</v>
      </c>
      <c r="I482" s="308">
        <v>158</v>
      </c>
      <c r="J482" s="308">
        <v>5</v>
      </c>
      <c r="K482" s="308">
        <v>790</v>
      </c>
      <c r="L482" s="308">
        <v>0.41666666666666669</v>
      </c>
      <c r="M482" s="308">
        <v>158</v>
      </c>
      <c r="N482" s="308">
        <v>11</v>
      </c>
      <c r="O482" s="308">
        <v>1749</v>
      </c>
      <c r="P482" s="352">
        <v>0.92246835443037978</v>
      </c>
      <c r="Q482" s="309">
        <v>159</v>
      </c>
    </row>
    <row r="483" spans="1:17" ht="14.4" customHeight="1" x14ac:dyDescent="0.3">
      <c r="A483" s="304" t="s">
        <v>1091</v>
      </c>
      <c r="B483" s="305" t="s">
        <v>973</v>
      </c>
      <c r="C483" s="305" t="s">
        <v>960</v>
      </c>
      <c r="D483" s="305" t="s">
        <v>1023</v>
      </c>
      <c r="E483" s="305" t="s">
        <v>1024</v>
      </c>
      <c r="F483" s="308">
        <v>1</v>
      </c>
      <c r="G483" s="308">
        <v>316</v>
      </c>
      <c r="H483" s="308">
        <v>1</v>
      </c>
      <c r="I483" s="308">
        <v>316</v>
      </c>
      <c r="J483" s="308"/>
      <c r="K483" s="308"/>
      <c r="L483" s="308"/>
      <c r="M483" s="308"/>
      <c r="N483" s="308"/>
      <c r="O483" s="308"/>
      <c r="P483" s="352"/>
      <c r="Q483" s="309"/>
    </row>
    <row r="484" spans="1:17" ht="14.4" customHeight="1" x14ac:dyDescent="0.3">
      <c r="A484" s="304" t="s">
        <v>1091</v>
      </c>
      <c r="B484" s="305" t="s">
        <v>973</v>
      </c>
      <c r="C484" s="305" t="s">
        <v>960</v>
      </c>
      <c r="D484" s="305" t="s">
        <v>1027</v>
      </c>
      <c r="E484" s="305" t="s">
        <v>1028</v>
      </c>
      <c r="F484" s="308">
        <v>3</v>
      </c>
      <c r="G484" s="308">
        <v>1146</v>
      </c>
      <c r="H484" s="308">
        <v>1</v>
      </c>
      <c r="I484" s="308">
        <v>382</v>
      </c>
      <c r="J484" s="308">
        <v>4</v>
      </c>
      <c r="K484" s="308">
        <v>1528</v>
      </c>
      <c r="L484" s="308">
        <v>1.3333333333333333</v>
      </c>
      <c r="M484" s="308">
        <v>382</v>
      </c>
      <c r="N484" s="308">
        <v>8</v>
      </c>
      <c r="O484" s="308">
        <v>3056</v>
      </c>
      <c r="P484" s="352">
        <v>2.6666666666666665</v>
      </c>
      <c r="Q484" s="309">
        <v>382</v>
      </c>
    </row>
    <row r="485" spans="1:17" ht="14.4" customHeight="1" x14ac:dyDescent="0.3">
      <c r="A485" s="304" t="s">
        <v>1091</v>
      </c>
      <c r="B485" s="305" t="s">
        <v>973</v>
      </c>
      <c r="C485" s="305" t="s">
        <v>960</v>
      </c>
      <c r="D485" s="305" t="s">
        <v>1029</v>
      </c>
      <c r="E485" s="305" t="s">
        <v>1030</v>
      </c>
      <c r="F485" s="308">
        <v>3</v>
      </c>
      <c r="G485" s="308">
        <v>1458</v>
      </c>
      <c r="H485" s="308">
        <v>1</v>
      </c>
      <c r="I485" s="308">
        <v>486</v>
      </c>
      <c r="J485" s="308">
        <v>5</v>
      </c>
      <c r="K485" s="308">
        <v>2430</v>
      </c>
      <c r="L485" s="308">
        <v>1.6666666666666667</v>
      </c>
      <c r="M485" s="308">
        <v>486</v>
      </c>
      <c r="N485" s="308">
        <v>14</v>
      </c>
      <c r="O485" s="308">
        <v>6804</v>
      </c>
      <c r="P485" s="352">
        <v>4.666666666666667</v>
      </c>
      <c r="Q485" s="309">
        <v>486</v>
      </c>
    </row>
    <row r="486" spans="1:17" ht="14.4" customHeight="1" x14ac:dyDescent="0.3">
      <c r="A486" s="304" t="s">
        <v>1091</v>
      </c>
      <c r="B486" s="305" t="s">
        <v>973</v>
      </c>
      <c r="C486" s="305" t="s">
        <v>960</v>
      </c>
      <c r="D486" s="305" t="s">
        <v>1035</v>
      </c>
      <c r="E486" s="305" t="s">
        <v>1036</v>
      </c>
      <c r="F486" s="308">
        <v>486</v>
      </c>
      <c r="G486" s="308">
        <v>7776</v>
      </c>
      <c r="H486" s="308">
        <v>1</v>
      </c>
      <c r="I486" s="308">
        <v>16</v>
      </c>
      <c r="J486" s="308">
        <v>521</v>
      </c>
      <c r="K486" s="308">
        <v>8336</v>
      </c>
      <c r="L486" s="308">
        <v>1.0720164609053497</v>
      </c>
      <c r="M486" s="308">
        <v>16</v>
      </c>
      <c r="N486" s="308">
        <v>460</v>
      </c>
      <c r="O486" s="308">
        <v>7360</v>
      </c>
      <c r="P486" s="352">
        <v>0.94650205761316875</v>
      </c>
      <c r="Q486" s="309">
        <v>16</v>
      </c>
    </row>
    <row r="487" spans="1:17" ht="14.4" customHeight="1" x14ac:dyDescent="0.3">
      <c r="A487" s="304" t="s">
        <v>1092</v>
      </c>
      <c r="B487" s="305" t="s">
        <v>973</v>
      </c>
      <c r="C487" s="305" t="s">
        <v>960</v>
      </c>
      <c r="D487" s="305" t="s">
        <v>979</v>
      </c>
      <c r="E487" s="305" t="s">
        <v>980</v>
      </c>
      <c r="F487" s="308">
        <v>39</v>
      </c>
      <c r="G487" s="308">
        <v>10101</v>
      </c>
      <c r="H487" s="308">
        <v>1</v>
      </c>
      <c r="I487" s="308">
        <v>259</v>
      </c>
      <c r="J487" s="308">
        <v>46</v>
      </c>
      <c r="K487" s="308">
        <v>12006</v>
      </c>
      <c r="L487" s="308">
        <v>1.1885951885951886</v>
      </c>
      <c r="M487" s="308">
        <v>261</v>
      </c>
      <c r="N487" s="308">
        <v>95</v>
      </c>
      <c r="O487" s="308">
        <v>24890</v>
      </c>
      <c r="P487" s="352">
        <v>2.4641124641124641</v>
      </c>
      <c r="Q487" s="309">
        <v>262</v>
      </c>
    </row>
    <row r="488" spans="1:17" ht="14.4" customHeight="1" x14ac:dyDescent="0.3">
      <c r="A488" s="304" t="s">
        <v>1092</v>
      </c>
      <c r="B488" s="305" t="s">
        <v>973</v>
      </c>
      <c r="C488" s="305" t="s">
        <v>960</v>
      </c>
      <c r="D488" s="305" t="s">
        <v>981</v>
      </c>
      <c r="E488" s="305" t="s">
        <v>982</v>
      </c>
      <c r="F488" s="308">
        <v>16</v>
      </c>
      <c r="G488" s="308">
        <v>2544</v>
      </c>
      <c r="H488" s="308">
        <v>1</v>
      </c>
      <c r="I488" s="308">
        <v>159</v>
      </c>
      <c r="J488" s="308">
        <v>27</v>
      </c>
      <c r="K488" s="308">
        <v>4293</v>
      </c>
      <c r="L488" s="308">
        <v>1.6875</v>
      </c>
      <c r="M488" s="308">
        <v>159</v>
      </c>
      <c r="N488" s="308">
        <v>20</v>
      </c>
      <c r="O488" s="308">
        <v>3200</v>
      </c>
      <c r="P488" s="352">
        <v>1.2578616352201257</v>
      </c>
      <c r="Q488" s="309">
        <v>160</v>
      </c>
    </row>
    <row r="489" spans="1:17" ht="14.4" customHeight="1" x14ac:dyDescent="0.3">
      <c r="A489" s="304" t="s">
        <v>1092</v>
      </c>
      <c r="B489" s="305" t="s">
        <v>973</v>
      </c>
      <c r="C489" s="305" t="s">
        <v>960</v>
      </c>
      <c r="D489" s="305" t="s">
        <v>985</v>
      </c>
      <c r="E489" s="305" t="s">
        <v>986</v>
      </c>
      <c r="F489" s="308">
        <v>226</v>
      </c>
      <c r="G489" s="308">
        <v>15820</v>
      </c>
      <c r="H489" s="308">
        <v>1</v>
      </c>
      <c r="I489" s="308">
        <v>70</v>
      </c>
      <c r="J489" s="308">
        <v>232</v>
      </c>
      <c r="K489" s="308">
        <v>16240</v>
      </c>
      <c r="L489" s="308">
        <v>1.0265486725663717</v>
      </c>
      <c r="M489" s="308">
        <v>70</v>
      </c>
      <c r="N489" s="308">
        <v>288</v>
      </c>
      <c r="O489" s="308">
        <v>20160</v>
      </c>
      <c r="P489" s="352">
        <v>1.2743362831858407</v>
      </c>
      <c r="Q489" s="309">
        <v>70</v>
      </c>
    </row>
    <row r="490" spans="1:17" ht="14.4" customHeight="1" x14ac:dyDescent="0.3">
      <c r="A490" s="304" t="s">
        <v>1092</v>
      </c>
      <c r="B490" s="305" t="s">
        <v>973</v>
      </c>
      <c r="C490" s="305" t="s">
        <v>960</v>
      </c>
      <c r="D490" s="305" t="s">
        <v>987</v>
      </c>
      <c r="E490" s="305" t="s">
        <v>986</v>
      </c>
      <c r="F490" s="308">
        <v>386</v>
      </c>
      <c r="G490" s="308">
        <v>77972</v>
      </c>
      <c r="H490" s="308">
        <v>1</v>
      </c>
      <c r="I490" s="308">
        <v>202</v>
      </c>
      <c r="J490" s="308">
        <v>473</v>
      </c>
      <c r="K490" s="308">
        <v>95546</v>
      </c>
      <c r="L490" s="308">
        <v>1.2253886010362693</v>
      </c>
      <c r="M490" s="308">
        <v>202</v>
      </c>
      <c r="N490" s="308">
        <v>600</v>
      </c>
      <c r="O490" s="308">
        <v>121800</v>
      </c>
      <c r="P490" s="352">
        <v>1.5620992151028574</v>
      </c>
      <c r="Q490" s="309">
        <v>203</v>
      </c>
    </row>
    <row r="491" spans="1:17" ht="14.4" customHeight="1" x14ac:dyDescent="0.3">
      <c r="A491" s="304" t="s">
        <v>1092</v>
      </c>
      <c r="B491" s="305" t="s">
        <v>973</v>
      </c>
      <c r="C491" s="305" t="s">
        <v>960</v>
      </c>
      <c r="D491" s="305" t="s">
        <v>989</v>
      </c>
      <c r="E491" s="305" t="s">
        <v>990</v>
      </c>
      <c r="F491" s="308">
        <v>181</v>
      </c>
      <c r="G491" s="308">
        <v>52671</v>
      </c>
      <c r="H491" s="308">
        <v>1</v>
      </c>
      <c r="I491" s="308">
        <v>291</v>
      </c>
      <c r="J491" s="308">
        <v>236</v>
      </c>
      <c r="K491" s="308">
        <v>68676</v>
      </c>
      <c r="L491" s="308">
        <v>1.3038674033149171</v>
      </c>
      <c r="M491" s="308">
        <v>291</v>
      </c>
      <c r="N491" s="308">
        <v>216</v>
      </c>
      <c r="O491" s="308">
        <v>63072</v>
      </c>
      <c r="P491" s="352">
        <v>1.1974710941504814</v>
      </c>
      <c r="Q491" s="309">
        <v>292</v>
      </c>
    </row>
    <row r="492" spans="1:17" ht="14.4" customHeight="1" x14ac:dyDescent="0.3">
      <c r="A492" s="304" t="s">
        <v>1092</v>
      </c>
      <c r="B492" s="305" t="s">
        <v>973</v>
      </c>
      <c r="C492" s="305" t="s">
        <v>960</v>
      </c>
      <c r="D492" s="305" t="s">
        <v>991</v>
      </c>
      <c r="E492" s="305" t="s">
        <v>992</v>
      </c>
      <c r="F492" s="308">
        <v>5</v>
      </c>
      <c r="G492" s="308">
        <v>1065</v>
      </c>
      <c r="H492" s="308">
        <v>1</v>
      </c>
      <c r="I492" s="308">
        <v>213</v>
      </c>
      <c r="J492" s="308">
        <v>7</v>
      </c>
      <c r="K492" s="308">
        <v>1505</v>
      </c>
      <c r="L492" s="308">
        <v>1.4131455399061033</v>
      </c>
      <c r="M492" s="308">
        <v>215</v>
      </c>
      <c r="N492" s="308">
        <v>3</v>
      </c>
      <c r="O492" s="308">
        <v>648</v>
      </c>
      <c r="P492" s="352">
        <v>0.60845070422535208</v>
      </c>
      <c r="Q492" s="309">
        <v>216</v>
      </c>
    </row>
    <row r="493" spans="1:17" ht="14.4" customHeight="1" x14ac:dyDescent="0.3">
      <c r="A493" s="304" t="s">
        <v>1092</v>
      </c>
      <c r="B493" s="305" t="s">
        <v>973</v>
      </c>
      <c r="C493" s="305" t="s">
        <v>960</v>
      </c>
      <c r="D493" s="305" t="s">
        <v>993</v>
      </c>
      <c r="E493" s="305" t="s">
        <v>994</v>
      </c>
      <c r="F493" s="308">
        <v>7</v>
      </c>
      <c r="G493" s="308">
        <v>749</v>
      </c>
      <c r="H493" s="308">
        <v>1</v>
      </c>
      <c r="I493" s="308">
        <v>107</v>
      </c>
      <c r="J493" s="308">
        <v>5</v>
      </c>
      <c r="K493" s="308">
        <v>535</v>
      </c>
      <c r="L493" s="308">
        <v>0.7142857142857143</v>
      </c>
      <c r="M493" s="308">
        <v>107</v>
      </c>
      <c r="N493" s="308">
        <v>6</v>
      </c>
      <c r="O493" s="308">
        <v>648</v>
      </c>
      <c r="P493" s="352">
        <v>0.86515353805073436</v>
      </c>
      <c r="Q493" s="309">
        <v>108</v>
      </c>
    </row>
    <row r="494" spans="1:17" ht="14.4" customHeight="1" x14ac:dyDescent="0.3">
      <c r="A494" s="304" t="s">
        <v>1092</v>
      </c>
      <c r="B494" s="305" t="s">
        <v>973</v>
      </c>
      <c r="C494" s="305" t="s">
        <v>960</v>
      </c>
      <c r="D494" s="305" t="s">
        <v>995</v>
      </c>
      <c r="E494" s="305" t="s">
        <v>996</v>
      </c>
      <c r="F494" s="308">
        <v>6</v>
      </c>
      <c r="G494" s="308">
        <v>552</v>
      </c>
      <c r="H494" s="308">
        <v>1</v>
      </c>
      <c r="I494" s="308">
        <v>92</v>
      </c>
      <c r="J494" s="308">
        <v>3</v>
      </c>
      <c r="K494" s="308">
        <v>276</v>
      </c>
      <c r="L494" s="308">
        <v>0.5</v>
      </c>
      <c r="M494" s="308">
        <v>92</v>
      </c>
      <c r="N494" s="308">
        <v>6</v>
      </c>
      <c r="O494" s="308">
        <v>558</v>
      </c>
      <c r="P494" s="352">
        <v>1.0108695652173914</v>
      </c>
      <c r="Q494" s="309">
        <v>93</v>
      </c>
    </row>
    <row r="495" spans="1:17" ht="14.4" customHeight="1" x14ac:dyDescent="0.3">
      <c r="A495" s="304" t="s">
        <v>1092</v>
      </c>
      <c r="B495" s="305" t="s">
        <v>973</v>
      </c>
      <c r="C495" s="305" t="s">
        <v>960</v>
      </c>
      <c r="D495" s="305" t="s">
        <v>997</v>
      </c>
      <c r="E495" s="305" t="s">
        <v>998</v>
      </c>
      <c r="F495" s="308"/>
      <c r="G495" s="308"/>
      <c r="H495" s="308"/>
      <c r="I495" s="308"/>
      <c r="J495" s="308">
        <v>2</v>
      </c>
      <c r="K495" s="308">
        <v>438</v>
      </c>
      <c r="L495" s="308"/>
      <c r="M495" s="308">
        <v>219</v>
      </c>
      <c r="N495" s="308"/>
      <c r="O495" s="308"/>
      <c r="P495" s="352"/>
      <c r="Q495" s="309"/>
    </row>
    <row r="496" spans="1:17" ht="14.4" customHeight="1" x14ac:dyDescent="0.3">
      <c r="A496" s="304" t="s">
        <v>1092</v>
      </c>
      <c r="B496" s="305" t="s">
        <v>973</v>
      </c>
      <c r="C496" s="305" t="s">
        <v>960</v>
      </c>
      <c r="D496" s="305" t="s">
        <v>999</v>
      </c>
      <c r="E496" s="305" t="s">
        <v>1000</v>
      </c>
      <c r="F496" s="308">
        <v>81</v>
      </c>
      <c r="G496" s="308">
        <v>24381</v>
      </c>
      <c r="H496" s="308">
        <v>1</v>
      </c>
      <c r="I496" s="308">
        <v>301</v>
      </c>
      <c r="J496" s="308">
        <v>96</v>
      </c>
      <c r="K496" s="308">
        <v>28992</v>
      </c>
      <c r="L496" s="308">
        <v>1.1891226774947705</v>
      </c>
      <c r="M496" s="308">
        <v>302</v>
      </c>
      <c r="N496" s="308">
        <v>119</v>
      </c>
      <c r="O496" s="308">
        <v>36057</v>
      </c>
      <c r="P496" s="352">
        <v>1.4788975021533162</v>
      </c>
      <c r="Q496" s="309">
        <v>303</v>
      </c>
    </row>
    <row r="497" spans="1:17" ht="14.4" customHeight="1" x14ac:dyDescent="0.3">
      <c r="A497" s="304" t="s">
        <v>1092</v>
      </c>
      <c r="B497" s="305" t="s">
        <v>973</v>
      </c>
      <c r="C497" s="305" t="s">
        <v>960</v>
      </c>
      <c r="D497" s="305" t="s">
        <v>1001</v>
      </c>
      <c r="E497" s="305" t="s">
        <v>1002</v>
      </c>
      <c r="F497" s="308">
        <v>81</v>
      </c>
      <c r="G497" s="308">
        <v>10773</v>
      </c>
      <c r="H497" s="308">
        <v>1</v>
      </c>
      <c r="I497" s="308">
        <v>133</v>
      </c>
      <c r="J497" s="308">
        <v>84</v>
      </c>
      <c r="K497" s="308">
        <v>11172</v>
      </c>
      <c r="L497" s="308">
        <v>1.037037037037037</v>
      </c>
      <c r="M497" s="308">
        <v>133</v>
      </c>
      <c r="N497" s="308">
        <v>103</v>
      </c>
      <c r="O497" s="308">
        <v>13802</v>
      </c>
      <c r="P497" s="352">
        <v>1.2811658776571058</v>
      </c>
      <c r="Q497" s="309">
        <v>134</v>
      </c>
    </row>
    <row r="498" spans="1:17" ht="14.4" customHeight="1" x14ac:dyDescent="0.3">
      <c r="A498" s="304" t="s">
        <v>1092</v>
      </c>
      <c r="B498" s="305" t="s">
        <v>973</v>
      </c>
      <c r="C498" s="305" t="s">
        <v>960</v>
      </c>
      <c r="D498" s="305" t="s">
        <v>1003</v>
      </c>
      <c r="E498" s="305" t="s">
        <v>1002</v>
      </c>
      <c r="F498" s="308">
        <v>2</v>
      </c>
      <c r="G498" s="308">
        <v>348</v>
      </c>
      <c r="H498" s="308">
        <v>1</v>
      </c>
      <c r="I498" s="308">
        <v>174</v>
      </c>
      <c r="J498" s="308">
        <v>1</v>
      </c>
      <c r="K498" s="308">
        <v>174</v>
      </c>
      <c r="L498" s="308">
        <v>0.5</v>
      </c>
      <c r="M498" s="308">
        <v>174</v>
      </c>
      <c r="N498" s="308">
        <v>1</v>
      </c>
      <c r="O498" s="308">
        <v>175</v>
      </c>
      <c r="P498" s="352">
        <v>0.50287356321839083</v>
      </c>
      <c r="Q498" s="309">
        <v>175</v>
      </c>
    </row>
    <row r="499" spans="1:17" ht="14.4" customHeight="1" x14ac:dyDescent="0.3">
      <c r="A499" s="304" t="s">
        <v>1092</v>
      </c>
      <c r="B499" s="305" t="s">
        <v>973</v>
      </c>
      <c r="C499" s="305" t="s">
        <v>960</v>
      </c>
      <c r="D499" s="305" t="s">
        <v>1004</v>
      </c>
      <c r="E499" s="305" t="s">
        <v>1005</v>
      </c>
      <c r="F499" s="308">
        <v>82</v>
      </c>
      <c r="G499" s="308">
        <v>11480</v>
      </c>
      <c r="H499" s="308">
        <v>1</v>
      </c>
      <c r="I499" s="308">
        <v>140</v>
      </c>
      <c r="J499" s="308">
        <v>96</v>
      </c>
      <c r="K499" s="308">
        <v>13440</v>
      </c>
      <c r="L499" s="308">
        <v>1.1707317073170731</v>
      </c>
      <c r="M499" s="308">
        <v>140</v>
      </c>
      <c r="N499" s="308">
        <v>119</v>
      </c>
      <c r="O499" s="308">
        <v>16779</v>
      </c>
      <c r="P499" s="352">
        <v>1.4615853658536586</v>
      </c>
      <c r="Q499" s="309">
        <v>141</v>
      </c>
    </row>
    <row r="500" spans="1:17" ht="14.4" customHeight="1" x14ac:dyDescent="0.3">
      <c r="A500" s="304" t="s">
        <v>1092</v>
      </c>
      <c r="B500" s="305" t="s">
        <v>973</v>
      </c>
      <c r="C500" s="305" t="s">
        <v>960</v>
      </c>
      <c r="D500" s="305" t="s">
        <v>1006</v>
      </c>
      <c r="E500" s="305" t="s">
        <v>1005</v>
      </c>
      <c r="F500" s="308">
        <v>81</v>
      </c>
      <c r="G500" s="308">
        <v>6318</v>
      </c>
      <c r="H500" s="308">
        <v>1</v>
      </c>
      <c r="I500" s="308">
        <v>78</v>
      </c>
      <c r="J500" s="308">
        <v>84</v>
      </c>
      <c r="K500" s="308">
        <v>6552</v>
      </c>
      <c r="L500" s="308">
        <v>1.037037037037037</v>
      </c>
      <c r="M500" s="308">
        <v>78</v>
      </c>
      <c r="N500" s="308">
        <v>104</v>
      </c>
      <c r="O500" s="308">
        <v>8112</v>
      </c>
      <c r="P500" s="352">
        <v>1.2839506172839505</v>
      </c>
      <c r="Q500" s="309">
        <v>78</v>
      </c>
    </row>
    <row r="501" spans="1:17" ht="14.4" customHeight="1" x14ac:dyDescent="0.3">
      <c r="A501" s="304" t="s">
        <v>1092</v>
      </c>
      <c r="B501" s="305" t="s">
        <v>973</v>
      </c>
      <c r="C501" s="305" t="s">
        <v>960</v>
      </c>
      <c r="D501" s="305" t="s">
        <v>1015</v>
      </c>
      <c r="E501" s="305" t="s">
        <v>1016</v>
      </c>
      <c r="F501" s="308">
        <v>1</v>
      </c>
      <c r="G501" s="308">
        <v>1011</v>
      </c>
      <c r="H501" s="308">
        <v>1</v>
      </c>
      <c r="I501" s="308">
        <v>1011</v>
      </c>
      <c r="J501" s="308">
        <v>1</v>
      </c>
      <c r="K501" s="308">
        <v>1015</v>
      </c>
      <c r="L501" s="308">
        <v>1.0039564787339268</v>
      </c>
      <c r="M501" s="308">
        <v>1015</v>
      </c>
      <c r="N501" s="308"/>
      <c r="O501" s="308"/>
      <c r="P501" s="352"/>
      <c r="Q501" s="309"/>
    </row>
    <row r="502" spans="1:17" ht="14.4" customHeight="1" x14ac:dyDescent="0.3">
      <c r="A502" s="304" t="s">
        <v>1092</v>
      </c>
      <c r="B502" s="305" t="s">
        <v>973</v>
      </c>
      <c r="C502" s="305" t="s">
        <v>960</v>
      </c>
      <c r="D502" s="305" t="s">
        <v>1019</v>
      </c>
      <c r="E502" s="305" t="s">
        <v>1020</v>
      </c>
      <c r="F502" s="308">
        <v>4</v>
      </c>
      <c r="G502" s="308">
        <v>4736</v>
      </c>
      <c r="H502" s="308">
        <v>1</v>
      </c>
      <c r="I502" s="308">
        <v>1184</v>
      </c>
      <c r="J502" s="308">
        <v>2</v>
      </c>
      <c r="K502" s="308">
        <v>2372</v>
      </c>
      <c r="L502" s="308">
        <v>0.50084459459459463</v>
      </c>
      <c r="M502" s="308">
        <v>1186</v>
      </c>
      <c r="N502" s="308">
        <v>7</v>
      </c>
      <c r="O502" s="308">
        <v>8323</v>
      </c>
      <c r="P502" s="352">
        <v>1.7573902027027026</v>
      </c>
      <c r="Q502" s="309">
        <v>1189</v>
      </c>
    </row>
    <row r="503" spans="1:17" ht="14.4" customHeight="1" x14ac:dyDescent="0.3">
      <c r="A503" s="304" t="s">
        <v>1092</v>
      </c>
      <c r="B503" s="305" t="s">
        <v>973</v>
      </c>
      <c r="C503" s="305" t="s">
        <v>960</v>
      </c>
      <c r="D503" s="305" t="s">
        <v>1021</v>
      </c>
      <c r="E503" s="305" t="s">
        <v>1022</v>
      </c>
      <c r="F503" s="308">
        <v>6</v>
      </c>
      <c r="G503" s="308">
        <v>948</v>
      </c>
      <c r="H503" s="308">
        <v>1</v>
      </c>
      <c r="I503" s="308">
        <v>158</v>
      </c>
      <c r="J503" s="308">
        <v>10</v>
      </c>
      <c r="K503" s="308">
        <v>1580</v>
      </c>
      <c r="L503" s="308">
        <v>1.6666666666666667</v>
      </c>
      <c r="M503" s="308">
        <v>158</v>
      </c>
      <c r="N503" s="308">
        <v>8</v>
      </c>
      <c r="O503" s="308">
        <v>1272</v>
      </c>
      <c r="P503" s="352">
        <v>1.3417721518987342</v>
      </c>
      <c r="Q503" s="309">
        <v>159</v>
      </c>
    </row>
    <row r="504" spans="1:17" ht="14.4" customHeight="1" x14ac:dyDescent="0.3">
      <c r="A504" s="304" t="s">
        <v>1092</v>
      </c>
      <c r="B504" s="305" t="s">
        <v>973</v>
      </c>
      <c r="C504" s="305" t="s">
        <v>960</v>
      </c>
      <c r="D504" s="305" t="s">
        <v>1023</v>
      </c>
      <c r="E504" s="305" t="s">
        <v>1024</v>
      </c>
      <c r="F504" s="308">
        <v>2</v>
      </c>
      <c r="G504" s="308">
        <v>632</v>
      </c>
      <c r="H504" s="308">
        <v>1</v>
      </c>
      <c r="I504" s="308">
        <v>316</v>
      </c>
      <c r="J504" s="308">
        <v>3</v>
      </c>
      <c r="K504" s="308">
        <v>954</v>
      </c>
      <c r="L504" s="308">
        <v>1.509493670886076</v>
      </c>
      <c r="M504" s="308">
        <v>318</v>
      </c>
      <c r="N504" s="308">
        <v>1</v>
      </c>
      <c r="O504" s="308">
        <v>319</v>
      </c>
      <c r="P504" s="352">
        <v>0.504746835443038</v>
      </c>
      <c r="Q504" s="309">
        <v>319</v>
      </c>
    </row>
    <row r="505" spans="1:17" ht="14.4" customHeight="1" x14ac:dyDescent="0.3">
      <c r="A505" s="304" t="s">
        <v>1092</v>
      </c>
      <c r="B505" s="305" t="s">
        <v>973</v>
      </c>
      <c r="C505" s="305" t="s">
        <v>960</v>
      </c>
      <c r="D505" s="305" t="s">
        <v>1027</v>
      </c>
      <c r="E505" s="305" t="s">
        <v>1028</v>
      </c>
      <c r="F505" s="308">
        <v>1</v>
      </c>
      <c r="G505" s="308">
        <v>382</v>
      </c>
      <c r="H505" s="308">
        <v>1</v>
      </c>
      <c r="I505" s="308">
        <v>382</v>
      </c>
      <c r="J505" s="308">
        <v>3</v>
      </c>
      <c r="K505" s="308">
        <v>1146</v>
      </c>
      <c r="L505" s="308">
        <v>3</v>
      </c>
      <c r="M505" s="308">
        <v>382</v>
      </c>
      <c r="N505" s="308"/>
      <c r="O505" s="308"/>
      <c r="P505" s="352"/>
      <c r="Q505" s="309"/>
    </row>
    <row r="506" spans="1:17" ht="14.4" customHeight="1" x14ac:dyDescent="0.3">
      <c r="A506" s="304" t="s">
        <v>1092</v>
      </c>
      <c r="B506" s="305" t="s">
        <v>973</v>
      </c>
      <c r="C506" s="305" t="s">
        <v>960</v>
      </c>
      <c r="D506" s="305" t="s">
        <v>1029</v>
      </c>
      <c r="E506" s="305" t="s">
        <v>1030</v>
      </c>
      <c r="F506" s="308"/>
      <c r="G506" s="308"/>
      <c r="H506" s="308"/>
      <c r="I506" s="308"/>
      <c r="J506" s="308">
        <v>1</v>
      </c>
      <c r="K506" s="308">
        <v>486</v>
      </c>
      <c r="L506" s="308"/>
      <c r="M506" s="308">
        <v>486</v>
      </c>
      <c r="N506" s="308"/>
      <c r="O506" s="308"/>
      <c r="P506" s="352"/>
      <c r="Q506" s="309"/>
    </row>
    <row r="507" spans="1:17" ht="14.4" customHeight="1" thickBot="1" x14ac:dyDescent="0.35">
      <c r="A507" s="310" t="s">
        <v>1092</v>
      </c>
      <c r="B507" s="311" t="s">
        <v>973</v>
      </c>
      <c r="C507" s="311" t="s">
        <v>960</v>
      </c>
      <c r="D507" s="311" t="s">
        <v>1035</v>
      </c>
      <c r="E507" s="311" t="s">
        <v>1036</v>
      </c>
      <c r="F507" s="314">
        <v>171</v>
      </c>
      <c r="G507" s="314">
        <v>2736</v>
      </c>
      <c r="H507" s="314">
        <v>1</v>
      </c>
      <c r="I507" s="314">
        <v>16</v>
      </c>
      <c r="J507" s="314">
        <v>191</v>
      </c>
      <c r="K507" s="314">
        <v>3056</v>
      </c>
      <c r="L507" s="314">
        <v>1.1169590643274854</v>
      </c>
      <c r="M507" s="314">
        <v>16</v>
      </c>
      <c r="N507" s="314">
        <v>227</v>
      </c>
      <c r="O507" s="314">
        <v>3632</v>
      </c>
      <c r="P507" s="322">
        <v>1.327485380116959</v>
      </c>
      <c r="Q507" s="315">
        <v>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1"/>
    <col min="2" max="13" width="8.88671875" style="111" customWidth="1"/>
    <col min="14" max="16384" width="8.88671875" style="111"/>
  </cols>
  <sheetData>
    <row r="1" spans="1:13" ht="18.600000000000001" customHeight="1" thickBot="1" x14ac:dyDescent="0.4">
      <c r="A1" s="181" t="s">
        <v>129</v>
      </c>
      <c r="B1" s="181"/>
      <c r="C1" s="181"/>
      <c r="D1" s="181"/>
      <c r="E1" s="181"/>
      <c r="F1" s="181"/>
      <c r="G1" s="181"/>
      <c r="H1" s="191"/>
      <c r="I1" s="191"/>
      <c r="J1" s="191"/>
      <c r="K1" s="191"/>
      <c r="L1" s="191"/>
      <c r="M1" s="191"/>
    </row>
    <row r="2" spans="1:13" ht="14.4" customHeight="1" x14ac:dyDescent="0.3">
      <c r="A2" s="258" t="s">
        <v>185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4.4" customHeight="1" x14ac:dyDescent="0.3">
      <c r="A3" s="152"/>
      <c r="B3" s="153" t="s">
        <v>104</v>
      </c>
      <c r="C3" s="154" t="s">
        <v>105</v>
      </c>
      <c r="D3" s="154" t="s">
        <v>106</v>
      </c>
      <c r="E3" s="153" t="s">
        <v>107</v>
      </c>
      <c r="F3" s="154" t="s">
        <v>108</v>
      </c>
      <c r="G3" s="154" t="s">
        <v>109</v>
      </c>
      <c r="H3" s="154" t="s">
        <v>110</v>
      </c>
      <c r="I3" s="154" t="s">
        <v>111</v>
      </c>
      <c r="J3" s="154" t="s">
        <v>112</v>
      </c>
      <c r="K3" s="154" t="s">
        <v>113</v>
      </c>
      <c r="L3" s="154" t="s">
        <v>114</v>
      </c>
      <c r="M3" s="154" t="s">
        <v>115</v>
      </c>
    </row>
    <row r="4" spans="1:13" ht="14.4" customHeight="1" x14ac:dyDescent="0.3">
      <c r="A4" s="152" t="s">
        <v>103</v>
      </c>
      <c r="B4" s="155">
        <f>(B10+B8)/B6</f>
        <v>2.9220787891309392</v>
      </c>
      <c r="C4" s="155">
        <f t="shared" ref="C4:M4" si="0">(C10+C8)/C6</f>
        <v>0.42611454343987382</v>
      </c>
      <c r="D4" s="155">
        <f t="shared" si="0"/>
        <v>0.68592738243212037</v>
      </c>
      <c r="E4" s="155">
        <f t="shared" si="0"/>
        <v>0.61730718392712924</v>
      </c>
      <c r="F4" s="155">
        <f t="shared" si="0"/>
        <v>0.49428553724654029</v>
      </c>
      <c r="G4" s="155">
        <f t="shared" si="0"/>
        <v>0.42956874616548624</v>
      </c>
      <c r="H4" s="155">
        <f t="shared" si="0"/>
        <v>0.39129533093882013</v>
      </c>
      <c r="I4" s="155">
        <f t="shared" si="0"/>
        <v>0.39129533093882013</v>
      </c>
      <c r="J4" s="155">
        <f t="shared" si="0"/>
        <v>0.39129533093882013</v>
      </c>
      <c r="K4" s="155">
        <f t="shared" si="0"/>
        <v>0.39129533093882013</v>
      </c>
      <c r="L4" s="155">
        <f t="shared" si="0"/>
        <v>0.39129533093882013</v>
      </c>
      <c r="M4" s="155">
        <f t="shared" si="0"/>
        <v>0.39129533093882013</v>
      </c>
    </row>
    <row r="5" spans="1:13" ht="14.4" customHeight="1" x14ac:dyDescent="0.3">
      <c r="A5" s="156" t="s">
        <v>70</v>
      </c>
      <c r="B5" s="155">
        <f>IF(ISERROR(VLOOKUP($A5,'Man Tab'!$A:$Q,COLUMN()+2,0)),0,VLOOKUP($A5,'Man Tab'!$A:$Q,COLUMN()+2,0))</f>
        <v>513.00806999999998</v>
      </c>
      <c r="C5" s="155">
        <f>IF(ISERROR(VLOOKUP($A5,'Man Tab'!$A:$Q,COLUMN()+2,0)),0,VLOOKUP($A5,'Man Tab'!$A:$Q,COLUMN()+2,0))</f>
        <v>6018.5502699999997</v>
      </c>
      <c r="D5" s="155">
        <f>IF(ISERROR(VLOOKUP($A5,'Man Tab'!$A:$Q,COLUMN()+2,0)),0,VLOOKUP($A5,'Man Tab'!$A:$Q,COLUMN()+2,0))</f>
        <v>-507.68597999999798</v>
      </c>
      <c r="E5" s="155">
        <f>IF(ISERROR(VLOOKUP($A5,'Man Tab'!$A:$Q,COLUMN()+2,0)),0,VLOOKUP($A5,'Man Tab'!$A:$Q,COLUMN()+2,0))</f>
        <v>2763.7979300000002</v>
      </c>
      <c r="F5" s="155">
        <f>IF(ISERROR(VLOOKUP($A5,'Man Tab'!$A:$Q,COLUMN()+2,0)),0,VLOOKUP($A5,'Man Tab'!$A:$Q,COLUMN()+2,0))</f>
        <v>4662.4602500000001</v>
      </c>
      <c r="G5" s="155">
        <f>IF(ISERROR(VLOOKUP($A5,'Man Tab'!$A:$Q,COLUMN()+2,0)),0,VLOOKUP($A5,'Man Tab'!$A:$Q,COLUMN()+2,0))</f>
        <v>4929.6772799999999</v>
      </c>
      <c r="H5" s="155">
        <f>IF(ISERROR(VLOOKUP($A5,'Man Tab'!$A:$Q,COLUMN()+2,0)),0,VLOOKUP($A5,'Man Tab'!$A:$Q,COLUMN()+2,0))</f>
        <v>3679.5737199999999</v>
      </c>
      <c r="I5" s="155">
        <f>IF(ISERROR(VLOOKUP($A5,'Man Tab'!$A:$Q,COLUMN()+2,0)),0,VLOOKUP($A5,'Man Tab'!$A:$Q,COLUMN()+2,0))</f>
        <v>4.9406564584124654E-324</v>
      </c>
      <c r="J5" s="155">
        <f>IF(ISERROR(VLOOKUP($A5,'Man Tab'!$A:$Q,COLUMN()+2,0)),0,VLOOKUP($A5,'Man Tab'!$A:$Q,COLUMN()+2,0))</f>
        <v>4.9406564584124654E-324</v>
      </c>
      <c r="K5" s="155">
        <f>IF(ISERROR(VLOOKUP($A5,'Man Tab'!$A:$Q,COLUMN()+2,0)),0,VLOOKUP($A5,'Man Tab'!$A:$Q,COLUMN()+2,0))</f>
        <v>4.9406564584124654E-324</v>
      </c>
      <c r="L5" s="155">
        <f>IF(ISERROR(VLOOKUP($A5,'Man Tab'!$A:$Q,COLUMN()+2,0)),0,VLOOKUP($A5,'Man Tab'!$A:$Q,COLUMN()+2,0))</f>
        <v>4.9406564584124654E-324</v>
      </c>
      <c r="M5" s="155">
        <f>IF(ISERROR(VLOOKUP($A5,'Man Tab'!$A:$Q,COLUMN()+2,0)),0,VLOOKUP($A5,'Man Tab'!$A:$Q,COLUMN()+2,0))</f>
        <v>4.9406564584124654E-324</v>
      </c>
    </row>
    <row r="6" spans="1:13" ht="14.4" customHeight="1" x14ac:dyDescent="0.3">
      <c r="A6" s="156" t="s">
        <v>99</v>
      </c>
      <c r="B6" s="157">
        <f>B5</f>
        <v>513.00806999999998</v>
      </c>
      <c r="C6" s="157">
        <f t="shared" ref="C6:M6" si="1">C5+B6</f>
        <v>6531.5583399999996</v>
      </c>
      <c r="D6" s="157">
        <f t="shared" si="1"/>
        <v>6023.8723600000012</v>
      </c>
      <c r="E6" s="157">
        <f t="shared" si="1"/>
        <v>8787.6702900000018</v>
      </c>
      <c r="F6" s="157">
        <f t="shared" si="1"/>
        <v>13450.130540000002</v>
      </c>
      <c r="G6" s="157">
        <f t="shared" si="1"/>
        <v>18379.807820000002</v>
      </c>
      <c r="H6" s="157">
        <f t="shared" si="1"/>
        <v>22059.381540000002</v>
      </c>
      <c r="I6" s="157">
        <f t="shared" si="1"/>
        <v>22059.381540000002</v>
      </c>
      <c r="J6" s="157">
        <f t="shared" si="1"/>
        <v>22059.381540000002</v>
      </c>
      <c r="K6" s="157">
        <f t="shared" si="1"/>
        <v>22059.381540000002</v>
      </c>
      <c r="L6" s="157">
        <f t="shared" si="1"/>
        <v>22059.381540000002</v>
      </c>
      <c r="M6" s="157">
        <f t="shared" si="1"/>
        <v>22059.381540000002</v>
      </c>
    </row>
    <row r="7" spans="1:13" ht="14.4" customHeight="1" x14ac:dyDescent="0.3">
      <c r="A7" s="156" t="s">
        <v>127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ht="14.4" customHeight="1" x14ac:dyDescent="0.3">
      <c r="A8" s="156" t="s">
        <v>100</v>
      </c>
      <c r="B8" s="157">
        <f>B7*29.5</f>
        <v>0</v>
      </c>
      <c r="C8" s="157">
        <f t="shared" ref="C8:M8" si="2">C7*29.5</f>
        <v>0</v>
      </c>
      <c r="D8" s="157">
        <f t="shared" si="2"/>
        <v>0</v>
      </c>
      <c r="E8" s="157">
        <f t="shared" si="2"/>
        <v>0</v>
      </c>
      <c r="F8" s="157">
        <f t="shared" si="2"/>
        <v>0</v>
      </c>
      <c r="G8" s="157">
        <f t="shared" si="2"/>
        <v>0</v>
      </c>
      <c r="H8" s="157">
        <f t="shared" si="2"/>
        <v>0</v>
      </c>
      <c r="I8" s="157">
        <f t="shared" si="2"/>
        <v>0</v>
      </c>
      <c r="J8" s="157">
        <f t="shared" si="2"/>
        <v>0</v>
      </c>
      <c r="K8" s="157">
        <f t="shared" si="2"/>
        <v>0</v>
      </c>
      <c r="L8" s="157">
        <f t="shared" si="2"/>
        <v>0</v>
      </c>
      <c r="M8" s="157">
        <f t="shared" si="2"/>
        <v>0</v>
      </c>
    </row>
    <row r="9" spans="1:13" ht="14.4" customHeight="1" x14ac:dyDescent="0.3">
      <c r="A9" s="156" t="s">
        <v>128</v>
      </c>
      <c r="B9" s="156">
        <v>1499050</v>
      </c>
      <c r="C9" s="156">
        <v>1284142</v>
      </c>
      <c r="D9" s="156">
        <v>1348747</v>
      </c>
      <c r="E9" s="156">
        <v>1292753</v>
      </c>
      <c r="F9" s="156">
        <v>1223513</v>
      </c>
      <c r="G9" s="156">
        <v>1247186</v>
      </c>
      <c r="H9" s="156">
        <v>736342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</row>
    <row r="10" spans="1:13" ht="14.4" customHeight="1" x14ac:dyDescent="0.3">
      <c r="A10" s="156" t="s">
        <v>101</v>
      </c>
      <c r="B10" s="157">
        <f>B9/1000</f>
        <v>1499.05</v>
      </c>
      <c r="C10" s="157">
        <f t="shared" ref="C10:M10" si="3">C9/1000+B10</f>
        <v>2783.192</v>
      </c>
      <c r="D10" s="157">
        <f t="shared" si="3"/>
        <v>4131.9390000000003</v>
      </c>
      <c r="E10" s="157">
        <f t="shared" si="3"/>
        <v>5424.692</v>
      </c>
      <c r="F10" s="157">
        <f t="shared" si="3"/>
        <v>6648.2049999999999</v>
      </c>
      <c r="G10" s="157">
        <f t="shared" si="3"/>
        <v>7895.3909999999996</v>
      </c>
      <c r="H10" s="157">
        <f t="shared" si="3"/>
        <v>8631.7330000000002</v>
      </c>
      <c r="I10" s="157">
        <f t="shared" si="3"/>
        <v>8631.7330000000002</v>
      </c>
      <c r="J10" s="157">
        <f t="shared" si="3"/>
        <v>8631.7330000000002</v>
      </c>
      <c r="K10" s="157">
        <f t="shared" si="3"/>
        <v>8631.7330000000002</v>
      </c>
      <c r="L10" s="157">
        <f t="shared" si="3"/>
        <v>8631.7330000000002</v>
      </c>
      <c r="M10" s="157">
        <f t="shared" si="3"/>
        <v>8631.7330000000002</v>
      </c>
    </row>
    <row r="11" spans="1:13" ht="14.4" customHeight="1" x14ac:dyDescent="0.3">
      <c r="A11" s="152"/>
      <c r="B11" s="152" t="s">
        <v>116</v>
      </c>
      <c r="C11" s="152">
        <f>COUNTIF(B7:M7,"&lt;&gt;")</f>
        <v>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</row>
    <row r="12" spans="1:13" ht="14.4" customHeight="1" x14ac:dyDescent="0.3">
      <c r="A12" s="152">
        <v>0</v>
      </c>
      <c r="B12" s="155">
        <f>IF(ISERROR(HI!F15),#REF!,HI!F15)</f>
        <v>0.47808036581040686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</row>
    <row r="13" spans="1:13" ht="14.4" customHeight="1" x14ac:dyDescent="0.3">
      <c r="A13" s="152">
        <v>1</v>
      </c>
      <c r="B13" s="155">
        <f>IF(ISERROR(HI!F15),#REF!,HI!F15)</f>
        <v>0.47808036581040686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93" t="s">
        <v>187</v>
      </c>
      <c r="B1" s="193"/>
      <c r="C1" s="193"/>
      <c r="D1" s="193"/>
      <c r="E1" s="193"/>
      <c r="F1" s="193"/>
      <c r="G1" s="193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s="67" customFormat="1" ht="14.4" customHeight="1" thickBot="1" x14ac:dyDescent="0.35">
      <c r="A2" s="258" t="s">
        <v>185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5"/>
      <c r="B3" s="194" t="s">
        <v>33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56"/>
      <c r="Q3" s="58"/>
    </row>
    <row r="4" spans="1:17" ht="14.4" customHeight="1" x14ac:dyDescent="0.3">
      <c r="A4" s="116"/>
      <c r="B4" s="26" t="s">
        <v>34</v>
      </c>
      <c r="C4" s="57" t="s">
        <v>35</v>
      </c>
      <c r="D4" s="57" t="s">
        <v>36</v>
      </c>
      <c r="E4" s="57" t="s">
        <v>37</v>
      </c>
      <c r="F4" s="57" t="s">
        <v>38</v>
      </c>
      <c r="G4" s="57" t="s">
        <v>39</v>
      </c>
      <c r="H4" s="57" t="s">
        <v>40</v>
      </c>
      <c r="I4" s="57" t="s">
        <v>41</v>
      </c>
      <c r="J4" s="57" t="s">
        <v>42</v>
      </c>
      <c r="K4" s="57" t="s">
        <v>43</v>
      </c>
      <c r="L4" s="57" t="s">
        <v>44</v>
      </c>
      <c r="M4" s="57" t="s">
        <v>45</v>
      </c>
      <c r="N4" s="57" t="s">
        <v>46</v>
      </c>
      <c r="O4" s="57" t="s">
        <v>47</v>
      </c>
      <c r="P4" s="196" t="s">
        <v>6</v>
      </c>
      <c r="Q4" s="197"/>
    </row>
    <row r="5" spans="1:17" ht="14.4" customHeight="1" thickBot="1" x14ac:dyDescent="0.35">
      <c r="A5" s="117"/>
      <c r="B5" s="27" t="s">
        <v>48</v>
      </c>
      <c r="C5" s="28" t="s">
        <v>48</v>
      </c>
      <c r="D5" s="28" t="s">
        <v>49</v>
      </c>
      <c r="E5" s="28" t="s">
        <v>49</v>
      </c>
      <c r="F5" s="28" t="s">
        <v>49</v>
      </c>
      <c r="G5" s="28" t="s">
        <v>49</v>
      </c>
      <c r="H5" s="28" t="s">
        <v>49</v>
      </c>
      <c r="I5" s="28" t="s">
        <v>49</v>
      </c>
      <c r="J5" s="28" t="s">
        <v>49</v>
      </c>
      <c r="K5" s="28" t="s">
        <v>49</v>
      </c>
      <c r="L5" s="28" t="s">
        <v>49</v>
      </c>
      <c r="M5" s="28" t="s">
        <v>49</v>
      </c>
      <c r="N5" s="28" t="s">
        <v>49</v>
      </c>
      <c r="O5" s="28" t="s">
        <v>49</v>
      </c>
      <c r="P5" s="28" t="s">
        <v>49</v>
      </c>
      <c r="Q5" s="29" t="s">
        <v>50</v>
      </c>
    </row>
    <row r="6" spans="1:17" ht="14.4" customHeight="1" x14ac:dyDescent="0.3">
      <c r="A6" s="20" t="s">
        <v>51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37" t="s">
        <v>186</v>
      </c>
    </row>
    <row r="7" spans="1:17" ht="14.4" customHeight="1" x14ac:dyDescent="0.3">
      <c r="A7" s="21" t="s">
        <v>52</v>
      </c>
      <c r="B7" s="72">
        <v>291.99944385508098</v>
      </c>
      <c r="C7" s="73">
        <v>24.333286987923</v>
      </c>
      <c r="D7" s="73">
        <v>15.52671</v>
      </c>
      <c r="E7" s="73">
        <v>13.7042</v>
      </c>
      <c r="F7" s="73">
        <v>16.490749999999998</v>
      </c>
      <c r="G7" s="73">
        <v>17.167159999999999</v>
      </c>
      <c r="H7" s="73">
        <v>13.905110000000001</v>
      </c>
      <c r="I7" s="73">
        <v>12.420590000000001</v>
      </c>
      <c r="J7" s="73">
        <v>18.097339999999999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107.31186</v>
      </c>
      <c r="Q7" s="138">
        <v>0.63001211968899995</v>
      </c>
    </row>
    <row r="8" spans="1:17" ht="14.4" customHeight="1" x14ac:dyDescent="0.3">
      <c r="A8" s="21" t="s">
        <v>53</v>
      </c>
      <c r="B8" s="72">
        <v>1581.99999999991</v>
      </c>
      <c r="C8" s="73">
        <v>131.83333333332601</v>
      </c>
      <c r="D8" s="73">
        <v>109.54078</v>
      </c>
      <c r="E8" s="73">
        <v>99.31223</v>
      </c>
      <c r="F8" s="73">
        <v>133.50790000000001</v>
      </c>
      <c r="G8" s="73">
        <v>80.336379999998996</v>
      </c>
      <c r="H8" s="73">
        <v>84.73751</v>
      </c>
      <c r="I8" s="73">
        <v>75.554739999999995</v>
      </c>
      <c r="J8" s="73">
        <v>59.467750000000002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642.45728999999994</v>
      </c>
      <c r="Q8" s="138">
        <v>0.69617911143199995</v>
      </c>
    </row>
    <row r="9" spans="1:17" ht="14.4" customHeight="1" x14ac:dyDescent="0.3">
      <c r="A9" s="21" t="s">
        <v>54</v>
      </c>
      <c r="B9" s="72">
        <v>41000.234600899799</v>
      </c>
      <c r="C9" s="73">
        <v>3416.6862167416498</v>
      </c>
      <c r="D9" s="73">
        <v>3572.7272899999998</v>
      </c>
      <c r="E9" s="73">
        <v>3481.6001900000001</v>
      </c>
      <c r="F9" s="73">
        <v>2732.67812</v>
      </c>
      <c r="G9" s="73">
        <v>3320.40987</v>
      </c>
      <c r="H9" s="73">
        <v>2282.9104600000001</v>
      </c>
      <c r="I9" s="73">
        <v>4083.60475</v>
      </c>
      <c r="J9" s="73">
        <v>3948.0545400000001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23421.985219999999</v>
      </c>
      <c r="Q9" s="138">
        <v>0.97931085160099995</v>
      </c>
    </row>
    <row r="10" spans="1:17" ht="14.4" customHeight="1" x14ac:dyDescent="0.3">
      <c r="A10" s="21" t="s">
        <v>55</v>
      </c>
      <c r="B10" s="72">
        <v>1009.99999999994</v>
      </c>
      <c r="C10" s="73">
        <v>84.166666666661996</v>
      </c>
      <c r="D10" s="73">
        <v>94.523830000000004</v>
      </c>
      <c r="E10" s="73">
        <v>81.870170000000002</v>
      </c>
      <c r="F10" s="73">
        <v>84.262090000000001</v>
      </c>
      <c r="G10" s="73">
        <v>89.778409999998999</v>
      </c>
      <c r="H10" s="73">
        <v>92.399870000000007</v>
      </c>
      <c r="I10" s="73">
        <v>90.963729999999998</v>
      </c>
      <c r="J10" s="73">
        <v>90.275769999999994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624.07387000000006</v>
      </c>
      <c r="Q10" s="138">
        <v>1.0592484356430001</v>
      </c>
    </row>
    <row r="11" spans="1:17" ht="14.4" customHeight="1" x14ac:dyDescent="0.3">
      <c r="A11" s="21" t="s">
        <v>56</v>
      </c>
      <c r="B11" s="72">
        <v>793.73183286609901</v>
      </c>
      <c r="C11" s="73">
        <v>66.144319405508</v>
      </c>
      <c r="D11" s="73">
        <v>44.891109999999998</v>
      </c>
      <c r="E11" s="73">
        <v>71.827129999999997</v>
      </c>
      <c r="F11" s="73">
        <v>64.485140000000001</v>
      </c>
      <c r="G11" s="73">
        <v>66.755029999998996</v>
      </c>
      <c r="H11" s="73">
        <v>43.260109999999997</v>
      </c>
      <c r="I11" s="73">
        <v>63.899410000000003</v>
      </c>
      <c r="J11" s="73">
        <v>51.768300000000004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406.88623000000001</v>
      </c>
      <c r="Q11" s="138">
        <v>0.87878452462900003</v>
      </c>
    </row>
    <row r="12" spans="1:17" ht="14.4" customHeight="1" x14ac:dyDescent="0.3">
      <c r="A12" s="21" t="s">
        <v>57</v>
      </c>
      <c r="B12" s="72">
        <v>516.68005548246697</v>
      </c>
      <c r="C12" s="73">
        <v>43.056671290205003</v>
      </c>
      <c r="D12" s="73">
        <v>128.8862</v>
      </c>
      <c r="E12" s="73">
        <v>0.3644</v>
      </c>
      <c r="F12" s="73">
        <v>0.24004</v>
      </c>
      <c r="G12" s="73">
        <v>64.072719999998995</v>
      </c>
      <c r="H12" s="73">
        <v>8.7499999999999994E-2</v>
      </c>
      <c r="I12" s="73">
        <v>64.087299999999999</v>
      </c>
      <c r="J12" s="73">
        <v>15.788819999999999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273.52697999999998</v>
      </c>
      <c r="Q12" s="138">
        <v>0.90753143906</v>
      </c>
    </row>
    <row r="13" spans="1:17" ht="14.4" customHeight="1" x14ac:dyDescent="0.3">
      <c r="A13" s="21" t="s">
        <v>58</v>
      </c>
      <c r="B13" s="72">
        <v>124.40765788794501</v>
      </c>
      <c r="C13" s="73">
        <v>10.367304823994999</v>
      </c>
      <c r="D13" s="73">
        <v>1.96692</v>
      </c>
      <c r="E13" s="73">
        <v>7.3311599999999997</v>
      </c>
      <c r="F13" s="73">
        <v>7.7237200000000001</v>
      </c>
      <c r="G13" s="73">
        <v>14.89467</v>
      </c>
      <c r="H13" s="73">
        <v>11.48136</v>
      </c>
      <c r="I13" s="73">
        <v>8.9367400000000004</v>
      </c>
      <c r="J13" s="73">
        <v>2.1282800000000002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54.462850000000003</v>
      </c>
      <c r="Q13" s="138">
        <v>0.75047539113999995</v>
      </c>
    </row>
    <row r="14" spans="1:17" ht="14.4" customHeight="1" x14ac:dyDescent="0.3">
      <c r="A14" s="21" t="s">
        <v>59</v>
      </c>
      <c r="B14" s="72">
        <v>1519.6162265016701</v>
      </c>
      <c r="C14" s="73">
        <v>126.63468554180599</v>
      </c>
      <c r="D14" s="73">
        <v>157.964</v>
      </c>
      <c r="E14" s="73">
        <v>133.73793000000001</v>
      </c>
      <c r="F14" s="73">
        <v>138.80600000000001</v>
      </c>
      <c r="G14" s="73">
        <v>117.877</v>
      </c>
      <c r="H14" s="73">
        <v>108.453</v>
      </c>
      <c r="I14" s="73">
        <v>114.184</v>
      </c>
      <c r="J14" s="73">
        <v>116.94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887.96193000000005</v>
      </c>
      <c r="Q14" s="138">
        <v>1.0017137385620001</v>
      </c>
    </row>
    <row r="15" spans="1:17" ht="14.4" customHeight="1" x14ac:dyDescent="0.3">
      <c r="A15" s="21" t="s">
        <v>60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38" t="s">
        <v>186</v>
      </c>
    </row>
    <row r="16" spans="1:17" ht="14.4" customHeight="1" x14ac:dyDescent="0.3">
      <c r="A16" s="21" t="s">
        <v>61</v>
      </c>
      <c r="B16" s="72">
        <v>-87799.999999995198</v>
      </c>
      <c r="C16" s="73">
        <v>-7316.6666666662604</v>
      </c>
      <c r="D16" s="73">
        <v>-7799.88616</v>
      </c>
      <c r="E16" s="73">
        <v>-6791.4677300000003</v>
      </c>
      <c r="F16" s="73">
        <v>-7623.6580299999996</v>
      </c>
      <c r="G16" s="73">
        <v>-8230.2296499999902</v>
      </c>
      <c r="H16" s="73">
        <v>-7800.1589700000004</v>
      </c>
      <c r="I16" s="73">
        <v>-7365.8013499999997</v>
      </c>
      <c r="J16" s="73">
        <v>-7797.0893699999997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-53408.291259999998</v>
      </c>
      <c r="Q16" s="138">
        <v>1.0427912383989999</v>
      </c>
    </row>
    <row r="17" spans="1:17" ht="14.4" customHeight="1" x14ac:dyDescent="0.3">
      <c r="A17" s="21" t="s">
        <v>62</v>
      </c>
      <c r="B17" s="72">
        <v>399.59008242379502</v>
      </c>
      <c r="C17" s="73">
        <v>33.299173535316001</v>
      </c>
      <c r="D17" s="73">
        <v>7.5193500000000002</v>
      </c>
      <c r="E17" s="73">
        <v>16.634740000000001</v>
      </c>
      <c r="F17" s="73">
        <v>26.12782</v>
      </c>
      <c r="G17" s="73">
        <v>2.9954499999999999</v>
      </c>
      <c r="H17" s="73">
        <v>11.187900000000001</v>
      </c>
      <c r="I17" s="73">
        <v>12.67027</v>
      </c>
      <c r="J17" s="73">
        <v>105.82746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182.96298999999999</v>
      </c>
      <c r="Q17" s="138">
        <v>0.78493149303700005</v>
      </c>
    </row>
    <row r="18" spans="1:17" ht="14.4" customHeight="1" x14ac:dyDescent="0.3">
      <c r="A18" s="21" t="s">
        <v>63</v>
      </c>
      <c r="B18" s="72">
        <v>569.99999999996896</v>
      </c>
      <c r="C18" s="73">
        <v>47.499999999997002</v>
      </c>
      <c r="D18" s="73">
        <v>45.451999999999998</v>
      </c>
      <c r="E18" s="73">
        <v>59.780999999999999</v>
      </c>
      <c r="F18" s="73">
        <v>48.298999999999999</v>
      </c>
      <c r="G18" s="73">
        <v>54.809999999999</v>
      </c>
      <c r="H18" s="73">
        <v>49.246000000000002</v>
      </c>
      <c r="I18" s="73">
        <v>65.338999999999999</v>
      </c>
      <c r="J18" s="73">
        <v>63.424999999999997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386.35199999999998</v>
      </c>
      <c r="Q18" s="138">
        <v>1.1619609022549999</v>
      </c>
    </row>
    <row r="19" spans="1:17" ht="14.4" customHeight="1" x14ac:dyDescent="0.3">
      <c r="A19" s="21" t="s">
        <v>64</v>
      </c>
      <c r="B19" s="72">
        <v>1216.2261280120899</v>
      </c>
      <c r="C19" s="73">
        <v>101.35217733434099</v>
      </c>
      <c r="D19" s="73">
        <v>97.278090000000006</v>
      </c>
      <c r="E19" s="73">
        <v>71.581620000000001</v>
      </c>
      <c r="F19" s="73">
        <v>139.67202</v>
      </c>
      <c r="G19" s="73">
        <v>87.800929999998999</v>
      </c>
      <c r="H19" s="73">
        <v>99.852990000000005</v>
      </c>
      <c r="I19" s="73">
        <v>178.70023</v>
      </c>
      <c r="J19" s="73">
        <v>121.74041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796.62629000000004</v>
      </c>
      <c r="Q19" s="138">
        <v>1.1228545721209999</v>
      </c>
    </row>
    <row r="20" spans="1:17" ht="14.4" customHeight="1" x14ac:dyDescent="0.3">
      <c r="A20" s="21" t="s">
        <v>65</v>
      </c>
      <c r="B20" s="72">
        <v>29085.992164461401</v>
      </c>
      <c r="C20" s="73">
        <v>2423.83268037178</v>
      </c>
      <c r="D20" s="73">
        <v>2531.2814400000002</v>
      </c>
      <c r="E20" s="73">
        <v>2476.9484600000001</v>
      </c>
      <c r="F20" s="73">
        <v>2531.4792000000002</v>
      </c>
      <c r="G20" s="73">
        <v>2510.95361</v>
      </c>
      <c r="H20" s="73">
        <v>2594.7909500000001</v>
      </c>
      <c r="I20" s="73">
        <v>2530.5248099999999</v>
      </c>
      <c r="J20" s="73">
        <v>3417.3215399999999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18593.300009999999</v>
      </c>
      <c r="Q20" s="138">
        <v>1.095861829582</v>
      </c>
    </row>
    <row r="21" spans="1:17" ht="14.4" customHeight="1" x14ac:dyDescent="0.3">
      <c r="A21" s="22" t="s">
        <v>66</v>
      </c>
      <c r="B21" s="72">
        <v>4325.9999999997599</v>
      </c>
      <c r="C21" s="73">
        <v>360.49999999997999</v>
      </c>
      <c r="D21" s="73">
        <v>349.80200000000002</v>
      </c>
      <c r="E21" s="73">
        <v>349.80099999999999</v>
      </c>
      <c r="F21" s="73">
        <v>349.80099999999999</v>
      </c>
      <c r="G21" s="73">
        <v>349.8</v>
      </c>
      <c r="H21" s="73">
        <v>349.8</v>
      </c>
      <c r="I21" s="73">
        <v>466.197</v>
      </c>
      <c r="J21" s="73">
        <v>347.072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2562.2730000000001</v>
      </c>
      <c r="Q21" s="138">
        <v>1.0153647711510001</v>
      </c>
    </row>
    <row r="22" spans="1:17" ht="14.4" customHeight="1" x14ac:dyDescent="0.3">
      <c r="A22" s="21" t="s">
        <v>67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3.4584595208887258E-323</v>
      </c>
      <c r="Q22" s="138" t="s">
        <v>186</v>
      </c>
    </row>
    <row r="23" spans="1:17" ht="14.4" customHeight="1" x14ac:dyDescent="0.3">
      <c r="A23" s="22" t="s">
        <v>68</v>
      </c>
      <c r="B23" s="72">
        <v>43899.999999997599</v>
      </c>
      <c r="C23" s="73">
        <v>3658.3333333331302</v>
      </c>
      <c r="D23" s="73">
        <v>1126.3845100000001</v>
      </c>
      <c r="E23" s="73">
        <v>5892.7537700000003</v>
      </c>
      <c r="F23" s="73">
        <v>787.31399999999996</v>
      </c>
      <c r="G23" s="73">
        <v>4172.0353499999901</v>
      </c>
      <c r="H23" s="73">
        <v>6667.9564600000003</v>
      </c>
      <c r="I23" s="73">
        <v>4481.1705599999996</v>
      </c>
      <c r="J23" s="73">
        <v>3062.9892300000001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26190.603879999999</v>
      </c>
      <c r="Q23" s="138">
        <v>1.022737541685</v>
      </c>
    </row>
    <row r="24" spans="1:17" ht="14.4" customHeight="1" x14ac:dyDescent="0.3">
      <c r="A24" s="22" t="s">
        <v>69</v>
      </c>
      <c r="B24" s="72">
        <v>249.99999999998499</v>
      </c>
      <c r="C24" s="73">
        <v>20.833333333333002</v>
      </c>
      <c r="D24" s="73">
        <v>29.15</v>
      </c>
      <c r="E24" s="73">
        <v>52.769999999999001</v>
      </c>
      <c r="F24" s="73">
        <v>55.085250000000997</v>
      </c>
      <c r="G24" s="73">
        <v>44.341000000001003</v>
      </c>
      <c r="H24" s="73">
        <v>52.549999999996999</v>
      </c>
      <c r="I24" s="73">
        <v>47.225499999996998</v>
      </c>
      <c r="J24" s="73">
        <v>55.766650000001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336.88839999999902</v>
      </c>
      <c r="Q24" s="138">
        <v>1.022737541685</v>
      </c>
    </row>
    <row r="25" spans="1:17" ht="14.4" customHeight="1" x14ac:dyDescent="0.3">
      <c r="A25" s="23" t="s">
        <v>70</v>
      </c>
      <c r="B25" s="75">
        <v>38786.4781923923</v>
      </c>
      <c r="C25" s="76">
        <v>3232.2065160326902</v>
      </c>
      <c r="D25" s="76">
        <v>513.00806999999998</v>
      </c>
      <c r="E25" s="76">
        <v>6018.5502699999997</v>
      </c>
      <c r="F25" s="76">
        <v>-507.68597999999798</v>
      </c>
      <c r="G25" s="76">
        <v>2763.7979300000002</v>
      </c>
      <c r="H25" s="76">
        <v>4662.4602500000001</v>
      </c>
      <c r="I25" s="76">
        <v>4929.6772799999999</v>
      </c>
      <c r="J25" s="76">
        <v>3679.5737199999999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22059.381539999998</v>
      </c>
      <c r="Q25" s="139">
        <v>0.97498108625400004</v>
      </c>
    </row>
    <row r="26" spans="1:17" ht="14.4" customHeight="1" x14ac:dyDescent="0.3">
      <c r="A26" s="21" t="s">
        <v>71</v>
      </c>
      <c r="B26" s="72">
        <v>5248.1590039108596</v>
      </c>
      <c r="C26" s="73">
        <v>437.34658365923798</v>
      </c>
      <c r="D26" s="73">
        <v>396.40474</v>
      </c>
      <c r="E26" s="73">
        <v>343.43095</v>
      </c>
      <c r="F26" s="73">
        <v>353.53053</v>
      </c>
      <c r="G26" s="73">
        <v>355.21417000000002</v>
      </c>
      <c r="H26" s="73">
        <v>346.26508000000001</v>
      </c>
      <c r="I26" s="73">
        <v>473.41070999999999</v>
      </c>
      <c r="J26" s="73">
        <v>474.29910999999998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2742.5552899999998</v>
      </c>
      <c r="Q26" s="138">
        <v>0.89584239935900001</v>
      </c>
    </row>
    <row r="27" spans="1:17" ht="14.4" customHeight="1" x14ac:dyDescent="0.3">
      <c r="A27" s="24" t="s">
        <v>72</v>
      </c>
      <c r="B27" s="75">
        <v>44034.6371963032</v>
      </c>
      <c r="C27" s="76">
        <v>3669.5530996919301</v>
      </c>
      <c r="D27" s="76">
        <v>909.41281000000004</v>
      </c>
      <c r="E27" s="76">
        <v>6361.9812199999997</v>
      </c>
      <c r="F27" s="76">
        <v>-154.15544999999901</v>
      </c>
      <c r="G27" s="76">
        <v>3119.0120999999999</v>
      </c>
      <c r="H27" s="76">
        <v>5008.7253300000002</v>
      </c>
      <c r="I27" s="76">
        <v>5403.08799</v>
      </c>
      <c r="J27" s="76">
        <v>4153.8728300000002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24801.936829999999</v>
      </c>
      <c r="Q27" s="139">
        <v>0.96554913816400001</v>
      </c>
    </row>
    <row r="28" spans="1:17" ht="14.4" customHeight="1" x14ac:dyDescent="0.3">
      <c r="A28" s="22" t="s">
        <v>73</v>
      </c>
      <c r="B28" s="72">
        <v>145.74050540845701</v>
      </c>
      <c r="C28" s="73">
        <v>12.145042117371</v>
      </c>
      <c r="D28" s="73">
        <v>3.2069999999999999</v>
      </c>
      <c r="E28" s="73">
        <v>9.3539999999999992</v>
      </c>
      <c r="F28" s="73">
        <v>8.7119999999999997</v>
      </c>
      <c r="G28" s="73">
        <v>6.1859999999999999</v>
      </c>
      <c r="H28" s="73">
        <v>9.1470000000000002</v>
      </c>
      <c r="I28" s="73">
        <v>11.37636</v>
      </c>
      <c r="J28" s="73">
        <v>2.79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50.772359999999999</v>
      </c>
      <c r="Q28" s="138">
        <v>0.59721442014100001</v>
      </c>
    </row>
    <row r="29" spans="1:17" ht="14.4" customHeight="1" x14ac:dyDescent="0.3">
      <c r="A29" s="22" t="s">
        <v>74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38" t="s">
        <v>186</v>
      </c>
    </row>
    <row r="30" spans="1:17" ht="14.4" customHeight="1" x14ac:dyDescent="0.3">
      <c r="A30" s="22" t="s">
        <v>75</v>
      </c>
      <c r="B30" s="72">
        <v>47579.9999999996</v>
      </c>
      <c r="C30" s="73">
        <v>3964.99999999997</v>
      </c>
      <c r="D30" s="73">
        <v>1166.6450400000001</v>
      </c>
      <c r="E30" s="73">
        <v>6477.5115999999998</v>
      </c>
      <c r="F30" s="73">
        <v>791.76625000000001</v>
      </c>
      <c r="G30" s="73">
        <v>4539.4318499999999</v>
      </c>
      <c r="H30" s="73">
        <v>7267.86355</v>
      </c>
      <c r="I30" s="73">
        <v>4895.0218999999997</v>
      </c>
      <c r="J30" s="73">
        <v>3289.9004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28428.140589999999</v>
      </c>
      <c r="Q30" s="138">
        <v>1.024252948657</v>
      </c>
    </row>
    <row r="31" spans="1:17" ht="14.4" customHeight="1" thickBot="1" x14ac:dyDescent="0.35">
      <c r="A31" s="25" t="s">
        <v>76</v>
      </c>
      <c r="B31" s="78">
        <v>1.9762625833649862E-323</v>
      </c>
      <c r="C31" s="79">
        <v>0</v>
      </c>
      <c r="D31" s="79">
        <v>6</v>
      </c>
      <c r="E31" s="79">
        <v>2.5</v>
      </c>
      <c r="F31" s="79">
        <v>2.4703282292062327E-323</v>
      </c>
      <c r="G31" s="79">
        <v>1.3</v>
      </c>
      <c r="H31" s="79">
        <v>2.4703282292062327E-323</v>
      </c>
      <c r="I31" s="79">
        <v>2.4703282292062327E-323</v>
      </c>
      <c r="J31" s="79">
        <v>10.5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20.3</v>
      </c>
      <c r="Q31" s="140" t="s">
        <v>186</v>
      </c>
    </row>
    <row r="32" spans="1:17" ht="14.4" customHeight="1" x14ac:dyDescent="0.3">
      <c r="A32" s="198" t="s">
        <v>77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ht="14.4" customHeight="1" x14ac:dyDescent="0.3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</row>
    <row r="34" spans="1:17" ht="14.4" customHeight="1" x14ac:dyDescent="0.3">
      <c r="A34" s="198" t="s">
        <v>78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ht="14.4" customHeight="1" x14ac:dyDescent="0.3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92"/>
      <c r="Q36" s="19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93" t="s">
        <v>79</v>
      </c>
      <c r="B1" s="193"/>
      <c r="C1" s="193"/>
      <c r="D1" s="193"/>
      <c r="E1" s="193"/>
      <c r="F1" s="193"/>
      <c r="G1" s="193"/>
      <c r="H1" s="199"/>
      <c r="I1" s="199"/>
      <c r="J1" s="199"/>
      <c r="K1" s="199"/>
    </row>
    <row r="2" spans="1:11" s="81" customFormat="1" ht="14.4" customHeight="1" thickBot="1" x14ac:dyDescent="0.35">
      <c r="A2" s="258" t="s">
        <v>185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5"/>
      <c r="B3" s="194" t="s">
        <v>80</v>
      </c>
      <c r="C3" s="195"/>
      <c r="D3" s="195"/>
      <c r="E3" s="195"/>
      <c r="F3" s="202" t="s">
        <v>81</v>
      </c>
      <c r="G3" s="195"/>
      <c r="H3" s="195"/>
      <c r="I3" s="195"/>
      <c r="J3" s="195"/>
      <c r="K3" s="203"/>
    </row>
    <row r="4" spans="1:11" ht="14.4" customHeight="1" x14ac:dyDescent="0.3">
      <c r="A4" s="116"/>
      <c r="B4" s="200"/>
      <c r="C4" s="201"/>
      <c r="D4" s="201"/>
      <c r="E4" s="201"/>
      <c r="F4" s="204" t="s">
        <v>125</v>
      </c>
      <c r="G4" s="206" t="s">
        <v>82</v>
      </c>
      <c r="H4" s="59" t="s">
        <v>173</v>
      </c>
      <c r="I4" s="204" t="s">
        <v>83</v>
      </c>
      <c r="J4" s="206" t="s">
        <v>84</v>
      </c>
      <c r="K4" s="207" t="s">
        <v>85</v>
      </c>
    </row>
    <row r="5" spans="1:11" ht="42" thickBot="1" x14ac:dyDescent="0.35">
      <c r="A5" s="117"/>
      <c r="B5" s="30" t="s">
        <v>126</v>
      </c>
      <c r="C5" s="31" t="s">
        <v>86</v>
      </c>
      <c r="D5" s="32" t="s">
        <v>87</v>
      </c>
      <c r="E5" s="32" t="s">
        <v>88</v>
      </c>
      <c r="F5" s="205"/>
      <c r="G5" s="205"/>
      <c r="H5" s="31" t="s">
        <v>89</v>
      </c>
      <c r="I5" s="205"/>
      <c r="J5" s="205"/>
      <c r="K5" s="208"/>
    </row>
    <row r="6" spans="1:11" ht="14.4" customHeight="1" thickBot="1" x14ac:dyDescent="0.35">
      <c r="A6" s="277" t="s">
        <v>188</v>
      </c>
      <c r="B6" s="259">
        <v>44747.277735714502</v>
      </c>
      <c r="C6" s="259">
        <v>38527.235480000003</v>
      </c>
      <c r="D6" s="260">
        <v>-6220.0422557145002</v>
      </c>
      <c r="E6" s="261">
        <v>0.86099618634999997</v>
      </c>
      <c r="F6" s="259">
        <v>38786.4781923923</v>
      </c>
      <c r="G6" s="260">
        <v>22625.445612228901</v>
      </c>
      <c r="H6" s="262">
        <v>3679.5737199999999</v>
      </c>
      <c r="I6" s="259">
        <v>22059.381539999998</v>
      </c>
      <c r="J6" s="260">
        <v>-566.06407222886298</v>
      </c>
      <c r="K6" s="263">
        <v>0.56873896698100002</v>
      </c>
    </row>
    <row r="7" spans="1:11" ht="14.4" customHeight="1" thickBot="1" x14ac:dyDescent="0.35">
      <c r="A7" s="278" t="s">
        <v>189</v>
      </c>
      <c r="B7" s="259">
        <v>-41103.573535106101</v>
      </c>
      <c r="C7" s="259">
        <v>-44771.479449999999</v>
      </c>
      <c r="D7" s="260">
        <v>-3667.90591489385</v>
      </c>
      <c r="E7" s="261">
        <v>1.0892356941120001</v>
      </c>
      <c r="F7" s="259">
        <v>-40961.330182502199</v>
      </c>
      <c r="G7" s="260">
        <v>-23894.109273126302</v>
      </c>
      <c r="H7" s="262">
        <v>-3484.06792</v>
      </c>
      <c r="I7" s="259">
        <v>-26979.124380000001</v>
      </c>
      <c r="J7" s="260">
        <v>-3085.01510687369</v>
      </c>
      <c r="K7" s="263">
        <v>0.65864863908899995</v>
      </c>
    </row>
    <row r="8" spans="1:11" ht="14.4" customHeight="1" thickBot="1" x14ac:dyDescent="0.35">
      <c r="A8" s="279" t="s">
        <v>190</v>
      </c>
      <c r="B8" s="259">
        <v>42358.269959559402</v>
      </c>
      <c r="C8" s="259">
        <v>44224.438950000003</v>
      </c>
      <c r="D8" s="260">
        <v>1866.16899044055</v>
      </c>
      <c r="E8" s="261">
        <v>1.044056780227</v>
      </c>
      <c r="F8" s="259">
        <v>45319.053590991301</v>
      </c>
      <c r="G8" s="260">
        <v>26436.1145947449</v>
      </c>
      <c r="H8" s="262">
        <v>4196.0814499999997</v>
      </c>
      <c r="I8" s="259">
        <v>25541.204949999999</v>
      </c>
      <c r="J8" s="260">
        <v>-894.90964474490499</v>
      </c>
      <c r="K8" s="263">
        <v>0.56358645925200002</v>
      </c>
    </row>
    <row r="9" spans="1:11" ht="14.4" customHeight="1" thickBot="1" x14ac:dyDescent="0.35">
      <c r="A9" s="280" t="s">
        <v>191</v>
      </c>
      <c r="B9" s="264">
        <v>4.9406564584124654E-324</v>
      </c>
      <c r="C9" s="264">
        <v>4.9406564584124654E-324</v>
      </c>
      <c r="D9" s="265">
        <v>0</v>
      </c>
      <c r="E9" s="266">
        <v>1</v>
      </c>
      <c r="F9" s="264">
        <v>4.9406564584124654E-324</v>
      </c>
      <c r="G9" s="265">
        <v>0</v>
      </c>
      <c r="H9" s="267">
        <v>6.4999999999999997E-4</v>
      </c>
      <c r="I9" s="264">
        <v>6.4999999999999997E-4</v>
      </c>
      <c r="J9" s="265">
        <v>6.4999999999999997E-4</v>
      </c>
      <c r="K9" s="268" t="s">
        <v>192</v>
      </c>
    </row>
    <row r="10" spans="1:11" ht="14.4" customHeight="1" thickBot="1" x14ac:dyDescent="0.35">
      <c r="A10" s="281" t="s">
        <v>193</v>
      </c>
      <c r="B10" s="259">
        <v>4.9406564584124654E-324</v>
      </c>
      <c r="C10" s="259">
        <v>4.9406564584124654E-324</v>
      </c>
      <c r="D10" s="260">
        <v>0</v>
      </c>
      <c r="E10" s="261">
        <v>1</v>
      </c>
      <c r="F10" s="259">
        <v>4.9406564584124654E-324</v>
      </c>
      <c r="G10" s="260">
        <v>0</v>
      </c>
      <c r="H10" s="262">
        <v>6.4999999999999997E-4</v>
      </c>
      <c r="I10" s="259">
        <v>6.4999999999999997E-4</v>
      </c>
      <c r="J10" s="260">
        <v>6.4999999999999997E-4</v>
      </c>
      <c r="K10" s="269" t="s">
        <v>192</v>
      </c>
    </row>
    <row r="11" spans="1:11" ht="14.4" customHeight="1" thickBot="1" x14ac:dyDescent="0.35">
      <c r="A11" s="280" t="s">
        <v>194</v>
      </c>
      <c r="B11" s="264">
        <v>307.193531503521</v>
      </c>
      <c r="C11" s="264">
        <v>298.74015000000003</v>
      </c>
      <c r="D11" s="265">
        <v>-8.4533815035209994</v>
      </c>
      <c r="E11" s="266">
        <v>0.97248190265500001</v>
      </c>
      <c r="F11" s="264">
        <v>291.99944385508098</v>
      </c>
      <c r="G11" s="265">
        <v>170.33300891546401</v>
      </c>
      <c r="H11" s="267">
        <v>18.097339999999999</v>
      </c>
      <c r="I11" s="264">
        <v>107.31186</v>
      </c>
      <c r="J11" s="265">
        <v>-63.021148915464003</v>
      </c>
      <c r="K11" s="270">
        <v>0.367507069819</v>
      </c>
    </row>
    <row r="12" spans="1:11" ht="14.4" customHeight="1" thickBot="1" x14ac:dyDescent="0.35">
      <c r="A12" s="281" t="s">
        <v>195</v>
      </c>
      <c r="B12" s="259">
        <v>307.193531503521</v>
      </c>
      <c r="C12" s="259">
        <v>298.74015000000003</v>
      </c>
      <c r="D12" s="260">
        <v>-8.4533815035209994</v>
      </c>
      <c r="E12" s="261">
        <v>0.97248190265500001</v>
      </c>
      <c r="F12" s="259">
        <v>291.99944385508098</v>
      </c>
      <c r="G12" s="260">
        <v>170.33300891546401</v>
      </c>
      <c r="H12" s="262">
        <v>18.097339999999999</v>
      </c>
      <c r="I12" s="259">
        <v>107.31186</v>
      </c>
      <c r="J12" s="260">
        <v>-63.021148915464003</v>
      </c>
      <c r="K12" s="263">
        <v>0.367507069819</v>
      </c>
    </row>
    <row r="13" spans="1:11" ht="14.4" customHeight="1" thickBot="1" x14ac:dyDescent="0.35">
      <c r="A13" s="280" t="s">
        <v>196</v>
      </c>
      <c r="B13" s="264">
        <v>1669.99993944737</v>
      </c>
      <c r="C13" s="264">
        <v>1478.77115</v>
      </c>
      <c r="D13" s="265">
        <v>-191.22878944736701</v>
      </c>
      <c r="E13" s="266">
        <v>0.88549173869300002</v>
      </c>
      <c r="F13" s="264">
        <v>1581.99999999991</v>
      </c>
      <c r="G13" s="265">
        <v>922.83333333328301</v>
      </c>
      <c r="H13" s="267">
        <v>59.467750000000002</v>
      </c>
      <c r="I13" s="264">
        <v>642.45728999999994</v>
      </c>
      <c r="J13" s="265">
        <v>-280.37604333328301</v>
      </c>
      <c r="K13" s="270">
        <v>0.40610448166800001</v>
      </c>
    </row>
    <row r="14" spans="1:11" ht="14.4" customHeight="1" thickBot="1" x14ac:dyDescent="0.35">
      <c r="A14" s="281" t="s">
        <v>197</v>
      </c>
      <c r="B14" s="259">
        <v>1669.99993944737</v>
      </c>
      <c r="C14" s="259">
        <v>1478.77115</v>
      </c>
      <c r="D14" s="260">
        <v>-191.22878944736701</v>
      </c>
      <c r="E14" s="261">
        <v>0.88549173869300002</v>
      </c>
      <c r="F14" s="259">
        <v>1581.99999999991</v>
      </c>
      <c r="G14" s="260">
        <v>922.83333333328301</v>
      </c>
      <c r="H14" s="262">
        <v>59.467750000000002</v>
      </c>
      <c r="I14" s="259">
        <v>656.84352999999999</v>
      </c>
      <c r="J14" s="260">
        <v>-265.98980333328302</v>
      </c>
      <c r="K14" s="263">
        <v>0.41519818584000001</v>
      </c>
    </row>
    <row r="15" spans="1:11" ht="14.4" customHeight="1" thickBot="1" x14ac:dyDescent="0.35">
      <c r="A15" s="281" t="s">
        <v>198</v>
      </c>
      <c r="B15" s="259">
        <v>4.9406564584124654E-324</v>
      </c>
      <c r="C15" s="259">
        <v>4.9406564584124654E-324</v>
      </c>
      <c r="D15" s="260">
        <v>0</v>
      </c>
      <c r="E15" s="261">
        <v>1</v>
      </c>
      <c r="F15" s="259">
        <v>4.9406564584124654E-324</v>
      </c>
      <c r="G15" s="260">
        <v>0</v>
      </c>
      <c r="H15" s="262">
        <v>4.9406564584124654E-324</v>
      </c>
      <c r="I15" s="259">
        <v>-14.386240000000001</v>
      </c>
      <c r="J15" s="260">
        <v>-14.386240000000001</v>
      </c>
      <c r="K15" s="269" t="s">
        <v>192</v>
      </c>
    </row>
    <row r="16" spans="1:11" ht="14.4" customHeight="1" thickBot="1" x14ac:dyDescent="0.35">
      <c r="A16" s="280" t="s">
        <v>199</v>
      </c>
      <c r="B16" s="264">
        <v>38050.536108933098</v>
      </c>
      <c r="C16" s="264">
        <v>39835.321629999999</v>
      </c>
      <c r="D16" s="265">
        <v>1784.78552106691</v>
      </c>
      <c r="E16" s="266">
        <v>1.0469056603019999</v>
      </c>
      <c r="F16" s="264">
        <v>41000.234600899799</v>
      </c>
      <c r="G16" s="265">
        <v>23916.8035171915</v>
      </c>
      <c r="H16" s="267">
        <v>3948.0545400000001</v>
      </c>
      <c r="I16" s="264">
        <v>23421.985219999999</v>
      </c>
      <c r="J16" s="265">
        <v>-494.81829719155201</v>
      </c>
      <c r="K16" s="270">
        <v>0.57126466343399995</v>
      </c>
    </row>
    <row r="17" spans="1:11" ht="14.4" customHeight="1" thickBot="1" x14ac:dyDescent="0.35">
      <c r="A17" s="281" t="s">
        <v>200</v>
      </c>
      <c r="B17" s="259">
        <v>17875.6656236854</v>
      </c>
      <c r="C17" s="259">
        <v>19228.398740000001</v>
      </c>
      <c r="D17" s="260">
        <v>1352.73311631456</v>
      </c>
      <c r="E17" s="261">
        <v>1.0756745591900001</v>
      </c>
      <c r="F17" s="259">
        <v>18960.881695857599</v>
      </c>
      <c r="G17" s="260">
        <v>11060.5143225836</v>
      </c>
      <c r="H17" s="262">
        <v>1971.40625</v>
      </c>
      <c r="I17" s="259">
        <v>11187.13465</v>
      </c>
      <c r="J17" s="260">
        <v>126.6203274164</v>
      </c>
      <c r="K17" s="263">
        <v>0.59001131009800001</v>
      </c>
    </row>
    <row r="18" spans="1:11" ht="14.4" customHeight="1" thickBot="1" x14ac:dyDescent="0.35">
      <c r="A18" s="281" t="s">
        <v>201</v>
      </c>
      <c r="B18" s="259">
        <v>4.9406564584124654E-324</v>
      </c>
      <c r="C18" s="259">
        <v>422.45348000000001</v>
      </c>
      <c r="D18" s="260">
        <v>422.45348000000001</v>
      </c>
      <c r="E18" s="271" t="s">
        <v>192</v>
      </c>
      <c r="F18" s="259">
        <v>188.5</v>
      </c>
      <c r="G18" s="260">
        <v>109.958333333333</v>
      </c>
      <c r="H18" s="262">
        <v>41.381999999999998</v>
      </c>
      <c r="I18" s="259">
        <v>185.31292999999999</v>
      </c>
      <c r="J18" s="260">
        <v>75.354596666665998</v>
      </c>
      <c r="K18" s="263">
        <v>0.983092466843</v>
      </c>
    </row>
    <row r="19" spans="1:11" ht="14.4" customHeight="1" thickBot="1" x14ac:dyDescent="0.35">
      <c r="A19" s="281" t="s">
        <v>202</v>
      </c>
      <c r="B19" s="259">
        <v>229.57139617723999</v>
      </c>
      <c r="C19" s="259">
        <v>271.87090000000001</v>
      </c>
      <c r="D19" s="260">
        <v>42.299503822760002</v>
      </c>
      <c r="E19" s="261">
        <v>1.184254243024</v>
      </c>
      <c r="F19" s="259">
        <v>205.09761058120401</v>
      </c>
      <c r="G19" s="260">
        <v>119.640272839036</v>
      </c>
      <c r="H19" s="262">
        <v>11.912419999999999</v>
      </c>
      <c r="I19" s="259">
        <v>90.451809999999995</v>
      </c>
      <c r="J19" s="260">
        <v>-29.188462839035001</v>
      </c>
      <c r="K19" s="263">
        <v>0.44101835093800001</v>
      </c>
    </row>
    <row r="20" spans="1:11" ht="14.4" customHeight="1" thickBot="1" x14ac:dyDescent="0.35">
      <c r="A20" s="281" t="s">
        <v>203</v>
      </c>
      <c r="B20" s="259">
        <v>454.49997263402901</v>
      </c>
      <c r="C20" s="259">
        <v>639.35870999999997</v>
      </c>
      <c r="D20" s="260">
        <v>184.858737365971</v>
      </c>
      <c r="E20" s="261">
        <v>1.406729919684</v>
      </c>
      <c r="F20" s="259">
        <v>389.79343853081701</v>
      </c>
      <c r="G20" s="260">
        <v>227.37950580964301</v>
      </c>
      <c r="H20" s="262">
        <v>27.329219999999999</v>
      </c>
      <c r="I20" s="259">
        <v>195.73333</v>
      </c>
      <c r="J20" s="260">
        <v>-31.646175809643001</v>
      </c>
      <c r="K20" s="263">
        <v>0.50214629250200005</v>
      </c>
    </row>
    <row r="21" spans="1:11" ht="14.4" customHeight="1" thickBot="1" x14ac:dyDescent="0.35">
      <c r="A21" s="281" t="s">
        <v>204</v>
      </c>
      <c r="B21" s="259">
        <v>19382.9934929275</v>
      </c>
      <c r="C21" s="259">
        <v>19163.691800000001</v>
      </c>
      <c r="D21" s="260">
        <v>-219.30169292747499</v>
      </c>
      <c r="E21" s="261">
        <v>0.98868587078600001</v>
      </c>
      <c r="F21" s="259">
        <v>21165.041244700598</v>
      </c>
      <c r="G21" s="260">
        <v>12346.274059408701</v>
      </c>
      <c r="H21" s="262">
        <v>1890.5306499999999</v>
      </c>
      <c r="I21" s="259">
        <v>11727.050499999999</v>
      </c>
      <c r="J21" s="260">
        <v>-619.22355940869795</v>
      </c>
      <c r="K21" s="263">
        <v>0.554076430299</v>
      </c>
    </row>
    <row r="22" spans="1:11" ht="14.4" customHeight="1" thickBot="1" x14ac:dyDescent="0.35">
      <c r="A22" s="281" t="s">
        <v>205</v>
      </c>
      <c r="B22" s="259">
        <v>4.9406564584124654E-324</v>
      </c>
      <c r="C22" s="259">
        <v>0.627</v>
      </c>
      <c r="D22" s="260">
        <v>0.627</v>
      </c>
      <c r="E22" s="271" t="s">
        <v>192</v>
      </c>
      <c r="F22" s="259">
        <v>0</v>
      </c>
      <c r="G22" s="260">
        <v>0</v>
      </c>
      <c r="H22" s="262">
        <v>4.9406564584124654E-324</v>
      </c>
      <c r="I22" s="259">
        <v>0.33</v>
      </c>
      <c r="J22" s="260">
        <v>0.33</v>
      </c>
      <c r="K22" s="269" t="s">
        <v>186</v>
      </c>
    </row>
    <row r="23" spans="1:11" ht="14.4" customHeight="1" thickBot="1" x14ac:dyDescent="0.35">
      <c r="A23" s="281" t="s">
        <v>206</v>
      </c>
      <c r="B23" s="259">
        <v>107.80562350889799</v>
      </c>
      <c r="C23" s="259">
        <v>108.92100000000001</v>
      </c>
      <c r="D23" s="260">
        <v>1.115376491101</v>
      </c>
      <c r="E23" s="261">
        <v>1.0103461809759999</v>
      </c>
      <c r="F23" s="259">
        <v>90.920611229561999</v>
      </c>
      <c r="G23" s="260">
        <v>53.037023217245</v>
      </c>
      <c r="H23" s="262">
        <v>5.4939999999999998</v>
      </c>
      <c r="I23" s="259">
        <v>35.972000000000001</v>
      </c>
      <c r="J23" s="260">
        <v>-17.065023217244999</v>
      </c>
      <c r="K23" s="263">
        <v>0.39564186286800002</v>
      </c>
    </row>
    <row r="24" spans="1:11" ht="14.4" customHeight="1" thickBot="1" x14ac:dyDescent="0.35">
      <c r="A24" s="280" t="s">
        <v>207</v>
      </c>
      <c r="B24" s="264">
        <v>949.99998279939905</v>
      </c>
      <c r="C24" s="264">
        <v>1044.77217</v>
      </c>
      <c r="D24" s="265">
        <v>94.772187200600996</v>
      </c>
      <c r="E24" s="266">
        <v>1.099760198859</v>
      </c>
      <c r="F24" s="264">
        <v>1009.99999999994</v>
      </c>
      <c r="G24" s="265">
        <v>589.166666666634</v>
      </c>
      <c r="H24" s="267">
        <v>90.275769999999994</v>
      </c>
      <c r="I24" s="264">
        <v>624.07387000000006</v>
      </c>
      <c r="J24" s="265">
        <v>34.907203333364997</v>
      </c>
      <c r="K24" s="270">
        <v>0.61789492079200004</v>
      </c>
    </row>
    <row r="25" spans="1:11" ht="14.4" customHeight="1" thickBot="1" x14ac:dyDescent="0.35">
      <c r="A25" s="281" t="s">
        <v>208</v>
      </c>
      <c r="B25" s="259">
        <v>949.99998279939905</v>
      </c>
      <c r="C25" s="259">
        <v>1043.17947</v>
      </c>
      <c r="D25" s="260">
        <v>93.179487200601002</v>
      </c>
      <c r="E25" s="261">
        <v>1.0980836725130001</v>
      </c>
      <c r="F25" s="259">
        <v>1009.99999999994</v>
      </c>
      <c r="G25" s="260">
        <v>589.166666666634</v>
      </c>
      <c r="H25" s="262">
        <v>87.448909999999998</v>
      </c>
      <c r="I25" s="259">
        <v>619.76531</v>
      </c>
      <c r="J25" s="260">
        <v>30.598643333365001</v>
      </c>
      <c r="K25" s="263">
        <v>0.61362901980200002</v>
      </c>
    </row>
    <row r="26" spans="1:11" ht="14.4" customHeight="1" thickBot="1" x14ac:dyDescent="0.35">
      <c r="A26" s="281" t="s">
        <v>209</v>
      </c>
      <c r="B26" s="259">
        <v>4.9406564584124654E-324</v>
      </c>
      <c r="C26" s="259">
        <v>1.5927</v>
      </c>
      <c r="D26" s="260">
        <v>1.5927</v>
      </c>
      <c r="E26" s="271" t="s">
        <v>192</v>
      </c>
      <c r="F26" s="259">
        <v>0</v>
      </c>
      <c r="G26" s="260">
        <v>0</v>
      </c>
      <c r="H26" s="262">
        <v>2.8268599999999999</v>
      </c>
      <c r="I26" s="259">
        <v>4.3085599999999999</v>
      </c>
      <c r="J26" s="260">
        <v>4.3085599999999999</v>
      </c>
      <c r="K26" s="269" t="s">
        <v>186</v>
      </c>
    </row>
    <row r="27" spans="1:11" ht="14.4" customHeight="1" thickBot="1" x14ac:dyDescent="0.35">
      <c r="A27" s="280" t="s">
        <v>210</v>
      </c>
      <c r="B27" s="264">
        <v>795.66667209198704</v>
      </c>
      <c r="C27" s="264">
        <v>905.79606999999999</v>
      </c>
      <c r="D27" s="265">
        <v>110.129397908014</v>
      </c>
      <c r="E27" s="266">
        <v>1.1384114752700001</v>
      </c>
      <c r="F27" s="264">
        <v>793.73183286609901</v>
      </c>
      <c r="G27" s="265">
        <v>463.01023583855698</v>
      </c>
      <c r="H27" s="267">
        <v>51.768300000000004</v>
      </c>
      <c r="I27" s="264">
        <v>406.88623000000001</v>
      </c>
      <c r="J27" s="265">
        <v>-56.124005838556997</v>
      </c>
      <c r="K27" s="270">
        <v>0.51262430603300002</v>
      </c>
    </row>
    <row r="28" spans="1:11" ht="14.4" customHeight="1" thickBot="1" x14ac:dyDescent="0.35">
      <c r="A28" s="281" t="s">
        <v>211</v>
      </c>
      <c r="B28" s="259">
        <v>167.999989884526</v>
      </c>
      <c r="C28" s="259">
        <v>219.24735000000001</v>
      </c>
      <c r="D28" s="260">
        <v>51.247360115474002</v>
      </c>
      <c r="E28" s="261">
        <v>1.3050438285779999</v>
      </c>
      <c r="F28" s="259">
        <v>218.30663374103199</v>
      </c>
      <c r="G28" s="260">
        <v>127.345536348935</v>
      </c>
      <c r="H28" s="262">
        <v>4.9406564584124654E-324</v>
      </c>
      <c r="I28" s="259">
        <v>3.8879999999989998</v>
      </c>
      <c r="J28" s="260">
        <v>-123.45753634893499</v>
      </c>
      <c r="K28" s="263">
        <v>1.7809811517E-2</v>
      </c>
    </row>
    <row r="29" spans="1:11" ht="14.4" customHeight="1" thickBot="1" x14ac:dyDescent="0.35">
      <c r="A29" s="281" t="s">
        <v>212</v>
      </c>
      <c r="B29" s="259">
        <v>38.000037711973</v>
      </c>
      <c r="C29" s="259">
        <v>25.522300000000001</v>
      </c>
      <c r="D29" s="260">
        <v>-12.477737711973001</v>
      </c>
      <c r="E29" s="261">
        <v>0.67163880713599999</v>
      </c>
      <c r="F29" s="259">
        <v>23.972951812167999</v>
      </c>
      <c r="G29" s="260">
        <v>13.984221890431</v>
      </c>
      <c r="H29" s="262">
        <v>1.0865899999999999</v>
      </c>
      <c r="I29" s="259">
        <v>18.60277</v>
      </c>
      <c r="J29" s="260">
        <v>4.6185481095679997</v>
      </c>
      <c r="K29" s="263">
        <v>0.77598996342799997</v>
      </c>
    </row>
    <row r="30" spans="1:11" ht="14.4" customHeight="1" thickBot="1" x14ac:dyDescent="0.35">
      <c r="A30" s="281" t="s">
        <v>213</v>
      </c>
      <c r="B30" s="259">
        <v>218.999986813757</v>
      </c>
      <c r="C30" s="259">
        <v>310.64837</v>
      </c>
      <c r="D30" s="260">
        <v>91.648383186242995</v>
      </c>
      <c r="E30" s="261">
        <v>1.418485793171</v>
      </c>
      <c r="F30" s="259">
        <v>207.37985926904199</v>
      </c>
      <c r="G30" s="260">
        <v>120.971584573608</v>
      </c>
      <c r="H30" s="262">
        <v>19.223680000000002</v>
      </c>
      <c r="I30" s="259">
        <v>156.45541</v>
      </c>
      <c r="J30" s="260">
        <v>35.483825426392002</v>
      </c>
      <c r="K30" s="263">
        <v>0.75443878952999999</v>
      </c>
    </row>
    <row r="31" spans="1:11" ht="14.4" customHeight="1" thickBot="1" x14ac:dyDescent="0.35">
      <c r="A31" s="281" t="s">
        <v>214</v>
      </c>
      <c r="B31" s="259">
        <v>215.99998699439001</v>
      </c>
      <c r="C31" s="259">
        <v>223.32511</v>
      </c>
      <c r="D31" s="260">
        <v>7.325123005609</v>
      </c>
      <c r="E31" s="261">
        <v>1.033912608549</v>
      </c>
      <c r="F31" s="259">
        <v>223.004382349754</v>
      </c>
      <c r="G31" s="260">
        <v>130.085889704023</v>
      </c>
      <c r="H31" s="262">
        <v>7.4514800000000001</v>
      </c>
      <c r="I31" s="259">
        <v>93.232510000000005</v>
      </c>
      <c r="J31" s="260">
        <v>-36.853379704022998</v>
      </c>
      <c r="K31" s="263">
        <v>0.41807478856500002</v>
      </c>
    </row>
    <row r="32" spans="1:11" ht="14.4" customHeight="1" thickBot="1" x14ac:dyDescent="0.35">
      <c r="A32" s="281" t="s">
        <v>215</v>
      </c>
      <c r="B32" s="259">
        <v>6.6667195985890002</v>
      </c>
      <c r="C32" s="259">
        <v>7.5201399999999996</v>
      </c>
      <c r="D32" s="260">
        <v>0.85342040140999997</v>
      </c>
      <c r="E32" s="261">
        <v>1.1280120438229999</v>
      </c>
      <c r="F32" s="259">
        <v>7.3337450484130002</v>
      </c>
      <c r="G32" s="260">
        <v>4.2780179449069999</v>
      </c>
      <c r="H32" s="262">
        <v>0.54469999999999996</v>
      </c>
      <c r="I32" s="259">
        <v>4.2554800000000004</v>
      </c>
      <c r="J32" s="260">
        <v>-2.2537944907E-2</v>
      </c>
      <c r="K32" s="263">
        <v>0.58026014974700002</v>
      </c>
    </row>
    <row r="33" spans="1:11" ht="14.4" customHeight="1" thickBot="1" x14ac:dyDescent="0.35">
      <c r="A33" s="281" t="s">
        <v>216</v>
      </c>
      <c r="B33" s="259">
        <v>4.9406564584124654E-324</v>
      </c>
      <c r="C33" s="259">
        <v>2.4E-2</v>
      </c>
      <c r="D33" s="260">
        <v>2.4E-2</v>
      </c>
      <c r="E33" s="271" t="s">
        <v>192</v>
      </c>
      <c r="F33" s="259">
        <v>1.4104622948E-2</v>
      </c>
      <c r="G33" s="260">
        <v>8.2276967189999998E-3</v>
      </c>
      <c r="H33" s="262">
        <v>4.9406564584124654E-324</v>
      </c>
      <c r="I33" s="259">
        <v>7.6300000000000007E-2</v>
      </c>
      <c r="J33" s="260">
        <v>6.8072303279999996E-2</v>
      </c>
      <c r="K33" s="263">
        <v>5.4095738880050002</v>
      </c>
    </row>
    <row r="34" spans="1:11" ht="14.4" customHeight="1" thickBot="1" x14ac:dyDescent="0.35">
      <c r="A34" s="281" t="s">
        <v>217</v>
      </c>
      <c r="B34" s="259">
        <v>87.999954701419995</v>
      </c>
      <c r="C34" s="259">
        <v>63.225999999999999</v>
      </c>
      <c r="D34" s="260">
        <v>-24.773954701419999</v>
      </c>
      <c r="E34" s="261">
        <v>0.71847764256799995</v>
      </c>
      <c r="F34" s="259">
        <v>63.714080231247003</v>
      </c>
      <c r="G34" s="260">
        <v>37.166546801560997</v>
      </c>
      <c r="H34" s="262">
        <v>4.9406564584124654E-324</v>
      </c>
      <c r="I34" s="259">
        <v>18.762</v>
      </c>
      <c r="J34" s="260">
        <v>-18.404546801561001</v>
      </c>
      <c r="K34" s="263">
        <v>0.29447180170999998</v>
      </c>
    </row>
    <row r="35" spans="1:11" ht="14.4" customHeight="1" thickBot="1" x14ac:dyDescent="0.35">
      <c r="A35" s="281" t="s">
        <v>218</v>
      </c>
      <c r="B35" s="259">
        <v>59.99999638733</v>
      </c>
      <c r="C35" s="259">
        <v>56.282800000000002</v>
      </c>
      <c r="D35" s="260">
        <v>-3.71719638733</v>
      </c>
      <c r="E35" s="261">
        <v>0.93804672314699999</v>
      </c>
      <c r="F35" s="259">
        <v>50.006075791492002</v>
      </c>
      <c r="G35" s="260">
        <v>29.17021087837</v>
      </c>
      <c r="H35" s="262">
        <v>14.31793</v>
      </c>
      <c r="I35" s="259">
        <v>35.598390000000002</v>
      </c>
      <c r="J35" s="260">
        <v>6.4281791216290003</v>
      </c>
      <c r="K35" s="263">
        <v>0.71188129515300003</v>
      </c>
    </row>
    <row r="36" spans="1:11" ht="14.4" customHeight="1" thickBot="1" x14ac:dyDescent="0.35">
      <c r="A36" s="281" t="s">
        <v>219</v>
      </c>
      <c r="B36" s="259">
        <v>4.9406564584124654E-324</v>
      </c>
      <c r="C36" s="259">
        <v>4.9406564584124654E-324</v>
      </c>
      <c r="D36" s="260">
        <v>0</v>
      </c>
      <c r="E36" s="261">
        <v>1</v>
      </c>
      <c r="F36" s="259">
        <v>4.9406564584124654E-324</v>
      </c>
      <c r="G36" s="260">
        <v>0</v>
      </c>
      <c r="H36" s="262">
        <v>4.9406564584124654E-324</v>
      </c>
      <c r="I36" s="259">
        <v>0.185</v>
      </c>
      <c r="J36" s="260">
        <v>0.185</v>
      </c>
      <c r="K36" s="269" t="s">
        <v>192</v>
      </c>
    </row>
    <row r="37" spans="1:11" ht="14.4" customHeight="1" thickBot="1" x14ac:dyDescent="0.35">
      <c r="A37" s="281" t="s">
        <v>220</v>
      </c>
      <c r="B37" s="259">
        <v>4.9406564584124654E-324</v>
      </c>
      <c r="C37" s="259">
        <v>4.9406564584124654E-324</v>
      </c>
      <c r="D37" s="260">
        <v>0</v>
      </c>
      <c r="E37" s="261">
        <v>1</v>
      </c>
      <c r="F37" s="259">
        <v>4.9406564584124654E-324</v>
      </c>
      <c r="G37" s="260">
        <v>0</v>
      </c>
      <c r="H37" s="262">
        <v>4.9406564584124654E-324</v>
      </c>
      <c r="I37" s="259">
        <v>0.1032</v>
      </c>
      <c r="J37" s="260">
        <v>0.1032</v>
      </c>
      <c r="K37" s="269" t="s">
        <v>192</v>
      </c>
    </row>
    <row r="38" spans="1:11" ht="14.4" customHeight="1" thickBot="1" x14ac:dyDescent="0.35">
      <c r="A38" s="281" t="s">
        <v>221</v>
      </c>
      <c r="B38" s="259">
        <v>4.9406564584124654E-324</v>
      </c>
      <c r="C38" s="259">
        <v>4.9406564584124654E-324</v>
      </c>
      <c r="D38" s="260">
        <v>0</v>
      </c>
      <c r="E38" s="261">
        <v>1</v>
      </c>
      <c r="F38" s="259">
        <v>4.9406564584124654E-324</v>
      </c>
      <c r="G38" s="260">
        <v>0</v>
      </c>
      <c r="H38" s="262">
        <v>4.9406564584124654E-324</v>
      </c>
      <c r="I38" s="259">
        <v>0.18335000000000001</v>
      </c>
      <c r="J38" s="260">
        <v>0.18335000000000001</v>
      </c>
      <c r="K38" s="269" t="s">
        <v>192</v>
      </c>
    </row>
    <row r="39" spans="1:11" ht="14.4" customHeight="1" thickBot="1" x14ac:dyDescent="0.35">
      <c r="A39" s="281" t="s">
        <v>222</v>
      </c>
      <c r="B39" s="259">
        <v>4.9406564584124654E-324</v>
      </c>
      <c r="C39" s="259">
        <v>4.9406564584124654E-324</v>
      </c>
      <c r="D39" s="260">
        <v>0</v>
      </c>
      <c r="E39" s="261">
        <v>1</v>
      </c>
      <c r="F39" s="259">
        <v>4.9406564584124654E-324</v>
      </c>
      <c r="G39" s="260">
        <v>0</v>
      </c>
      <c r="H39" s="262">
        <v>9.1439199999999996</v>
      </c>
      <c r="I39" s="259">
        <v>75.543819999999997</v>
      </c>
      <c r="J39" s="260">
        <v>75.543819999999997</v>
      </c>
      <c r="K39" s="269" t="s">
        <v>192</v>
      </c>
    </row>
    <row r="40" spans="1:11" ht="14.4" customHeight="1" thickBot="1" x14ac:dyDescent="0.35">
      <c r="A40" s="280" t="s">
        <v>223</v>
      </c>
      <c r="B40" s="264">
        <v>434.02401386691099</v>
      </c>
      <c r="C40" s="264">
        <v>497.93461000000002</v>
      </c>
      <c r="D40" s="265">
        <v>63.910596133089001</v>
      </c>
      <c r="E40" s="266">
        <v>1.1472512904609999</v>
      </c>
      <c r="F40" s="264">
        <v>516.68005548246697</v>
      </c>
      <c r="G40" s="265">
        <v>301.39669903143903</v>
      </c>
      <c r="H40" s="267">
        <v>15.788819999999999</v>
      </c>
      <c r="I40" s="264">
        <v>273.52697999999998</v>
      </c>
      <c r="J40" s="265">
        <v>-27.869719031439001</v>
      </c>
      <c r="K40" s="270">
        <v>0.52939333945099998</v>
      </c>
    </row>
    <row r="41" spans="1:11" ht="14.4" customHeight="1" thickBot="1" x14ac:dyDescent="0.35">
      <c r="A41" s="281" t="s">
        <v>224</v>
      </c>
      <c r="B41" s="259">
        <v>2.0000398795750001</v>
      </c>
      <c r="C41" s="259">
        <v>0.9446</v>
      </c>
      <c r="D41" s="260">
        <v>-1.055439879575</v>
      </c>
      <c r="E41" s="261">
        <v>0.47229058262599999</v>
      </c>
      <c r="F41" s="259">
        <v>0.66576489492199997</v>
      </c>
      <c r="G41" s="260">
        <v>0.38836285537100002</v>
      </c>
      <c r="H41" s="262">
        <v>4.9406564584124654E-324</v>
      </c>
      <c r="I41" s="259">
        <v>0.187</v>
      </c>
      <c r="J41" s="260">
        <v>-0.20136285537099999</v>
      </c>
      <c r="K41" s="263">
        <v>0.28087993438199998</v>
      </c>
    </row>
    <row r="42" spans="1:11" ht="14.4" customHeight="1" thickBot="1" x14ac:dyDescent="0.35">
      <c r="A42" s="281" t="s">
        <v>225</v>
      </c>
      <c r="B42" s="259">
        <v>413.87757507995099</v>
      </c>
      <c r="C42" s="259">
        <v>477.01988</v>
      </c>
      <c r="D42" s="260">
        <v>63.142304920049</v>
      </c>
      <c r="E42" s="261">
        <v>1.152562759429</v>
      </c>
      <c r="F42" s="259">
        <v>495.47407827545402</v>
      </c>
      <c r="G42" s="260">
        <v>289.02654566068202</v>
      </c>
      <c r="H42" s="262">
        <v>4.9406564584124654E-324</v>
      </c>
      <c r="I42" s="259">
        <v>256.55619999999999</v>
      </c>
      <c r="J42" s="260">
        <v>-32.470345660680998</v>
      </c>
      <c r="K42" s="263">
        <v>0.51779943946399998</v>
      </c>
    </row>
    <row r="43" spans="1:11" ht="14.4" customHeight="1" thickBot="1" x14ac:dyDescent="0.35">
      <c r="A43" s="281" t="s">
        <v>226</v>
      </c>
      <c r="B43" s="259">
        <v>14.999999096831999</v>
      </c>
      <c r="C43" s="259">
        <v>2.8839999999999999</v>
      </c>
      <c r="D43" s="260">
        <v>-12.115999096832001</v>
      </c>
      <c r="E43" s="261">
        <v>0.19226667824300001</v>
      </c>
      <c r="F43" s="259">
        <v>2.8343053545219998</v>
      </c>
      <c r="G43" s="260">
        <v>1.6533447901380001</v>
      </c>
      <c r="H43" s="262">
        <v>13.06</v>
      </c>
      <c r="I43" s="259">
        <v>13.06</v>
      </c>
      <c r="J43" s="260">
        <v>11.406655209861</v>
      </c>
      <c r="K43" s="263">
        <v>4.6078309731729998</v>
      </c>
    </row>
    <row r="44" spans="1:11" ht="14.4" customHeight="1" thickBot="1" x14ac:dyDescent="0.35">
      <c r="A44" s="281" t="s">
        <v>227</v>
      </c>
      <c r="B44" s="259">
        <v>4.9406564584124654E-324</v>
      </c>
      <c r="C44" s="259">
        <v>5.8140000000000001</v>
      </c>
      <c r="D44" s="260">
        <v>5.8140000000000001</v>
      </c>
      <c r="E44" s="271" t="s">
        <v>192</v>
      </c>
      <c r="F44" s="259">
        <v>5.9310227865270004</v>
      </c>
      <c r="G44" s="260">
        <v>3.4597632921399999</v>
      </c>
      <c r="H44" s="262">
        <v>4.9406564584124654E-324</v>
      </c>
      <c r="I44" s="259">
        <v>3.4584595208887258E-323</v>
      </c>
      <c r="J44" s="260">
        <v>-3.4597632921399999</v>
      </c>
      <c r="K44" s="263">
        <v>4.9406564584124654E-324</v>
      </c>
    </row>
    <row r="45" spans="1:11" ht="14.4" customHeight="1" thickBot="1" x14ac:dyDescent="0.35">
      <c r="A45" s="281" t="s">
        <v>228</v>
      </c>
      <c r="B45" s="259">
        <v>3.1463998105509998</v>
      </c>
      <c r="C45" s="259">
        <v>11.272130000000001</v>
      </c>
      <c r="D45" s="260">
        <v>8.1257301894479994</v>
      </c>
      <c r="E45" s="261">
        <v>3.5825485248879998</v>
      </c>
      <c r="F45" s="259">
        <v>11.77488417104</v>
      </c>
      <c r="G45" s="260">
        <v>6.8686824331069998</v>
      </c>
      <c r="H45" s="262">
        <v>2.7288199999999998</v>
      </c>
      <c r="I45" s="259">
        <v>3.7237800000000001</v>
      </c>
      <c r="J45" s="260">
        <v>-3.1449024331070001</v>
      </c>
      <c r="K45" s="263">
        <v>0.31624769686900001</v>
      </c>
    </row>
    <row r="46" spans="1:11" ht="14.4" customHeight="1" thickBot="1" x14ac:dyDescent="0.35">
      <c r="A46" s="280" t="s">
        <v>229</v>
      </c>
      <c r="B46" s="264">
        <v>150.849710917164</v>
      </c>
      <c r="C46" s="264">
        <v>126.98417000000001</v>
      </c>
      <c r="D46" s="265">
        <v>-23.865540917162999</v>
      </c>
      <c r="E46" s="266">
        <v>0.84179259759799996</v>
      </c>
      <c r="F46" s="264">
        <v>124.40765788794501</v>
      </c>
      <c r="G46" s="265">
        <v>72.571133767966998</v>
      </c>
      <c r="H46" s="267">
        <v>2.1282800000000002</v>
      </c>
      <c r="I46" s="264">
        <v>54.462850000000003</v>
      </c>
      <c r="J46" s="265">
        <v>-18.108283767966999</v>
      </c>
      <c r="K46" s="270">
        <v>0.43777731149799998</v>
      </c>
    </row>
    <row r="47" spans="1:11" ht="14.4" customHeight="1" thickBot="1" x14ac:dyDescent="0.35">
      <c r="A47" s="281" t="s">
        <v>230</v>
      </c>
      <c r="B47" s="259">
        <v>50.000036989439003</v>
      </c>
      <c r="C47" s="259">
        <v>29.112780000000001</v>
      </c>
      <c r="D47" s="260">
        <v>-20.887256989438999</v>
      </c>
      <c r="E47" s="261">
        <v>0.582255169254</v>
      </c>
      <c r="F47" s="259">
        <v>27.319717405429</v>
      </c>
      <c r="G47" s="260">
        <v>15.936501819833</v>
      </c>
      <c r="H47" s="262">
        <v>1.40591</v>
      </c>
      <c r="I47" s="259">
        <v>18.034739999999999</v>
      </c>
      <c r="J47" s="260">
        <v>2.0982381801660002</v>
      </c>
      <c r="K47" s="263">
        <v>0.66013640376799998</v>
      </c>
    </row>
    <row r="48" spans="1:11" ht="14.4" customHeight="1" thickBot="1" x14ac:dyDescent="0.35">
      <c r="A48" s="281" t="s">
        <v>231</v>
      </c>
      <c r="B48" s="259">
        <v>4.9406564584124654E-324</v>
      </c>
      <c r="C48" s="259">
        <v>0.58094000000000001</v>
      </c>
      <c r="D48" s="260">
        <v>0.58094000000000001</v>
      </c>
      <c r="E48" s="271" t="s">
        <v>192</v>
      </c>
      <c r="F48" s="259">
        <v>0.589153170241</v>
      </c>
      <c r="G48" s="260">
        <v>0.34367268264</v>
      </c>
      <c r="H48" s="262">
        <v>4.9406564584124654E-324</v>
      </c>
      <c r="I48" s="259">
        <v>3.4584595208887258E-323</v>
      </c>
      <c r="J48" s="260">
        <v>-0.34367268264</v>
      </c>
      <c r="K48" s="263">
        <v>5.9287877500949585E-323</v>
      </c>
    </row>
    <row r="49" spans="1:11" ht="14.4" customHeight="1" thickBot="1" x14ac:dyDescent="0.35">
      <c r="A49" s="281" t="s">
        <v>232</v>
      </c>
      <c r="B49" s="259">
        <v>100.849673927724</v>
      </c>
      <c r="C49" s="259">
        <v>97.290450000000007</v>
      </c>
      <c r="D49" s="260">
        <v>-3.5592239277240001</v>
      </c>
      <c r="E49" s="261">
        <v>0.96470763078199995</v>
      </c>
      <c r="F49" s="259">
        <v>96.498787312274004</v>
      </c>
      <c r="G49" s="260">
        <v>56.290959265493001</v>
      </c>
      <c r="H49" s="262">
        <v>0.72236999999999996</v>
      </c>
      <c r="I49" s="259">
        <v>36.428109999999997</v>
      </c>
      <c r="J49" s="260">
        <v>-19.862849265493001</v>
      </c>
      <c r="K49" s="263">
        <v>0.37749811178499998</v>
      </c>
    </row>
    <row r="50" spans="1:11" ht="14.4" customHeight="1" thickBot="1" x14ac:dyDescent="0.35">
      <c r="A50" s="280" t="s">
        <v>233</v>
      </c>
      <c r="B50" s="264">
        <v>4.9406564584124654E-324</v>
      </c>
      <c r="C50" s="264">
        <v>36.119</v>
      </c>
      <c r="D50" s="265">
        <v>36.119</v>
      </c>
      <c r="E50" s="272" t="s">
        <v>192</v>
      </c>
      <c r="F50" s="264">
        <v>0</v>
      </c>
      <c r="G50" s="265">
        <v>0</v>
      </c>
      <c r="H50" s="267">
        <v>10.5</v>
      </c>
      <c r="I50" s="264">
        <v>10.5</v>
      </c>
      <c r="J50" s="265">
        <v>10.5</v>
      </c>
      <c r="K50" s="268" t="s">
        <v>186</v>
      </c>
    </row>
    <row r="51" spans="1:11" ht="14.4" customHeight="1" thickBot="1" x14ac:dyDescent="0.35">
      <c r="A51" s="281" t="s">
        <v>234</v>
      </c>
      <c r="B51" s="259">
        <v>4.9406564584124654E-324</v>
      </c>
      <c r="C51" s="259">
        <v>36.119</v>
      </c>
      <c r="D51" s="260">
        <v>36.119</v>
      </c>
      <c r="E51" s="271" t="s">
        <v>192</v>
      </c>
      <c r="F51" s="259">
        <v>0</v>
      </c>
      <c r="G51" s="260">
        <v>0</v>
      </c>
      <c r="H51" s="262">
        <v>10.5</v>
      </c>
      <c r="I51" s="259">
        <v>10.5</v>
      </c>
      <c r="J51" s="260">
        <v>10.5</v>
      </c>
      <c r="K51" s="269" t="s">
        <v>186</v>
      </c>
    </row>
    <row r="52" spans="1:11" ht="14.4" customHeight="1" thickBot="1" x14ac:dyDescent="0.35">
      <c r="A52" s="279" t="s">
        <v>59</v>
      </c>
      <c r="B52" s="259">
        <v>1538.1513473861201</v>
      </c>
      <c r="C52" s="259">
        <v>1525.54312</v>
      </c>
      <c r="D52" s="260">
        <v>-12.608227386123</v>
      </c>
      <c r="E52" s="261">
        <v>0.99180299948499995</v>
      </c>
      <c r="F52" s="259">
        <v>1519.6162265016701</v>
      </c>
      <c r="G52" s="260">
        <v>886.44279879264104</v>
      </c>
      <c r="H52" s="262">
        <v>116.94</v>
      </c>
      <c r="I52" s="259">
        <v>887.96193000000005</v>
      </c>
      <c r="J52" s="260">
        <v>1.5191312073579999</v>
      </c>
      <c r="K52" s="263">
        <v>0.58433301416100003</v>
      </c>
    </row>
    <row r="53" spans="1:11" ht="14.4" customHeight="1" thickBot="1" x14ac:dyDescent="0.35">
      <c r="A53" s="280" t="s">
        <v>235</v>
      </c>
      <c r="B53" s="264">
        <v>1538.1513473861201</v>
      </c>
      <c r="C53" s="264">
        <v>1525.54312</v>
      </c>
      <c r="D53" s="265">
        <v>-12.608227386123</v>
      </c>
      <c r="E53" s="266">
        <v>0.99180299948499995</v>
      </c>
      <c r="F53" s="264">
        <v>1519.6162265016701</v>
      </c>
      <c r="G53" s="265">
        <v>886.44279879264104</v>
      </c>
      <c r="H53" s="267">
        <v>116.94</v>
      </c>
      <c r="I53" s="264">
        <v>887.96193000000005</v>
      </c>
      <c r="J53" s="265">
        <v>1.5191312073579999</v>
      </c>
      <c r="K53" s="270">
        <v>0.58433301416100003</v>
      </c>
    </row>
    <row r="54" spans="1:11" ht="14.4" customHeight="1" thickBot="1" x14ac:dyDescent="0.35">
      <c r="A54" s="281" t="s">
        <v>236</v>
      </c>
      <c r="B54" s="259">
        <v>715.15147693990002</v>
      </c>
      <c r="C54" s="259">
        <v>775.50099999999998</v>
      </c>
      <c r="D54" s="260">
        <v>60.349523060099997</v>
      </c>
      <c r="E54" s="261">
        <v>1.0843870494650001</v>
      </c>
      <c r="F54" s="259">
        <v>762.10006450204298</v>
      </c>
      <c r="G54" s="260">
        <v>444.55837095952501</v>
      </c>
      <c r="H54" s="262">
        <v>71.381</v>
      </c>
      <c r="I54" s="259">
        <v>450.262</v>
      </c>
      <c r="J54" s="260">
        <v>5.7036290404749996</v>
      </c>
      <c r="K54" s="263">
        <v>0.59081742801600001</v>
      </c>
    </row>
    <row r="55" spans="1:11" ht="14.4" customHeight="1" thickBot="1" x14ac:dyDescent="0.35">
      <c r="A55" s="281" t="s">
        <v>237</v>
      </c>
      <c r="B55" s="259">
        <v>349.9998989261</v>
      </c>
      <c r="C55" s="259">
        <v>360.30900000000003</v>
      </c>
      <c r="D55" s="260">
        <v>10.309101073900001</v>
      </c>
      <c r="E55" s="261">
        <v>1.0294545830020001</v>
      </c>
      <c r="F55" s="259">
        <v>350.01504298074502</v>
      </c>
      <c r="G55" s="260">
        <v>204.175441738768</v>
      </c>
      <c r="H55" s="262">
        <v>31.768999999999998</v>
      </c>
      <c r="I55" s="259">
        <v>210.38399999999999</v>
      </c>
      <c r="J55" s="260">
        <v>6.2085582612319996</v>
      </c>
      <c r="K55" s="263">
        <v>0.60107130884500004</v>
      </c>
    </row>
    <row r="56" spans="1:11" ht="14.4" customHeight="1" thickBot="1" x14ac:dyDescent="0.35">
      <c r="A56" s="281" t="s">
        <v>238</v>
      </c>
      <c r="B56" s="259">
        <v>427.99997422962502</v>
      </c>
      <c r="C56" s="259">
        <v>382.04</v>
      </c>
      <c r="D56" s="260">
        <v>-45.959974229624002</v>
      </c>
      <c r="E56" s="261">
        <v>0.89261687617499996</v>
      </c>
      <c r="F56" s="259">
        <v>400.03060581897398</v>
      </c>
      <c r="G56" s="260">
        <v>233.35118672773501</v>
      </c>
      <c r="H56" s="262">
        <v>13.29</v>
      </c>
      <c r="I56" s="259">
        <v>224.434</v>
      </c>
      <c r="J56" s="260">
        <v>-8.9171867277340002</v>
      </c>
      <c r="K56" s="263">
        <v>0.56104207211900003</v>
      </c>
    </row>
    <row r="57" spans="1:11" ht="14.4" customHeight="1" thickBot="1" x14ac:dyDescent="0.35">
      <c r="A57" s="281" t="s">
        <v>239</v>
      </c>
      <c r="B57" s="259">
        <v>44.999997290498001</v>
      </c>
      <c r="C57" s="259">
        <v>7.6931200000000004</v>
      </c>
      <c r="D57" s="260">
        <v>-37.306877290498001</v>
      </c>
      <c r="E57" s="261">
        <v>0.170958232515</v>
      </c>
      <c r="F57" s="259">
        <v>7.4705131999079999</v>
      </c>
      <c r="G57" s="260">
        <v>4.3577993666130004</v>
      </c>
      <c r="H57" s="262">
        <v>0.5</v>
      </c>
      <c r="I57" s="259">
        <v>2.8819300000000001</v>
      </c>
      <c r="J57" s="260">
        <v>-1.4758693666130001</v>
      </c>
      <c r="K57" s="263">
        <v>0.38577403223500001</v>
      </c>
    </row>
    <row r="58" spans="1:11" ht="14.4" customHeight="1" thickBot="1" x14ac:dyDescent="0.35">
      <c r="A58" s="282" t="s">
        <v>240</v>
      </c>
      <c r="B58" s="264">
        <v>-84999.994842051703</v>
      </c>
      <c r="C58" s="264">
        <v>-90521.461519999997</v>
      </c>
      <c r="D58" s="265">
        <v>-5521.4666779482804</v>
      </c>
      <c r="E58" s="266">
        <v>1.0649584354470001</v>
      </c>
      <c r="F58" s="264">
        <v>-87799.999999995198</v>
      </c>
      <c r="G58" s="265">
        <v>-51216.666666663798</v>
      </c>
      <c r="H58" s="267">
        <v>-7797.0893699999997</v>
      </c>
      <c r="I58" s="264">
        <v>-53408.291259999998</v>
      </c>
      <c r="J58" s="265">
        <v>-2191.6245933361502</v>
      </c>
      <c r="K58" s="270">
        <v>0.60829488906600004</v>
      </c>
    </row>
    <row r="59" spans="1:11" ht="14.4" customHeight="1" thickBot="1" x14ac:dyDescent="0.35">
      <c r="A59" s="280" t="s">
        <v>241</v>
      </c>
      <c r="B59" s="264">
        <v>-84999.994842051703</v>
      </c>
      <c r="C59" s="264">
        <v>-90521.461519999997</v>
      </c>
      <c r="D59" s="265">
        <v>-5521.4666779482804</v>
      </c>
      <c r="E59" s="266">
        <v>1.0649584354470001</v>
      </c>
      <c r="F59" s="264">
        <v>-87799.999999995198</v>
      </c>
      <c r="G59" s="265">
        <v>-51216.666666663798</v>
      </c>
      <c r="H59" s="267">
        <v>-7797.0893699999997</v>
      </c>
      <c r="I59" s="264">
        <v>-53408.291259999998</v>
      </c>
      <c r="J59" s="265">
        <v>-2191.6245933361502</v>
      </c>
      <c r="K59" s="270">
        <v>0.60829488906600004</v>
      </c>
    </row>
    <row r="60" spans="1:11" ht="14.4" customHeight="1" thickBot="1" x14ac:dyDescent="0.35">
      <c r="A60" s="281" t="s">
        <v>242</v>
      </c>
      <c r="B60" s="259">
        <v>-84999.994842051703</v>
      </c>
      <c r="C60" s="259">
        <v>-90521.461519999997</v>
      </c>
      <c r="D60" s="260">
        <v>-5521.4666779482804</v>
      </c>
      <c r="E60" s="261">
        <v>1.0649584354470001</v>
      </c>
      <c r="F60" s="259">
        <v>-87799.999999995198</v>
      </c>
      <c r="G60" s="260">
        <v>-51216.666666663798</v>
      </c>
      <c r="H60" s="262">
        <v>-7797.0893699999997</v>
      </c>
      <c r="I60" s="259">
        <v>-53408.291259999998</v>
      </c>
      <c r="J60" s="260">
        <v>-2191.6245933361502</v>
      </c>
      <c r="K60" s="263">
        <v>0.60829488906600004</v>
      </c>
    </row>
    <row r="61" spans="1:11" ht="14.4" customHeight="1" thickBot="1" x14ac:dyDescent="0.35">
      <c r="A61" s="283" t="s">
        <v>243</v>
      </c>
      <c r="B61" s="264">
        <v>2337.8006592383099</v>
      </c>
      <c r="C61" s="264">
        <v>2509.6793600000001</v>
      </c>
      <c r="D61" s="265">
        <v>171.87870076169099</v>
      </c>
      <c r="E61" s="266">
        <v>1.0735215383229999</v>
      </c>
      <c r="F61" s="264">
        <v>2185.8162104358498</v>
      </c>
      <c r="G61" s="265">
        <v>1275.05945608758</v>
      </c>
      <c r="H61" s="267">
        <v>290.99286999999998</v>
      </c>
      <c r="I61" s="264">
        <v>1365.94128</v>
      </c>
      <c r="J61" s="265">
        <v>90.881823912418994</v>
      </c>
      <c r="K61" s="270">
        <v>0.62491131389599996</v>
      </c>
    </row>
    <row r="62" spans="1:11" ht="14.4" customHeight="1" thickBot="1" x14ac:dyDescent="0.35">
      <c r="A62" s="279" t="s">
        <v>62</v>
      </c>
      <c r="B62" s="259">
        <v>665.500119929466</v>
      </c>
      <c r="C62" s="259">
        <v>529.80184999999994</v>
      </c>
      <c r="D62" s="260">
        <v>-135.69826992946599</v>
      </c>
      <c r="E62" s="261">
        <v>0.79609579943499997</v>
      </c>
      <c r="F62" s="259">
        <v>399.59008242379502</v>
      </c>
      <c r="G62" s="260">
        <v>233.09421474721401</v>
      </c>
      <c r="H62" s="262">
        <v>105.82746</v>
      </c>
      <c r="I62" s="259">
        <v>182.96298999999999</v>
      </c>
      <c r="J62" s="260">
        <v>-50.131224747212997</v>
      </c>
      <c r="K62" s="263">
        <v>0.457876704272</v>
      </c>
    </row>
    <row r="63" spans="1:11" ht="14.4" customHeight="1" thickBot="1" x14ac:dyDescent="0.35">
      <c r="A63" s="280" t="s">
        <v>244</v>
      </c>
      <c r="B63" s="264">
        <v>4.9406564584124654E-324</v>
      </c>
      <c r="C63" s="264">
        <v>27.032499999999999</v>
      </c>
      <c r="D63" s="265">
        <v>27.032499999999999</v>
      </c>
      <c r="E63" s="272" t="s">
        <v>192</v>
      </c>
      <c r="F63" s="264">
        <v>0</v>
      </c>
      <c r="G63" s="265">
        <v>0</v>
      </c>
      <c r="H63" s="267">
        <v>4.9406564584124654E-324</v>
      </c>
      <c r="I63" s="264">
        <v>3.4584595208887258E-323</v>
      </c>
      <c r="J63" s="265">
        <v>3.4584595208887258E-323</v>
      </c>
      <c r="K63" s="268" t="s">
        <v>186</v>
      </c>
    </row>
    <row r="64" spans="1:11" ht="14.4" customHeight="1" thickBot="1" x14ac:dyDescent="0.35">
      <c r="A64" s="281" t="s">
        <v>245</v>
      </c>
      <c r="B64" s="259">
        <v>4.9406564584124654E-324</v>
      </c>
      <c r="C64" s="259">
        <v>27.032499999999999</v>
      </c>
      <c r="D64" s="260">
        <v>27.032499999999999</v>
      </c>
      <c r="E64" s="271" t="s">
        <v>192</v>
      </c>
      <c r="F64" s="259">
        <v>0</v>
      </c>
      <c r="G64" s="260">
        <v>0</v>
      </c>
      <c r="H64" s="262">
        <v>4.9406564584124654E-324</v>
      </c>
      <c r="I64" s="259">
        <v>3.4584595208887258E-323</v>
      </c>
      <c r="J64" s="260">
        <v>3.4584595208887258E-323</v>
      </c>
      <c r="K64" s="269" t="s">
        <v>186</v>
      </c>
    </row>
    <row r="65" spans="1:11" ht="14.4" customHeight="1" thickBot="1" x14ac:dyDescent="0.35">
      <c r="A65" s="280" t="s">
        <v>246</v>
      </c>
      <c r="B65" s="264">
        <v>665.500119929466</v>
      </c>
      <c r="C65" s="264">
        <v>502.76934999999997</v>
      </c>
      <c r="D65" s="265">
        <v>-162.73076992946599</v>
      </c>
      <c r="E65" s="266">
        <v>0.75547597204500005</v>
      </c>
      <c r="F65" s="264">
        <v>399.59008242379502</v>
      </c>
      <c r="G65" s="265">
        <v>233.09421474721401</v>
      </c>
      <c r="H65" s="267">
        <v>105.82746</v>
      </c>
      <c r="I65" s="264">
        <v>182.96298999999999</v>
      </c>
      <c r="J65" s="265">
        <v>-50.131224747212997</v>
      </c>
      <c r="K65" s="270">
        <v>0.457876704272</v>
      </c>
    </row>
    <row r="66" spans="1:11" ht="14.4" customHeight="1" thickBot="1" x14ac:dyDescent="0.35">
      <c r="A66" s="281" t="s">
        <v>247</v>
      </c>
      <c r="B66" s="259">
        <v>140.12000156321201</v>
      </c>
      <c r="C66" s="259">
        <v>112.19352000000001</v>
      </c>
      <c r="D66" s="260">
        <v>-27.926481563212</v>
      </c>
      <c r="E66" s="261">
        <v>0.80069596594500003</v>
      </c>
      <c r="F66" s="259">
        <v>96.435886723756994</v>
      </c>
      <c r="G66" s="260">
        <v>56.254267255525001</v>
      </c>
      <c r="H66" s="262">
        <v>10.430199999999999</v>
      </c>
      <c r="I66" s="259">
        <v>44.122329999999998</v>
      </c>
      <c r="J66" s="260">
        <v>-12.131937255524999</v>
      </c>
      <c r="K66" s="263">
        <v>0.45753019440100001</v>
      </c>
    </row>
    <row r="67" spans="1:11" ht="14.4" customHeight="1" thickBot="1" x14ac:dyDescent="0.35">
      <c r="A67" s="281" t="s">
        <v>248</v>
      </c>
      <c r="B67" s="259">
        <v>397.37996607329097</v>
      </c>
      <c r="C67" s="259">
        <v>196.98339999999999</v>
      </c>
      <c r="D67" s="260">
        <v>-200.39656607329101</v>
      </c>
      <c r="E67" s="261">
        <v>0.495705412495</v>
      </c>
      <c r="F67" s="259">
        <v>167.164605477712</v>
      </c>
      <c r="G67" s="260">
        <v>97.512686528665</v>
      </c>
      <c r="H67" s="262">
        <v>1.052</v>
      </c>
      <c r="I67" s="259">
        <v>14.7324</v>
      </c>
      <c r="J67" s="260">
        <v>-82.780286528665002</v>
      </c>
      <c r="K67" s="263">
        <v>8.8131096638999998E-2</v>
      </c>
    </row>
    <row r="68" spans="1:11" ht="14.4" customHeight="1" thickBot="1" x14ac:dyDescent="0.35">
      <c r="A68" s="281" t="s">
        <v>249</v>
      </c>
      <c r="B68" s="259">
        <v>47.000037170073</v>
      </c>
      <c r="C68" s="259">
        <v>123.91511</v>
      </c>
      <c r="D68" s="260">
        <v>76.915072829926004</v>
      </c>
      <c r="E68" s="261">
        <v>2.6364896170519998</v>
      </c>
      <c r="F68" s="259">
        <v>54.995564748789</v>
      </c>
      <c r="G68" s="260">
        <v>32.080746103460001</v>
      </c>
      <c r="H68" s="262">
        <v>83.999920000000003</v>
      </c>
      <c r="I68" s="259">
        <v>98.693219999999997</v>
      </c>
      <c r="J68" s="260">
        <v>66.612473896539001</v>
      </c>
      <c r="K68" s="263">
        <v>1.794566897363</v>
      </c>
    </row>
    <row r="69" spans="1:11" ht="14.4" customHeight="1" thickBot="1" x14ac:dyDescent="0.35">
      <c r="A69" s="281" t="s">
        <v>250</v>
      </c>
      <c r="B69" s="259">
        <v>81.000115122889</v>
      </c>
      <c r="C69" s="259">
        <v>69.427319999999995</v>
      </c>
      <c r="D69" s="260">
        <v>-11.572795122889</v>
      </c>
      <c r="E69" s="261">
        <v>0.85712618919899997</v>
      </c>
      <c r="F69" s="259">
        <v>80.994025473535999</v>
      </c>
      <c r="G69" s="260">
        <v>47.246514859563</v>
      </c>
      <c r="H69" s="262">
        <v>10.34534</v>
      </c>
      <c r="I69" s="259">
        <v>25.415040000000001</v>
      </c>
      <c r="J69" s="260">
        <v>-21.831474859562999</v>
      </c>
      <c r="K69" s="263">
        <v>0.31378907087699998</v>
      </c>
    </row>
    <row r="70" spans="1:11" ht="14.4" customHeight="1" thickBot="1" x14ac:dyDescent="0.35">
      <c r="A70" s="281" t="s">
        <v>251</v>
      </c>
      <c r="B70" s="259">
        <v>4.9406564584124654E-324</v>
      </c>
      <c r="C70" s="259">
        <v>0.25</v>
      </c>
      <c r="D70" s="260">
        <v>0.25</v>
      </c>
      <c r="E70" s="271" t="s">
        <v>192</v>
      </c>
      <c r="F70" s="259">
        <v>0</v>
      </c>
      <c r="G70" s="260">
        <v>0</v>
      </c>
      <c r="H70" s="262">
        <v>4.9406564584124654E-324</v>
      </c>
      <c r="I70" s="259">
        <v>3.4584595208887258E-323</v>
      </c>
      <c r="J70" s="260">
        <v>3.4584595208887258E-323</v>
      </c>
      <c r="K70" s="269" t="s">
        <v>186</v>
      </c>
    </row>
    <row r="71" spans="1:11" ht="14.4" customHeight="1" thickBot="1" x14ac:dyDescent="0.35">
      <c r="A71" s="282" t="s">
        <v>63</v>
      </c>
      <c r="B71" s="264">
        <v>566.99996586027396</v>
      </c>
      <c r="C71" s="264">
        <v>612.84299999999996</v>
      </c>
      <c r="D71" s="265">
        <v>45.843034139726001</v>
      </c>
      <c r="E71" s="266">
        <v>1.080851916931</v>
      </c>
      <c r="F71" s="264">
        <v>569.99999999996896</v>
      </c>
      <c r="G71" s="265">
        <v>332.49999999998198</v>
      </c>
      <c r="H71" s="267">
        <v>63.424999999999997</v>
      </c>
      <c r="I71" s="264">
        <v>386.35199999999998</v>
      </c>
      <c r="J71" s="265">
        <v>53.852000000018002</v>
      </c>
      <c r="K71" s="270">
        <v>0.67781052631500005</v>
      </c>
    </row>
    <row r="72" spans="1:11" ht="14.4" customHeight="1" thickBot="1" x14ac:dyDescent="0.35">
      <c r="A72" s="280" t="s">
        <v>252</v>
      </c>
      <c r="B72" s="264">
        <v>86.999994761628997</v>
      </c>
      <c r="C72" s="264">
        <v>42.56</v>
      </c>
      <c r="D72" s="265">
        <v>-44.439994761629002</v>
      </c>
      <c r="E72" s="266">
        <v>0.48919543175300001</v>
      </c>
      <c r="F72" s="264">
        <v>0</v>
      </c>
      <c r="G72" s="265">
        <v>0</v>
      </c>
      <c r="H72" s="267">
        <v>0.85299999999999998</v>
      </c>
      <c r="I72" s="264">
        <v>40.488</v>
      </c>
      <c r="J72" s="265">
        <v>40.488</v>
      </c>
      <c r="K72" s="268" t="s">
        <v>186</v>
      </c>
    </row>
    <row r="73" spans="1:11" ht="14.4" customHeight="1" thickBot="1" x14ac:dyDescent="0.35">
      <c r="A73" s="281" t="s">
        <v>253</v>
      </c>
      <c r="B73" s="259">
        <v>86.999994761628997</v>
      </c>
      <c r="C73" s="259">
        <v>38</v>
      </c>
      <c r="D73" s="260">
        <v>-48.999994761628997</v>
      </c>
      <c r="E73" s="261">
        <v>0.43678163549400001</v>
      </c>
      <c r="F73" s="259">
        <v>0</v>
      </c>
      <c r="G73" s="260">
        <v>0</v>
      </c>
      <c r="H73" s="262">
        <v>0.85299999999999998</v>
      </c>
      <c r="I73" s="259">
        <v>19.108000000000001</v>
      </c>
      <c r="J73" s="260">
        <v>19.108000000000001</v>
      </c>
      <c r="K73" s="269" t="s">
        <v>186</v>
      </c>
    </row>
    <row r="74" spans="1:11" ht="14.4" customHeight="1" thickBot="1" x14ac:dyDescent="0.35">
      <c r="A74" s="281" t="s">
        <v>254</v>
      </c>
      <c r="B74" s="259">
        <v>4.9406564584124654E-324</v>
      </c>
      <c r="C74" s="259">
        <v>4.5599999999999996</v>
      </c>
      <c r="D74" s="260">
        <v>4.5599999999999996</v>
      </c>
      <c r="E74" s="271" t="s">
        <v>192</v>
      </c>
      <c r="F74" s="259">
        <v>0</v>
      </c>
      <c r="G74" s="260">
        <v>0</v>
      </c>
      <c r="H74" s="262">
        <v>4.9406564584124654E-324</v>
      </c>
      <c r="I74" s="259">
        <v>21.38</v>
      </c>
      <c r="J74" s="260">
        <v>21.38</v>
      </c>
      <c r="K74" s="269" t="s">
        <v>186</v>
      </c>
    </row>
    <row r="75" spans="1:11" ht="14.4" customHeight="1" thickBot="1" x14ac:dyDescent="0.35">
      <c r="A75" s="280" t="s">
        <v>255</v>
      </c>
      <c r="B75" s="264">
        <v>479.99997109864501</v>
      </c>
      <c r="C75" s="264">
        <v>570.28300000000002</v>
      </c>
      <c r="D75" s="265">
        <v>90.283028901354996</v>
      </c>
      <c r="E75" s="266">
        <v>1.1880896548690001</v>
      </c>
      <c r="F75" s="264">
        <v>569.99999999996896</v>
      </c>
      <c r="G75" s="265">
        <v>332.49999999998198</v>
      </c>
      <c r="H75" s="267">
        <v>62.572000000000003</v>
      </c>
      <c r="I75" s="264">
        <v>345.86399999999998</v>
      </c>
      <c r="J75" s="265">
        <v>13.364000000018001</v>
      </c>
      <c r="K75" s="270">
        <v>0.60677894736799998</v>
      </c>
    </row>
    <row r="76" spans="1:11" ht="14.4" customHeight="1" thickBot="1" x14ac:dyDescent="0.35">
      <c r="A76" s="281" t="s">
        <v>256</v>
      </c>
      <c r="B76" s="259">
        <v>479.99997109864501</v>
      </c>
      <c r="C76" s="259">
        <v>570.28300000000002</v>
      </c>
      <c r="D76" s="260">
        <v>90.283028901354996</v>
      </c>
      <c r="E76" s="261">
        <v>1.1880896548690001</v>
      </c>
      <c r="F76" s="259">
        <v>569.99999999996896</v>
      </c>
      <c r="G76" s="260">
        <v>332.49999999998198</v>
      </c>
      <c r="H76" s="262">
        <v>62.572000000000003</v>
      </c>
      <c r="I76" s="259">
        <v>345.86399999999998</v>
      </c>
      <c r="J76" s="260">
        <v>13.364000000018001</v>
      </c>
      <c r="K76" s="263">
        <v>0.60677894736799998</v>
      </c>
    </row>
    <row r="77" spans="1:11" ht="14.4" customHeight="1" thickBot="1" x14ac:dyDescent="0.35">
      <c r="A77" s="279" t="s">
        <v>64</v>
      </c>
      <c r="B77" s="259">
        <v>1105.30057344857</v>
      </c>
      <c r="C77" s="259">
        <v>1367.03451</v>
      </c>
      <c r="D77" s="260">
        <v>261.733936551429</v>
      </c>
      <c r="E77" s="261">
        <v>1.2367988788190001</v>
      </c>
      <c r="F77" s="259">
        <v>1216.2261280120899</v>
      </c>
      <c r="G77" s="260">
        <v>709.46524134038498</v>
      </c>
      <c r="H77" s="262">
        <v>121.74041</v>
      </c>
      <c r="I77" s="259">
        <v>796.62629000000004</v>
      </c>
      <c r="J77" s="260">
        <v>87.161048659615005</v>
      </c>
      <c r="K77" s="263">
        <v>0.65499850040300001</v>
      </c>
    </row>
    <row r="78" spans="1:11" ht="14.4" customHeight="1" thickBot="1" x14ac:dyDescent="0.35">
      <c r="A78" s="280" t="s">
        <v>257</v>
      </c>
      <c r="B78" s="264">
        <v>26.999998374297999</v>
      </c>
      <c r="C78" s="264">
        <v>31.965699999999998</v>
      </c>
      <c r="D78" s="265">
        <v>4.9657016257009996</v>
      </c>
      <c r="E78" s="266">
        <v>1.1839148860990001</v>
      </c>
      <c r="F78" s="264">
        <v>30.663124871779999</v>
      </c>
      <c r="G78" s="265">
        <v>17.886822841870998</v>
      </c>
      <c r="H78" s="267">
        <v>-2.9693399999999999</v>
      </c>
      <c r="I78" s="264">
        <v>-0.90014000000000005</v>
      </c>
      <c r="J78" s="265">
        <v>-18.786962841870999</v>
      </c>
      <c r="K78" s="270">
        <v>-2.93557817E-2</v>
      </c>
    </row>
    <row r="79" spans="1:11" ht="14.4" customHeight="1" thickBot="1" x14ac:dyDescent="0.35">
      <c r="A79" s="281" t="s">
        <v>258</v>
      </c>
      <c r="B79" s="259">
        <v>26.999998374297999</v>
      </c>
      <c r="C79" s="259">
        <v>31.965699999999998</v>
      </c>
      <c r="D79" s="260">
        <v>4.9657016257009996</v>
      </c>
      <c r="E79" s="261">
        <v>1.1839148860990001</v>
      </c>
      <c r="F79" s="259">
        <v>30.663124871779999</v>
      </c>
      <c r="G79" s="260">
        <v>17.886822841870998</v>
      </c>
      <c r="H79" s="262">
        <v>-2.9693399999999999</v>
      </c>
      <c r="I79" s="259">
        <v>-0.90014000000000005</v>
      </c>
      <c r="J79" s="260">
        <v>-18.786962841870999</v>
      </c>
      <c r="K79" s="263">
        <v>-2.93557817E-2</v>
      </c>
    </row>
    <row r="80" spans="1:11" ht="14.4" customHeight="1" thickBot="1" x14ac:dyDescent="0.35">
      <c r="A80" s="280" t="s">
        <v>259</v>
      </c>
      <c r="B80" s="264">
        <v>169.72102978090001</v>
      </c>
      <c r="C80" s="264">
        <v>184.26373000000001</v>
      </c>
      <c r="D80" s="265">
        <v>14.5427002191</v>
      </c>
      <c r="E80" s="266">
        <v>1.085685906088</v>
      </c>
      <c r="F80" s="264">
        <v>163.353575118425</v>
      </c>
      <c r="G80" s="265">
        <v>95.289585485746997</v>
      </c>
      <c r="H80" s="267">
        <v>10.9046</v>
      </c>
      <c r="I80" s="264">
        <v>94.404290000000003</v>
      </c>
      <c r="J80" s="265">
        <v>-0.88529548574700001</v>
      </c>
      <c r="K80" s="270">
        <v>0.57791382852499995</v>
      </c>
    </row>
    <row r="81" spans="1:11" ht="14.4" customHeight="1" thickBot="1" x14ac:dyDescent="0.35">
      <c r="A81" s="281" t="s">
        <v>260</v>
      </c>
      <c r="B81" s="259">
        <v>96.720954176318997</v>
      </c>
      <c r="C81" s="259">
        <v>43.814300000000003</v>
      </c>
      <c r="D81" s="260">
        <v>-52.906654176319002</v>
      </c>
      <c r="E81" s="261">
        <v>0.45299697850499998</v>
      </c>
      <c r="F81" s="259">
        <v>50.591692799385001</v>
      </c>
      <c r="G81" s="260">
        <v>29.511820799641001</v>
      </c>
      <c r="H81" s="262">
        <v>3.7711000000000001</v>
      </c>
      <c r="I81" s="259">
        <v>26.672799999999999</v>
      </c>
      <c r="J81" s="260">
        <v>-2.8390207996410002</v>
      </c>
      <c r="K81" s="263">
        <v>0.527216990065</v>
      </c>
    </row>
    <row r="82" spans="1:11" ht="14.4" customHeight="1" thickBot="1" x14ac:dyDescent="0.35">
      <c r="A82" s="281" t="s">
        <v>261</v>
      </c>
      <c r="B82" s="259">
        <v>4.9406564584124654E-324</v>
      </c>
      <c r="C82" s="259">
        <v>1</v>
      </c>
      <c r="D82" s="260">
        <v>1</v>
      </c>
      <c r="E82" s="271" t="s">
        <v>192</v>
      </c>
      <c r="F82" s="259">
        <v>1.0210228548639999</v>
      </c>
      <c r="G82" s="260">
        <v>0.59559666533699995</v>
      </c>
      <c r="H82" s="262">
        <v>4.9406564584124654E-324</v>
      </c>
      <c r="I82" s="259">
        <v>3.4584595208887258E-323</v>
      </c>
      <c r="J82" s="260">
        <v>-0.59559666533699995</v>
      </c>
      <c r="K82" s="263">
        <v>3.4584595208887258E-323</v>
      </c>
    </row>
    <row r="83" spans="1:11" ht="14.4" customHeight="1" thickBot="1" x14ac:dyDescent="0.35">
      <c r="A83" s="281" t="s">
        <v>262</v>
      </c>
      <c r="B83" s="259">
        <v>73.000075604580005</v>
      </c>
      <c r="C83" s="259">
        <v>139.44943000000001</v>
      </c>
      <c r="D83" s="260">
        <v>66.449354395418993</v>
      </c>
      <c r="E83" s="261">
        <v>1.910264185962</v>
      </c>
      <c r="F83" s="259">
        <v>111.740859464175</v>
      </c>
      <c r="G83" s="260">
        <v>65.182168020768003</v>
      </c>
      <c r="H83" s="262">
        <v>7.1334999999999997</v>
      </c>
      <c r="I83" s="259">
        <v>67.731489999999994</v>
      </c>
      <c r="J83" s="260">
        <v>2.5493219792309998</v>
      </c>
      <c r="K83" s="263">
        <v>0.60614792408700002</v>
      </c>
    </row>
    <row r="84" spans="1:11" ht="14.4" customHeight="1" thickBot="1" x14ac:dyDescent="0.35">
      <c r="A84" s="280" t="s">
        <v>263</v>
      </c>
      <c r="B84" s="264">
        <v>8.4679194901359995</v>
      </c>
      <c r="C84" s="264">
        <v>8.1</v>
      </c>
      <c r="D84" s="265">
        <v>-0.367919490136</v>
      </c>
      <c r="E84" s="266">
        <v>0.95655137125800005</v>
      </c>
      <c r="F84" s="264">
        <v>8.3125820194289997</v>
      </c>
      <c r="G84" s="265">
        <v>4.8490061779999998</v>
      </c>
      <c r="H84" s="267">
        <v>2.4300000000000002</v>
      </c>
      <c r="I84" s="264">
        <v>6.8849999999999998</v>
      </c>
      <c r="J84" s="265">
        <v>2.0359938219989999</v>
      </c>
      <c r="K84" s="270">
        <v>0.82826250422600001</v>
      </c>
    </row>
    <row r="85" spans="1:11" ht="14.4" customHeight="1" thickBot="1" x14ac:dyDescent="0.35">
      <c r="A85" s="281" t="s">
        <v>264</v>
      </c>
      <c r="B85" s="259">
        <v>8.4679194901359995</v>
      </c>
      <c r="C85" s="259">
        <v>8.1</v>
      </c>
      <c r="D85" s="260">
        <v>-0.367919490136</v>
      </c>
      <c r="E85" s="261">
        <v>0.95655137125800005</v>
      </c>
      <c r="F85" s="259">
        <v>8.3125820194289997</v>
      </c>
      <c r="G85" s="260">
        <v>4.8490061779999998</v>
      </c>
      <c r="H85" s="262">
        <v>2.4300000000000002</v>
      </c>
      <c r="I85" s="259">
        <v>6.8849999999999998</v>
      </c>
      <c r="J85" s="260">
        <v>2.0359938219989999</v>
      </c>
      <c r="K85" s="263">
        <v>0.82826250422600001</v>
      </c>
    </row>
    <row r="86" spans="1:11" ht="14.4" customHeight="1" thickBot="1" x14ac:dyDescent="0.35">
      <c r="A86" s="280" t="s">
        <v>265</v>
      </c>
      <c r="B86" s="264">
        <v>4.9406564584124654E-324</v>
      </c>
      <c r="C86" s="264">
        <v>35.28</v>
      </c>
      <c r="D86" s="265">
        <v>35.28</v>
      </c>
      <c r="E86" s="272" t="s">
        <v>192</v>
      </c>
      <c r="F86" s="264">
        <v>0</v>
      </c>
      <c r="G86" s="265">
        <v>0</v>
      </c>
      <c r="H86" s="267">
        <v>4.9406564584124654E-324</v>
      </c>
      <c r="I86" s="264">
        <v>3.4584595208887258E-323</v>
      </c>
      <c r="J86" s="265">
        <v>3.4584595208887258E-323</v>
      </c>
      <c r="K86" s="268" t="s">
        <v>186</v>
      </c>
    </row>
    <row r="87" spans="1:11" ht="14.4" customHeight="1" thickBot="1" x14ac:dyDescent="0.35">
      <c r="A87" s="281" t="s">
        <v>266</v>
      </c>
      <c r="B87" s="259">
        <v>4.9406564584124654E-324</v>
      </c>
      <c r="C87" s="259">
        <v>35.28</v>
      </c>
      <c r="D87" s="260">
        <v>35.28</v>
      </c>
      <c r="E87" s="271" t="s">
        <v>192</v>
      </c>
      <c r="F87" s="259">
        <v>0</v>
      </c>
      <c r="G87" s="260">
        <v>0</v>
      </c>
      <c r="H87" s="262">
        <v>4.9406564584124654E-324</v>
      </c>
      <c r="I87" s="259">
        <v>3.4584595208887258E-323</v>
      </c>
      <c r="J87" s="260">
        <v>3.4584595208887258E-323</v>
      </c>
      <c r="K87" s="269" t="s">
        <v>186</v>
      </c>
    </row>
    <row r="88" spans="1:11" ht="14.4" customHeight="1" thickBot="1" x14ac:dyDescent="0.35">
      <c r="A88" s="280" t="s">
        <v>267</v>
      </c>
      <c r="B88" s="264">
        <v>190.117788552787</v>
      </c>
      <c r="C88" s="264">
        <v>241.57342</v>
      </c>
      <c r="D88" s="265">
        <v>51.455631447211999</v>
      </c>
      <c r="E88" s="266">
        <v>1.2706513253639999</v>
      </c>
      <c r="F88" s="264">
        <v>240.29173810590399</v>
      </c>
      <c r="G88" s="265">
        <v>140.17018056177699</v>
      </c>
      <c r="H88" s="267">
        <v>28.837250000000001</v>
      </c>
      <c r="I88" s="264">
        <v>144.79116999999999</v>
      </c>
      <c r="J88" s="265">
        <v>4.6209894382219998</v>
      </c>
      <c r="K88" s="270">
        <v>0.60256407956900004</v>
      </c>
    </row>
    <row r="89" spans="1:11" ht="14.4" customHeight="1" thickBot="1" x14ac:dyDescent="0.35">
      <c r="A89" s="281" t="s">
        <v>268</v>
      </c>
      <c r="B89" s="259">
        <v>24.999958494723</v>
      </c>
      <c r="C89" s="259">
        <v>38.328360000000004</v>
      </c>
      <c r="D89" s="260">
        <v>13.328401505276</v>
      </c>
      <c r="E89" s="261">
        <v>1.5331369453299999</v>
      </c>
      <c r="F89" s="259">
        <v>36.999934629373001</v>
      </c>
      <c r="G89" s="260">
        <v>21.583295200466999</v>
      </c>
      <c r="H89" s="262">
        <v>11.78744</v>
      </c>
      <c r="I89" s="259">
        <v>23.742380000000001</v>
      </c>
      <c r="J89" s="260">
        <v>2.1590847995320002</v>
      </c>
      <c r="K89" s="263">
        <v>0.64168707966100003</v>
      </c>
    </row>
    <row r="90" spans="1:11" ht="14.4" customHeight="1" thickBot="1" x14ac:dyDescent="0.35">
      <c r="A90" s="281" t="s">
        <v>269</v>
      </c>
      <c r="B90" s="259">
        <v>1.488479910376</v>
      </c>
      <c r="C90" s="259">
        <v>0.24</v>
      </c>
      <c r="D90" s="260">
        <v>-1.248479910376</v>
      </c>
      <c r="E90" s="261">
        <v>0.16123831993000001</v>
      </c>
      <c r="F90" s="259">
        <v>0.23808947201899999</v>
      </c>
      <c r="G90" s="260">
        <v>0.138885525344</v>
      </c>
      <c r="H90" s="262">
        <v>4.9406564584124654E-324</v>
      </c>
      <c r="I90" s="259">
        <v>0.24299999999999999</v>
      </c>
      <c r="J90" s="260">
        <v>0.104114474655</v>
      </c>
      <c r="K90" s="263">
        <v>1.0206247169980001</v>
      </c>
    </row>
    <row r="91" spans="1:11" ht="14.4" customHeight="1" thickBot="1" x14ac:dyDescent="0.35">
      <c r="A91" s="281" t="s">
        <v>270</v>
      </c>
      <c r="B91" s="259">
        <v>163.62935014768701</v>
      </c>
      <c r="C91" s="259">
        <v>203.00505999999999</v>
      </c>
      <c r="D91" s="260">
        <v>39.375709852313001</v>
      </c>
      <c r="E91" s="261">
        <v>1.240639651852</v>
      </c>
      <c r="F91" s="259">
        <v>203.05371400451099</v>
      </c>
      <c r="G91" s="260">
        <v>118.44799983596501</v>
      </c>
      <c r="H91" s="262">
        <v>17.049810000000001</v>
      </c>
      <c r="I91" s="259">
        <v>120.80579</v>
      </c>
      <c r="J91" s="260">
        <v>2.3577901640349999</v>
      </c>
      <c r="K91" s="263">
        <v>0.59494499074899998</v>
      </c>
    </row>
    <row r="92" spans="1:11" ht="14.4" customHeight="1" thickBot="1" x14ac:dyDescent="0.35">
      <c r="A92" s="280" t="s">
        <v>271</v>
      </c>
      <c r="B92" s="264">
        <v>693.54835824064901</v>
      </c>
      <c r="C92" s="264">
        <v>770.57686000000001</v>
      </c>
      <c r="D92" s="265">
        <v>77.028501759351002</v>
      </c>
      <c r="E92" s="266">
        <v>1.1110643559940001</v>
      </c>
      <c r="F92" s="264">
        <v>743.55919561914004</v>
      </c>
      <c r="G92" s="265">
        <v>433.74286411116498</v>
      </c>
      <c r="H92" s="267">
        <v>80.555899999999994</v>
      </c>
      <c r="I92" s="264">
        <v>511.50297</v>
      </c>
      <c r="J92" s="265">
        <v>77.760105888834005</v>
      </c>
      <c r="K92" s="270">
        <v>0.68791156509600004</v>
      </c>
    </row>
    <row r="93" spans="1:11" ht="14.4" customHeight="1" thickBot="1" x14ac:dyDescent="0.35">
      <c r="A93" s="281" t="s">
        <v>272</v>
      </c>
      <c r="B93" s="259">
        <v>673.54831944487398</v>
      </c>
      <c r="C93" s="259">
        <v>644.32863999999995</v>
      </c>
      <c r="D93" s="260">
        <v>-29.219679444874</v>
      </c>
      <c r="E93" s="261">
        <v>0.95661828765400003</v>
      </c>
      <c r="F93" s="259">
        <v>594.00807190029195</v>
      </c>
      <c r="G93" s="260">
        <v>346.50470860850402</v>
      </c>
      <c r="H93" s="262">
        <v>12.9169</v>
      </c>
      <c r="I93" s="259">
        <v>301.34066000000001</v>
      </c>
      <c r="J93" s="260">
        <v>-45.164048608503002</v>
      </c>
      <c r="K93" s="263">
        <v>0.50730061467999998</v>
      </c>
    </row>
    <row r="94" spans="1:11" ht="14.4" customHeight="1" thickBot="1" x14ac:dyDescent="0.35">
      <c r="A94" s="281" t="s">
        <v>273</v>
      </c>
      <c r="B94" s="259">
        <v>14.999999096831999</v>
      </c>
      <c r="C94" s="259">
        <v>15.823</v>
      </c>
      <c r="D94" s="260">
        <v>0.82300090316700003</v>
      </c>
      <c r="E94" s="261">
        <v>1.054866730181</v>
      </c>
      <c r="F94" s="259">
        <v>14.992225143541001</v>
      </c>
      <c r="G94" s="260">
        <v>8.7454646670660008</v>
      </c>
      <c r="H94" s="262">
        <v>4.9406564584124654E-324</v>
      </c>
      <c r="I94" s="259">
        <v>8.6239000000000008</v>
      </c>
      <c r="J94" s="260">
        <v>-0.121564667066</v>
      </c>
      <c r="K94" s="263">
        <v>0.57522481936000003</v>
      </c>
    </row>
    <row r="95" spans="1:11" ht="14.4" customHeight="1" thickBot="1" x14ac:dyDescent="0.35">
      <c r="A95" s="281" t="s">
        <v>274</v>
      </c>
      <c r="B95" s="259">
        <v>4.9406564584124654E-324</v>
      </c>
      <c r="C95" s="259">
        <v>105.566</v>
      </c>
      <c r="D95" s="260">
        <v>105.566</v>
      </c>
      <c r="E95" s="271" t="s">
        <v>192</v>
      </c>
      <c r="F95" s="259">
        <v>123.66253333777399</v>
      </c>
      <c r="G95" s="260">
        <v>72.136477780367997</v>
      </c>
      <c r="H95" s="262">
        <v>67.638999999999996</v>
      </c>
      <c r="I95" s="259">
        <v>198.7663</v>
      </c>
      <c r="J95" s="260">
        <v>126.629822219632</v>
      </c>
      <c r="K95" s="263">
        <v>1.6073283850410001</v>
      </c>
    </row>
    <row r="96" spans="1:11" ht="14.4" customHeight="1" thickBot="1" x14ac:dyDescent="0.35">
      <c r="A96" s="281" t="s">
        <v>275</v>
      </c>
      <c r="B96" s="259">
        <v>4.9406564584124654E-324</v>
      </c>
      <c r="C96" s="259">
        <v>4.8592199999999997</v>
      </c>
      <c r="D96" s="260">
        <v>4.8592199999999997</v>
      </c>
      <c r="E96" s="271" t="s">
        <v>192</v>
      </c>
      <c r="F96" s="259">
        <v>4.8885412761260003</v>
      </c>
      <c r="G96" s="260">
        <v>2.8516490777399999</v>
      </c>
      <c r="H96" s="262">
        <v>4.9406564584124654E-324</v>
      </c>
      <c r="I96" s="259">
        <v>2.7721100000000001</v>
      </c>
      <c r="J96" s="260">
        <v>-7.9539077740000005E-2</v>
      </c>
      <c r="K96" s="263">
        <v>0.56706281964600003</v>
      </c>
    </row>
    <row r="97" spans="1:11" ht="14.4" customHeight="1" thickBot="1" x14ac:dyDescent="0.35">
      <c r="A97" s="280" t="s">
        <v>276</v>
      </c>
      <c r="B97" s="264">
        <v>16.445479009797999</v>
      </c>
      <c r="C97" s="264">
        <v>95.274799999999999</v>
      </c>
      <c r="D97" s="265">
        <v>78.829320990200998</v>
      </c>
      <c r="E97" s="266">
        <v>5.7933733607409996</v>
      </c>
      <c r="F97" s="264">
        <v>30.045912277408998</v>
      </c>
      <c r="G97" s="265">
        <v>17.526782161821998</v>
      </c>
      <c r="H97" s="267">
        <v>1.982</v>
      </c>
      <c r="I97" s="264">
        <v>30.143000000000001</v>
      </c>
      <c r="J97" s="265">
        <v>12.616217838177</v>
      </c>
      <c r="K97" s="270">
        <v>1.003231312189</v>
      </c>
    </row>
    <row r="98" spans="1:11" ht="14.4" customHeight="1" thickBot="1" x14ac:dyDescent="0.35">
      <c r="A98" s="281" t="s">
        <v>277</v>
      </c>
      <c r="B98" s="259">
        <v>4.9406564584124654E-324</v>
      </c>
      <c r="C98" s="259">
        <v>4.9406564584124654E-324</v>
      </c>
      <c r="D98" s="260">
        <v>0</v>
      </c>
      <c r="E98" s="261">
        <v>1</v>
      </c>
      <c r="F98" s="259">
        <v>4.9406564584124654E-324</v>
      </c>
      <c r="G98" s="260">
        <v>0</v>
      </c>
      <c r="H98" s="262">
        <v>4.9406564584124654E-324</v>
      </c>
      <c r="I98" s="259">
        <v>4.2350000000000003</v>
      </c>
      <c r="J98" s="260">
        <v>4.2350000000000003</v>
      </c>
      <c r="K98" s="269" t="s">
        <v>192</v>
      </c>
    </row>
    <row r="99" spans="1:11" ht="14.4" customHeight="1" thickBot="1" x14ac:dyDescent="0.35">
      <c r="A99" s="281" t="s">
        <v>278</v>
      </c>
      <c r="B99" s="259">
        <v>10.448309370895</v>
      </c>
      <c r="C99" s="259">
        <v>17.488</v>
      </c>
      <c r="D99" s="260">
        <v>7.0396906291040002</v>
      </c>
      <c r="E99" s="261">
        <v>1.673763608944</v>
      </c>
      <c r="F99" s="259">
        <v>30.045912277408998</v>
      </c>
      <c r="G99" s="260">
        <v>17.526782161821998</v>
      </c>
      <c r="H99" s="262">
        <v>4.9406564584124654E-324</v>
      </c>
      <c r="I99" s="259">
        <v>3.4584595208887258E-323</v>
      </c>
      <c r="J99" s="260">
        <v>-17.526782161821998</v>
      </c>
      <c r="K99" s="263">
        <v>0</v>
      </c>
    </row>
    <row r="100" spans="1:11" ht="14.4" customHeight="1" thickBot="1" x14ac:dyDescent="0.35">
      <c r="A100" s="281" t="s">
        <v>279</v>
      </c>
      <c r="B100" s="259">
        <v>5.9971696389030003</v>
      </c>
      <c r="C100" s="259">
        <v>41.786799999999999</v>
      </c>
      <c r="D100" s="260">
        <v>35.789630361096002</v>
      </c>
      <c r="E100" s="261">
        <v>6.967753543093</v>
      </c>
      <c r="F100" s="259">
        <v>0</v>
      </c>
      <c r="G100" s="260">
        <v>0</v>
      </c>
      <c r="H100" s="262">
        <v>1.982</v>
      </c>
      <c r="I100" s="259">
        <v>25.908000000000001</v>
      </c>
      <c r="J100" s="260">
        <v>25.908000000000001</v>
      </c>
      <c r="K100" s="269" t="s">
        <v>186</v>
      </c>
    </row>
    <row r="101" spans="1:11" ht="14.4" customHeight="1" thickBot="1" x14ac:dyDescent="0.35">
      <c r="A101" s="281" t="s">
        <v>280</v>
      </c>
      <c r="B101" s="259">
        <v>4.9406564584124654E-324</v>
      </c>
      <c r="C101" s="259">
        <v>36</v>
      </c>
      <c r="D101" s="260">
        <v>36</v>
      </c>
      <c r="E101" s="271" t="s">
        <v>192</v>
      </c>
      <c r="F101" s="259">
        <v>0</v>
      </c>
      <c r="G101" s="260">
        <v>0</v>
      </c>
      <c r="H101" s="262">
        <v>4.9406564584124654E-324</v>
      </c>
      <c r="I101" s="259">
        <v>3.4584595208887258E-323</v>
      </c>
      <c r="J101" s="260">
        <v>3.4584595208887258E-323</v>
      </c>
      <c r="K101" s="269" t="s">
        <v>186</v>
      </c>
    </row>
    <row r="102" spans="1:11" ht="14.4" customHeight="1" thickBot="1" x14ac:dyDescent="0.35">
      <c r="A102" s="280" t="s">
        <v>281</v>
      </c>
      <c r="B102" s="264">
        <v>4.9406564584124654E-324</v>
      </c>
      <c r="C102" s="264">
        <v>4.9406564584124654E-324</v>
      </c>
      <c r="D102" s="265">
        <v>0</v>
      </c>
      <c r="E102" s="266">
        <v>1</v>
      </c>
      <c r="F102" s="264">
        <v>4.9406564584124654E-324</v>
      </c>
      <c r="G102" s="265">
        <v>0</v>
      </c>
      <c r="H102" s="267">
        <v>4.9406564584124654E-324</v>
      </c>
      <c r="I102" s="264">
        <v>9.8000000000000007</v>
      </c>
      <c r="J102" s="265">
        <v>9.8000000000000007</v>
      </c>
      <c r="K102" s="268" t="s">
        <v>192</v>
      </c>
    </row>
    <row r="103" spans="1:11" ht="14.4" customHeight="1" thickBot="1" x14ac:dyDescent="0.35">
      <c r="A103" s="281" t="s">
        <v>282</v>
      </c>
      <c r="B103" s="259">
        <v>4.9406564584124654E-324</v>
      </c>
      <c r="C103" s="259">
        <v>4.9406564584124654E-324</v>
      </c>
      <c r="D103" s="260">
        <v>0</v>
      </c>
      <c r="E103" s="261">
        <v>1</v>
      </c>
      <c r="F103" s="259">
        <v>4.9406564584124654E-324</v>
      </c>
      <c r="G103" s="260">
        <v>0</v>
      </c>
      <c r="H103" s="262">
        <v>4.9406564584124654E-324</v>
      </c>
      <c r="I103" s="259">
        <v>9.8000000000000007</v>
      </c>
      <c r="J103" s="260">
        <v>9.8000000000000007</v>
      </c>
      <c r="K103" s="269" t="s">
        <v>192</v>
      </c>
    </row>
    <row r="104" spans="1:11" ht="14.4" customHeight="1" thickBot="1" x14ac:dyDescent="0.35">
      <c r="A104" s="278" t="s">
        <v>65</v>
      </c>
      <c r="B104" s="259">
        <v>30564.997999645999</v>
      </c>
      <c r="C104" s="259">
        <v>32805.979529999997</v>
      </c>
      <c r="D104" s="260">
        <v>2240.9815303539899</v>
      </c>
      <c r="E104" s="261">
        <v>1.0733185564209999</v>
      </c>
      <c r="F104" s="259">
        <v>29085.992164461401</v>
      </c>
      <c r="G104" s="260">
        <v>16966.828762602501</v>
      </c>
      <c r="H104" s="262">
        <v>3417.3215399999999</v>
      </c>
      <c r="I104" s="259">
        <v>18593.300009999999</v>
      </c>
      <c r="J104" s="260">
        <v>1626.4712473975301</v>
      </c>
      <c r="K104" s="263">
        <v>0.63925273392299997</v>
      </c>
    </row>
    <row r="105" spans="1:11" ht="14.4" customHeight="1" thickBot="1" x14ac:dyDescent="0.35">
      <c r="A105" s="282" t="s">
        <v>283</v>
      </c>
      <c r="B105" s="264">
        <v>22636.998557000101</v>
      </c>
      <c r="C105" s="264">
        <v>24378.844000000001</v>
      </c>
      <c r="D105" s="265">
        <v>1741.8454429999499</v>
      </c>
      <c r="E105" s="266">
        <v>1.0769468372140001</v>
      </c>
      <c r="F105" s="264">
        <v>21570.999999998799</v>
      </c>
      <c r="G105" s="265">
        <v>12583.083333332601</v>
      </c>
      <c r="H105" s="267">
        <v>2532.1489999999999</v>
      </c>
      <c r="I105" s="264">
        <v>13786.669</v>
      </c>
      <c r="J105" s="265">
        <v>1203.5856666673601</v>
      </c>
      <c r="K105" s="270">
        <v>0.639129803903</v>
      </c>
    </row>
    <row r="106" spans="1:11" ht="14.4" customHeight="1" thickBot="1" x14ac:dyDescent="0.35">
      <c r="A106" s="280" t="s">
        <v>284</v>
      </c>
      <c r="B106" s="264">
        <v>22566.9986012148</v>
      </c>
      <c r="C106" s="264">
        <v>24253.761999999999</v>
      </c>
      <c r="D106" s="265">
        <v>1686.76339878517</v>
      </c>
      <c r="E106" s="266">
        <v>1.0747446937259999</v>
      </c>
      <c r="F106" s="264">
        <v>21470.999999998799</v>
      </c>
      <c r="G106" s="265">
        <v>12524.7499999993</v>
      </c>
      <c r="H106" s="267">
        <v>2528.9670000000001</v>
      </c>
      <c r="I106" s="264">
        <v>13731.625</v>
      </c>
      <c r="J106" s="265">
        <v>1206.8750000006901</v>
      </c>
      <c r="K106" s="270">
        <v>0.63954287178000002</v>
      </c>
    </row>
    <row r="107" spans="1:11" ht="14.4" customHeight="1" thickBot="1" x14ac:dyDescent="0.35">
      <c r="A107" s="281" t="s">
        <v>285</v>
      </c>
      <c r="B107" s="259">
        <v>22566.9986012148</v>
      </c>
      <c r="C107" s="259">
        <v>24253.761999999999</v>
      </c>
      <c r="D107" s="260">
        <v>1686.76339878517</v>
      </c>
      <c r="E107" s="261">
        <v>1.0747446937259999</v>
      </c>
      <c r="F107" s="259">
        <v>21470.999999998799</v>
      </c>
      <c r="G107" s="260">
        <v>12524.7499999993</v>
      </c>
      <c r="H107" s="262">
        <v>2528.9670000000001</v>
      </c>
      <c r="I107" s="259">
        <v>13731.625</v>
      </c>
      <c r="J107" s="260">
        <v>1206.8750000006901</v>
      </c>
      <c r="K107" s="263">
        <v>0.63954287178000002</v>
      </c>
    </row>
    <row r="108" spans="1:11" ht="14.4" customHeight="1" thickBot="1" x14ac:dyDescent="0.35">
      <c r="A108" s="280" t="s">
        <v>286</v>
      </c>
      <c r="B108" s="264">
        <v>4.9406564584124654E-324</v>
      </c>
      <c r="C108" s="264">
        <v>29.2</v>
      </c>
      <c r="D108" s="265">
        <v>29.2</v>
      </c>
      <c r="E108" s="272" t="s">
        <v>192</v>
      </c>
      <c r="F108" s="264">
        <v>99.999999999994003</v>
      </c>
      <c r="G108" s="265">
        <v>58.333333333330003</v>
      </c>
      <c r="H108" s="267">
        <v>4.9406564584124654E-324</v>
      </c>
      <c r="I108" s="264">
        <v>3.4584595208887258E-323</v>
      </c>
      <c r="J108" s="265">
        <v>-58.333333333330003</v>
      </c>
      <c r="K108" s="270">
        <v>0</v>
      </c>
    </row>
    <row r="109" spans="1:11" ht="14.4" customHeight="1" thickBot="1" x14ac:dyDescent="0.35">
      <c r="A109" s="281" t="s">
        <v>287</v>
      </c>
      <c r="B109" s="259">
        <v>4.9406564584124654E-324</v>
      </c>
      <c r="C109" s="259">
        <v>29.2</v>
      </c>
      <c r="D109" s="260">
        <v>29.2</v>
      </c>
      <c r="E109" s="271" t="s">
        <v>192</v>
      </c>
      <c r="F109" s="259">
        <v>99.999999999994003</v>
      </c>
      <c r="G109" s="260">
        <v>58.333333333330003</v>
      </c>
      <c r="H109" s="262">
        <v>4.9406564584124654E-324</v>
      </c>
      <c r="I109" s="259">
        <v>3.4584595208887258E-323</v>
      </c>
      <c r="J109" s="260">
        <v>-58.333333333330003</v>
      </c>
      <c r="K109" s="263">
        <v>0</v>
      </c>
    </row>
    <row r="110" spans="1:11" ht="14.4" customHeight="1" thickBot="1" x14ac:dyDescent="0.35">
      <c r="A110" s="280" t="s">
        <v>288</v>
      </c>
      <c r="B110" s="264">
        <v>69.999955785221005</v>
      </c>
      <c r="C110" s="264">
        <v>95.882000000000005</v>
      </c>
      <c r="D110" s="265">
        <v>25.882044214777999</v>
      </c>
      <c r="E110" s="266">
        <v>1.3697437223269999</v>
      </c>
      <c r="F110" s="264">
        <v>0</v>
      </c>
      <c r="G110" s="265">
        <v>0</v>
      </c>
      <c r="H110" s="267">
        <v>3.1819999999999999</v>
      </c>
      <c r="I110" s="264">
        <v>55.043999999999997</v>
      </c>
      <c r="J110" s="265">
        <v>55.043999999999997</v>
      </c>
      <c r="K110" s="268" t="s">
        <v>186</v>
      </c>
    </row>
    <row r="111" spans="1:11" ht="14.4" customHeight="1" thickBot="1" x14ac:dyDescent="0.35">
      <c r="A111" s="281" t="s">
        <v>289</v>
      </c>
      <c r="B111" s="259">
        <v>69.999955785221005</v>
      </c>
      <c r="C111" s="259">
        <v>95.882000000000005</v>
      </c>
      <c r="D111" s="260">
        <v>25.882044214777999</v>
      </c>
      <c r="E111" s="261">
        <v>1.3697437223269999</v>
      </c>
      <c r="F111" s="259">
        <v>0</v>
      </c>
      <c r="G111" s="260">
        <v>0</v>
      </c>
      <c r="H111" s="262">
        <v>3.1819999999999999</v>
      </c>
      <c r="I111" s="259">
        <v>55.043999999999997</v>
      </c>
      <c r="J111" s="260">
        <v>55.043999999999997</v>
      </c>
      <c r="K111" s="269" t="s">
        <v>186</v>
      </c>
    </row>
    <row r="112" spans="1:11" ht="14.4" customHeight="1" thickBot="1" x14ac:dyDescent="0.35">
      <c r="A112" s="279" t="s">
        <v>290</v>
      </c>
      <c r="B112" s="259">
        <v>7700.9994163138899</v>
      </c>
      <c r="C112" s="259">
        <v>8183.64005</v>
      </c>
      <c r="D112" s="260">
        <v>482.64063368611102</v>
      </c>
      <c r="E112" s="261">
        <v>1.062672467246</v>
      </c>
      <c r="F112" s="259">
        <v>7299.9921644625701</v>
      </c>
      <c r="G112" s="260">
        <v>4258.3287626031697</v>
      </c>
      <c r="H112" s="262">
        <v>859.84921999999995</v>
      </c>
      <c r="I112" s="259">
        <v>4668.7606100000003</v>
      </c>
      <c r="J112" s="260">
        <v>410.43184739683102</v>
      </c>
      <c r="K112" s="263">
        <v>0.63955693441999995</v>
      </c>
    </row>
    <row r="113" spans="1:11" ht="14.4" customHeight="1" thickBot="1" x14ac:dyDescent="0.35">
      <c r="A113" s="280" t="s">
        <v>291</v>
      </c>
      <c r="B113" s="264">
        <v>2039.99975716925</v>
      </c>
      <c r="C113" s="264">
        <v>2183.7158300000001</v>
      </c>
      <c r="D113" s="265">
        <v>143.71607283075201</v>
      </c>
      <c r="E113" s="266">
        <v>1.0704490636949999</v>
      </c>
      <c r="F113" s="264">
        <v>1931.9999851295599</v>
      </c>
      <c r="G113" s="265">
        <v>1126.9999913255699</v>
      </c>
      <c r="H113" s="267">
        <v>227.60746</v>
      </c>
      <c r="I113" s="264">
        <v>1235.8541299999999</v>
      </c>
      <c r="J113" s="265">
        <v>108.854138674425</v>
      </c>
      <c r="K113" s="270">
        <v>0.63967605564800001</v>
      </c>
    </row>
    <row r="114" spans="1:11" ht="14.4" customHeight="1" thickBot="1" x14ac:dyDescent="0.35">
      <c r="A114" s="281" t="s">
        <v>292</v>
      </c>
      <c r="B114" s="259">
        <v>2039.99975716925</v>
      </c>
      <c r="C114" s="259">
        <v>2183.7158300000001</v>
      </c>
      <c r="D114" s="260">
        <v>143.71607283075201</v>
      </c>
      <c r="E114" s="261">
        <v>1.0704490636949999</v>
      </c>
      <c r="F114" s="259">
        <v>1931.9999851295599</v>
      </c>
      <c r="G114" s="260">
        <v>1126.9999913255699</v>
      </c>
      <c r="H114" s="262">
        <v>227.60746</v>
      </c>
      <c r="I114" s="259">
        <v>1235.8541299999999</v>
      </c>
      <c r="J114" s="260">
        <v>108.854138674425</v>
      </c>
      <c r="K114" s="263">
        <v>0.63967605564800001</v>
      </c>
    </row>
    <row r="115" spans="1:11" ht="14.4" customHeight="1" thickBot="1" x14ac:dyDescent="0.35">
      <c r="A115" s="280" t="s">
        <v>293</v>
      </c>
      <c r="B115" s="264">
        <v>5660.9996591446397</v>
      </c>
      <c r="C115" s="264">
        <v>5999.9242199999999</v>
      </c>
      <c r="D115" s="265">
        <v>338.92456085535798</v>
      </c>
      <c r="E115" s="266">
        <v>1.0598700903130001</v>
      </c>
      <c r="F115" s="264">
        <v>5367.9921793330204</v>
      </c>
      <c r="G115" s="265">
        <v>3131.32877127759</v>
      </c>
      <c r="H115" s="267">
        <v>632.24176</v>
      </c>
      <c r="I115" s="264">
        <v>3432.9064800000001</v>
      </c>
      <c r="J115" s="265">
        <v>301.57770872240599</v>
      </c>
      <c r="K115" s="270">
        <v>0.63951406136800004</v>
      </c>
    </row>
    <row r="116" spans="1:11" ht="14.4" customHeight="1" thickBot="1" x14ac:dyDescent="0.35">
      <c r="A116" s="281" t="s">
        <v>294</v>
      </c>
      <c r="B116" s="259">
        <v>5660.9996591446397</v>
      </c>
      <c r="C116" s="259">
        <v>5999.9242199999999</v>
      </c>
      <c r="D116" s="260">
        <v>338.92456085535798</v>
      </c>
      <c r="E116" s="261">
        <v>1.0598700903130001</v>
      </c>
      <c r="F116" s="259">
        <v>5367.9921793330204</v>
      </c>
      <c r="G116" s="260">
        <v>3131.32877127759</v>
      </c>
      <c r="H116" s="262">
        <v>632.24176</v>
      </c>
      <c r="I116" s="259">
        <v>3432.9064800000001</v>
      </c>
      <c r="J116" s="260">
        <v>301.57770872240599</v>
      </c>
      <c r="K116" s="263">
        <v>0.63951406136800004</v>
      </c>
    </row>
    <row r="117" spans="1:11" ht="14.4" customHeight="1" thickBot="1" x14ac:dyDescent="0.35">
      <c r="A117" s="279" t="s">
        <v>295</v>
      </c>
      <c r="B117" s="259">
        <v>227.000026332065</v>
      </c>
      <c r="C117" s="259">
        <v>243.49547999999999</v>
      </c>
      <c r="D117" s="260">
        <v>16.495453667934001</v>
      </c>
      <c r="E117" s="261">
        <v>1.0726671883450001</v>
      </c>
      <c r="F117" s="259">
        <v>214.99999999998801</v>
      </c>
      <c r="G117" s="260">
        <v>125.41666666666001</v>
      </c>
      <c r="H117" s="262">
        <v>25.323319999999999</v>
      </c>
      <c r="I117" s="259">
        <v>137.87039999999999</v>
      </c>
      <c r="J117" s="260">
        <v>12.453733333340001</v>
      </c>
      <c r="K117" s="263">
        <v>0.64125767441799997</v>
      </c>
    </row>
    <row r="118" spans="1:11" ht="14.4" customHeight="1" thickBot="1" x14ac:dyDescent="0.35">
      <c r="A118" s="280" t="s">
        <v>296</v>
      </c>
      <c r="B118" s="264">
        <v>227.000026332065</v>
      </c>
      <c r="C118" s="264">
        <v>243.49547999999999</v>
      </c>
      <c r="D118" s="265">
        <v>16.495453667934001</v>
      </c>
      <c r="E118" s="266">
        <v>1.0726671883450001</v>
      </c>
      <c r="F118" s="264">
        <v>214.99999999998801</v>
      </c>
      <c r="G118" s="265">
        <v>125.41666666666001</v>
      </c>
      <c r="H118" s="267">
        <v>25.323319999999999</v>
      </c>
      <c r="I118" s="264">
        <v>137.87039999999999</v>
      </c>
      <c r="J118" s="265">
        <v>12.453733333340001</v>
      </c>
      <c r="K118" s="270">
        <v>0.64125767441799997</v>
      </c>
    </row>
    <row r="119" spans="1:11" ht="14.4" customHeight="1" thickBot="1" x14ac:dyDescent="0.35">
      <c r="A119" s="281" t="s">
        <v>297</v>
      </c>
      <c r="B119" s="259">
        <v>227.000026332065</v>
      </c>
      <c r="C119" s="259">
        <v>243.49547999999999</v>
      </c>
      <c r="D119" s="260">
        <v>16.495453667934001</v>
      </c>
      <c r="E119" s="261">
        <v>1.0726671883450001</v>
      </c>
      <c r="F119" s="259">
        <v>214.99999999998801</v>
      </c>
      <c r="G119" s="260">
        <v>125.41666666666001</v>
      </c>
      <c r="H119" s="262">
        <v>25.323319999999999</v>
      </c>
      <c r="I119" s="259">
        <v>137.87039999999999</v>
      </c>
      <c r="J119" s="260">
        <v>12.453733333340001</v>
      </c>
      <c r="K119" s="263">
        <v>0.64125767441799997</v>
      </c>
    </row>
    <row r="120" spans="1:11" ht="14.4" customHeight="1" thickBot="1" x14ac:dyDescent="0.35">
      <c r="A120" s="278" t="s">
        <v>298</v>
      </c>
      <c r="B120" s="259">
        <v>4.9406564584124654E-324</v>
      </c>
      <c r="C120" s="259">
        <v>22.6</v>
      </c>
      <c r="D120" s="260">
        <v>22.6</v>
      </c>
      <c r="E120" s="271" t="s">
        <v>192</v>
      </c>
      <c r="F120" s="259">
        <v>0</v>
      </c>
      <c r="G120" s="260">
        <v>0</v>
      </c>
      <c r="H120" s="262">
        <v>4.9406564584124654E-324</v>
      </c>
      <c r="I120" s="259">
        <v>11</v>
      </c>
      <c r="J120" s="260">
        <v>11</v>
      </c>
      <c r="K120" s="269" t="s">
        <v>186</v>
      </c>
    </row>
    <row r="121" spans="1:11" ht="14.4" customHeight="1" thickBot="1" x14ac:dyDescent="0.35">
      <c r="A121" s="279" t="s">
        <v>299</v>
      </c>
      <c r="B121" s="259">
        <v>4.9406564584124654E-324</v>
      </c>
      <c r="C121" s="259">
        <v>22.6</v>
      </c>
      <c r="D121" s="260">
        <v>22.6</v>
      </c>
      <c r="E121" s="271" t="s">
        <v>192</v>
      </c>
      <c r="F121" s="259">
        <v>0</v>
      </c>
      <c r="G121" s="260">
        <v>0</v>
      </c>
      <c r="H121" s="262">
        <v>4.9406564584124654E-324</v>
      </c>
      <c r="I121" s="259">
        <v>11</v>
      </c>
      <c r="J121" s="260">
        <v>11</v>
      </c>
      <c r="K121" s="269" t="s">
        <v>186</v>
      </c>
    </row>
    <row r="122" spans="1:11" ht="14.4" customHeight="1" thickBot="1" x14ac:dyDescent="0.35">
      <c r="A122" s="280" t="s">
        <v>300</v>
      </c>
      <c r="B122" s="264">
        <v>4.9406564584124654E-324</v>
      </c>
      <c r="C122" s="264">
        <v>22.6</v>
      </c>
      <c r="D122" s="265">
        <v>22.6</v>
      </c>
      <c r="E122" s="272" t="s">
        <v>192</v>
      </c>
      <c r="F122" s="264">
        <v>0</v>
      </c>
      <c r="G122" s="265">
        <v>0</v>
      </c>
      <c r="H122" s="267">
        <v>4.9406564584124654E-324</v>
      </c>
      <c r="I122" s="264">
        <v>11</v>
      </c>
      <c r="J122" s="265">
        <v>11</v>
      </c>
      <c r="K122" s="268" t="s">
        <v>186</v>
      </c>
    </row>
    <row r="123" spans="1:11" ht="14.4" customHeight="1" thickBot="1" x14ac:dyDescent="0.35">
      <c r="A123" s="281" t="s">
        <v>301</v>
      </c>
      <c r="B123" s="259">
        <v>4.9406564584124654E-324</v>
      </c>
      <c r="C123" s="259">
        <v>2.9999999999E-2</v>
      </c>
      <c r="D123" s="260">
        <v>2.9999999999E-2</v>
      </c>
      <c r="E123" s="271" t="s">
        <v>192</v>
      </c>
      <c r="F123" s="259">
        <v>0</v>
      </c>
      <c r="G123" s="260">
        <v>0</v>
      </c>
      <c r="H123" s="262">
        <v>4.9406564584124654E-324</v>
      </c>
      <c r="I123" s="259">
        <v>3.4584595208887258E-323</v>
      </c>
      <c r="J123" s="260">
        <v>3.4584595208887258E-323</v>
      </c>
      <c r="K123" s="269" t="s">
        <v>186</v>
      </c>
    </row>
    <row r="124" spans="1:11" ht="14.4" customHeight="1" thickBot="1" x14ac:dyDescent="0.35">
      <c r="A124" s="281" t="s">
        <v>302</v>
      </c>
      <c r="B124" s="259">
        <v>4.9406564584124654E-324</v>
      </c>
      <c r="C124" s="259">
        <v>22.57</v>
      </c>
      <c r="D124" s="260">
        <v>22.57</v>
      </c>
      <c r="E124" s="271" t="s">
        <v>192</v>
      </c>
      <c r="F124" s="259">
        <v>0</v>
      </c>
      <c r="G124" s="260">
        <v>0</v>
      </c>
      <c r="H124" s="262">
        <v>4.9406564584124654E-324</v>
      </c>
      <c r="I124" s="259">
        <v>11</v>
      </c>
      <c r="J124" s="260">
        <v>11</v>
      </c>
      <c r="K124" s="269" t="s">
        <v>186</v>
      </c>
    </row>
    <row r="125" spans="1:11" ht="14.4" customHeight="1" thickBot="1" x14ac:dyDescent="0.35">
      <c r="A125" s="278" t="s">
        <v>303</v>
      </c>
      <c r="B125" s="259">
        <v>47489.997140572203</v>
      </c>
      <c r="C125" s="259">
        <v>43143.1198</v>
      </c>
      <c r="D125" s="260">
        <v>-4346.8773405721604</v>
      </c>
      <c r="E125" s="261">
        <v>0.90846751732300002</v>
      </c>
      <c r="F125" s="259">
        <v>44149.999999997599</v>
      </c>
      <c r="G125" s="260">
        <v>25754.1666666653</v>
      </c>
      <c r="H125" s="262">
        <v>3108.2552300000002</v>
      </c>
      <c r="I125" s="259">
        <v>26505.99163</v>
      </c>
      <c r="J125" s="260">
        <v>751.82496333474</v>
      </c>
      <c r="K125" s="263">
        <v>0.60036221132500001</v>
      </c>
    </row>
    <row r="126" spans="1:11" ht="14.4" customHeight="1" thickBot="1" x14ac:dyDescent="0.35">
      <c r="A126" s="279" t="s">
        <v>304</v>
      </c>
      <c r="B126" s="259">
        <v>47099.997164054497</v>
      </c>
      <c r="C126" s="259">
        <v>42711.083250000003</v>
      </c>
      <c r="D126" s="260">
        <v>-4388.9139140545103</v>
      </c>
      <c r="E126" s="261">
        <v>0.90681710873999999</v>
      </c>
      <c r="F126" s="259">
        <v>43899.999999997599</v>
      </c>
      <c r="G126" s="260">
        <v>25608.333333331899</v>
      </c>
      <c r="H126" s="262">
        <v>3062.9892300000001</v>
      </c>
      <c r="I126" s="259">
        <v>26190.603879999999</v>
      </c>
      <c r="J126" s="260">
        <v>582.27054666806703</v>
      </c>
      <c r="K126" s="263">
        <v>0.59659689931600002</v>
      </c>
    </row>
    <row r="127" spans="1:11" ht="14.4" customHeight="1" thickBot="1" x14ac:dyDescent="0.35">
      <c r="A127" s="280" t="s">
        <v>305</v>
      </c>
      <c r="B127" s="264">
        <v>47099.997164054497</v>
      </c>
      <c r="C127" s="264">
        <v>42711.083250000003</v>
      </c>
      <c r="D127" s="265">
        <v>-4388.9139140545103</v>
      </c>
      <c r="E127" s="266">
        <v>0.90681710873999999</v>
      </c>
      <c r="F127" s="264">
        <v>43899.999999997599</v>
      </c>
      <c r="G127" s="265">
        <v>25608.333333331899</v>
      </c>
      <c r="H127" s="267">
        <v>3062.9892300000001</v>
      </c>
      <c r="I127" s="264">
        <v>26190.603879999999</v>
      </c>
      <c r="J127" s="265">
        <v>582.27054666806703</v>
      </c>
      <c r="K127" s="270">
        <v>0.59659689931600002</v>
      </c>
    </row>
    <row r="128" spans="1:11" ht="14.4" customHeight="1" thickBot="1" x14ac:dyDescent="0.35">
      <c r="A128" s="281" t="s">
        <v>306</v>
      </c>
      <c r="B128" s="259">
        <v>14999.9990968326</v>
      </c>
      <c r="C128" s="259">
        <v>13329.33164</v>
      </c>
      <c r="D128" s="260">
        <v>-1670.66745683265</v>
      </c>
      <c r="E128" s="261">
        <v>0.888622162838</v>
      </c>
      <c r="F128" s="259">
        <v>13999.9999999992</v>
      </c>
      <c r="G128" s="260">
        <v>8166.6666666662204</v>
      </c>
      <c r="H128" s="262">
        <v>1082.2380000000001</v>
      </c>
      <c r="I128" s="259">
        <v>6891.2650000000003</v>
      </c>
      <c r="J128" s="260">
        <v>-1275.4016666662201</v>
      </c>
      <c r="K128" s="263">
        <v>0.492233214285</v>
      </c>
    </row>
    <row r="129" spans="1:11" ht="14.4" customHeight="1" thickBot="1" x14ac:dyDescent="0.35">
      <c r="A129" s="281" t="s">
        <v>307</v>
      </c>
      <c r="B129" s="259">
        <v>31999.998113243</v>
      </c>
      <c r="C129" s="259">
        <v>29295.776430000002</v>
      </c>
      <c r="D129" s="260">
        <v>-2704.2216832429899</v>
      </c>
      <c r="E129" s="261">
        <v>0.91549306741600001</v>
      </c>
      <c r="F129" s="259">
        <v>29799.999999998399</v>
      </c>
      <c r="G129" s="260">
        <v>17383.333333332401</v>
      </c>
      <c r="H129" s="262">
        <v>1980.7512300000001</v>
      </c>
      <c r="I129" s="259">
        <v>19278.019370000002</v>
      </c>
      <c r="J129" s="260">
        <v>1894.6860366676201</v>
      </c>
      <c r="K129" s="263">
        <v>0.64691340167699996</v>
      </c>
    </row>
    <row r="130" spans="1:11" ht="14.4" customHeight="1" thickBot="1" x14ac:dyDescent="0.35">
      <c r="A130" s="281" t="s">
        <v>308</v>
      </c>
      <c r="B130" s="259">
        <v>99.999953978885998</v>
      </c>
      <c r="C130" s="259">
        <v>85.975179999999995</v>
      </c>
      <c r="D130" s="260">
        <v>-14.024773978886</v>
      </c>
      <c r="E130" s="261">
        <v>0.85975219566700001</v>
      </c>
      <c r="F130" s="259">
        <v>99.999999999994003</v>
      </c>
      <c r="G130" s="260">
        <v>58.333333333330003</v>
      </c>
      <c r="H130" s="262">
        <v>4.9406564584124654E-324</v>
      </c>
      <c r="I130" s="259">
        <v>21.319510000000001</v>
      </c>
      <c r="J130" s="260">
        <v>-37.013823333330002</v>
      </c>
      <c r="K130" s="263">
        <v>0.2131951</v>
      </c>
    </row>
    <row r="131" spans="1:11" ht="14.4" customHeight="1" thickBot="1" x14ac:dyDescent="0.35">
      <c r="A131" s="279" t="s">
        <v>309</v>
      </c>
      <c r="B131" s="259">
        <v>4.9406564584124654E-324</v>
      </c>
      <c r="C131" s="259">
        <v>30.288</v>
      </c>
      <c r="D131" s="260">
        <v>30.288</v>
      </c>
      <c r="E131" s="271" t="s">
        <v>192</v>
      </c>
      <c r="F131" s="259">
        <v>0</v>
      </c>
      <c r="G131" s="260">
        <v>0</v>
      </c>
      <c r="H131" s="262">
        <v>4.9406564584124654E-324</v>
      </c>
      <c r="I131" s="259">
        <v>3.4584595208887258E-323</v>
      </c>
      <c r="J131" s="260">
        <v>3.4584595208887258E-323</v>
      </c>
      <c r="K131" s="269" t="s">
        <v>186</v>
      </c>
    </row>
    <row r="132" spans="1:11" ht="14.4" customHeight="1" thickBot="1" x14ac:dyDescent="0.35">
      <c r="A132" s="280" t="s">
        <v>310</v>
      </c>
      <c r="B132" s="264">
        <v>4.9406564584124654E-324</v>
      </c>
      <c r="C132" s="264">
        <v>30.288</v>
      </c>
      <c r="D132" s="265">
        <v>30.288</v>
      </c>
      <c r="E132" s="272" t="s">
        <v>192</v>
      </c>
      <c r="F132" s="264">
        <v>0</v>
      </c>
      <c r="G132" s="265">
        <v>0</v>
      </c>
      <c r="H132" s="267">
        <v>4.9406564584124654E-324</v>
      </c>
      <c r="I132" s="264">
        <v>3.4584595208887258E-323</v>
      </c>
      <c r="J132" s="265">
        <v>3.4584595208887258E-323</v>
      </c>
      <c r="K132" s="268" t="s">
        <v>186</v>
      </c>
    </row>
    <row r="133" spans="1:11" ht="14.4" customHeight="1" thickBot="1" x14ac:dyDescent="0.35">
      <c r="A133" s="281" t="s">
        <v>311</v>
      </c>
      <c r="B133" s="259">
        <v>4.9406564584124654E-324</v>
      </c>
      <c r="C133" s="259">
        <v>30.288</v>
      </c>
      <c r="D133" s="260">
        <v>30.288</v>
      </c>
      <c r="E133" s="271" t="s">
        <v>192</v>
      </c>
      <c r="F133" s="259">
        <v>0</v>
      </c>
      <c r="G133" s="260">
        <v>0</v>
      </c>
      <c r="H133" s="262">
        <v>4.9406564584124654E-324</v>
      </c>
      <c r="I133" s="259">
        <v>3.4584595208887258E-323</v>
      </c>
      <c r="J133" s="260">
        <v>3.4584595208887258E-323</v>
      </c>
      <c r="K133" s="269" t="s">
        <v>186</v>
      </c>
    </row>
    <row r="134" spans="1:11" ht="14.4" customHeight="1" thickBot="1" x14ac:dyDescent="0.35">
      <c r="A134" s="279" t="s">
        <v>312</v>
      </c>
      <c r="B134" s="259">
        <v>389.99997651764897</v>
      </c>
      <c r="C134" s="259">
        <v>401.74855000000002</v>
      </c>
      <c r="D134" s="260">
        <v>11.748573482351</v>
      </c>
      <c r="E134" s="261">
        <v>1.0301245492040001</v>
      </c>
      <c r="F134" s="259">
        <v>249.99999999998599</v>
      </c>
      <c r="G134" s="260">
        <v>145.83333333332499</v>
      </c>
      <c r="H134" s="262">
        <v>45.265999999999998</v>
      </c>
      <c r="I134" s="259">
        <v>315.38774999999998</v>
      </c>
      <c r="J134" s="260">
        <v>169.554416666675</v>
      </c>
      <c r="K134" s="263">
        <v>1.2615510000000001</v>
      </c>
    </row>
    <row r="135" spans="1:11" ht="14.4" customHeight="1" thickBot="1" x14ac:dyDescent="0.35">
      <c r="A135" s="280" t="s">
        <v>313</v>
      </c>
      <c r="B135" s="264">
        <v>4.9406564584124654E-324</v>
      </c>
      <c r="C135" s="264">
        <v>20.598549999999999</v>
      </c>
      <c r="D135" s="265">
        <v>20.598549999999999</v>
      </c>
      <c r="E135" s="272" t="s">
        <v>192</v>
      </c>
      <c r="F135" s="264">
        <v>0</v>
      </c>
      <c r="G135" s="265">
        <v>0</v>
      </c>
      <c r="H135" s="267">
        <v>2.0659999999999998</v>
      </c>
      <c r="I135" s="264">
        <v>51.580750000000002</v>
      </c>
      <c r="J135" s="265">
        <v>51.580750000000002</v>
      </c>
      <c r="K135" s="268" t="s">
        <v>186</v>
      </c>
    </row>
    <row r="136" spans="1:11" ht="14.4" customHeight="1" thickBot="1" x14ac:dyDescent="0.35">
      <c r="A136" s="281" t="s">
        <v>314</v>
      </c>
      <c r="B136" s="259">
        <v>4.9406564584124654E-324</v>
      </c>
      <c r="C136" s="259">
        <v>3.4175499999999999</v>
      </c>
      <c r="D136" s="260">
        <v>3.4175499999999999</v>
      </c>
      <c r="E136" s="271" t="s">
        <v>192</v>
      </c>
      <c r="F136" s="259">
        <v>0</v>
      </c>
      <c r="G136" s="260">
        <v>0</v>
      </c>
      <c r="H136" s="262">
        <v>5.0999999999999997E-2</v>
      </c>
      <c r="I136" s="259">
        <v>0.16575000000000001</v>
      </c>
      <c r="J136" s="260">
        <v>0.16575000000000001</v>
      </c>
      <c r="K136" s="269" t="s">
        <v>186</v>
      </c>
    </row>
    <row r="137" spans="1:11" ht="14.4" customHeight="1" thickBot="1" x14ac:dyDescent="0.35">
      <c r="A137" s="281" t="s">
        <v>315</v>
      </c>
      <c r="B137" s="259">
        <v>4.9406564584124654E-324</v>
      </c>
      <c r="C137" s="259">
        <v>4.9406564584124654E-324</v>
      </c>
      <c r="D137" s="260">
        <v>0</v>
      </c>
      <c r="E137" s="261">
        <v>1</v>
      </c>
      <c r="F137" s="259">
        <v>4.9406564584124654E-324</v>
      </c>
      <c r="G137" s="260">
        <v>0</v>
      </c>
      <c r="H137" s="262">
        <v>1.8149999999999999</v>
      </c>
      <c r="I137" s="259">
        <v>16.914999999999999</v>
      </c>
      <c r="J137" s="260">
        <v>16.914999999999999</v>
      </c>
      <c r="K137" s="269" t="s">
        <v>192</v>
      </c>
    </row>
    <row r="138" spans="1:11" ht="14.4" customHeight="1" thickBot="1" x14ac:dyDescent="0.35">
      <c r="A138" s="281" t="s">
        <v>316</v>
      </c>
      <c r="B138" s="259">
        <v>4.9406564584124654E-324</v>
      </c>
      <c r="C138" s="259">
        <v>17.181000000000001</v>
      </c>
      <c r="D138" s="260">
        <v>17.181000000000001</v>
      </c>
      <c r="E138" s="271" t="s">
        <v>192</v>
      </c>
      <c r="F138" s="259">
        <v>0</v>
      </c>
      <c r="G138" s="260">
        <v>0</v>
      </c>
      <c r="H138" s="262">
        <v>0.2</v>
      </c>
      <c r="I138" s="259">
        <v>34.1</v>
      </c>
      <c r="J138" s="260">
        <v>34.1</v>
      </c>
      <c r="K138" s="269" t="s">
        <v>186</v>
      </c>
    </row>
    <row r="139" spans="1:11" ht="14.4" customHeight="1" thickBot="1" x14ac:dyDescent="0.35">
      <c r="A139" s="281" t="s">
        <v>317</v>
      </c>
      <c r="B139" s="259">
        <v>4.9406564584124654E-324</v>
      </c>
      <c r="C139" s="259">
        <v>4.9406564584124654E-324</v>
      </c>
      <c r="D139" s="260">
        <v>0</v>
      </c>
      <c r="E139" s="261">
        <v>1</v>
      </c>
      <c r="F139" s="259">
        <v>4.9406564584124654E-324</v>
      </c>
      <c r="G139" s="260">
        <v>0</v>
      </c>
      <c r="H139" s="262">
        <v>4.9406564584124654E-324</v>
      </c>
      <c r="I139" s="259">
        <v>0.39999999999899999</v>
      </c>
      <c r="J139" s="260">
        <v>0.39999999999899999</v>
      </c>
      <c r="K139" s="269" t="s">
        <v>192</v>
      </c>
    </row>
    <row r="140" spans="1:11" ht="14.4" customHeight="1" thickBot="1" x14ac:dyDescent="0.35">
      <c r="A140" s="280" t="s">
        <v>318</v>
      </c>
      <c r="B140" s="264">
        <v>389.99997651764897</v>
      </c>
      <c r="C140" s="264">
        <v>373.5</v>
      </c>
      <c r="D140" s="265">
        <v>-16.499976517648001</v>
      </c>
      <c r="E140" s="266">
        <v>0.957692365356</v>
      </c>
      <c r="F140" s="264">
        <v>249.99999999998599</v>
      </c>
      <c r="G140" s="265">
        <v>145.83333333332499</v>
      </c>
      <c r="H140" s="267">
        <v>43.2</v>
      </c>
      <c r="I140" s="264">
        <v>238.95</v>
      </c>
      <c r="J140" s="265">
        <v>93.116666666674007</v>
      </c>
      <c r="K140" s="270">
        <v>0.95579999999999998</v>
      </c>
    </row>
    <row r="141" spans="1:11" ht="14.4" customHeight="1" thickBot="1" x14ac:dyDescent="0.35">
      <c r="A141" s="281" t="s">
        <v>319</v>
      </c>
      <c r="B141" s="259">
        <v>389.99997651764897</v>
      </c>
      <c r="C141" s="259">
        <v>373.5</v>
      </c>
      <c r="D141" s="260">
        <v>-16.499976517648001</v>
      </c>
      <c r="E141" s="261">
        <v>0.957692365356</v>
      </c>
      <c r="F141" s="259">
        <v>249.99999999998599</v>
      </c>
      <c r="G141" s="260">
        <v>145.83333333332499</v>
      </c>
      <c r="H141" s="262">
        <v>43.2</v>
      </c>
      <c r="I141" s="259">
        <v>238.95</v>
      </c>
      <c r="J141" s="260">
        <v>93.116666666674007</v>
      </c>
      <c r="K141" s="263">
        <v>0.95579999999999998</v>
      </c>
    </row>
    <row r="142" spans="1:11" ht="14.4" customHeight="1" thickBot="1" x14ac:dyDescent="0.35">
      <c r="A142" s="280" t="s">
        <v>320</v>
      </c>
      <c r="B142" s="264">
        <v>4.9406564584124654E-324</v>
      </c>
      <c r="C142" s="264">
        <v>4.9406564584124654E-324</v>
      </c>
      <c r="D142" s="265">
        <v>0</v>
      </c>
      <c r="E142" s="266">
        <v>1</v>
      </c>
      <c r="F142" s="264">
        <v>4.9406564584124654E-324</v>
      </c>
      <c r="G142" s="265">
        <v>0</v>
      </c>
      <c r="H142" s="267">
        <v>4.9406564584124654E-324</v>
      </c>
      <c r="I142" s="264">
        <v>5.2039999999999997</v>
      </c>
      <c r="J142" s="265">
        <v>5.2039999999999997</v>
      </c>
      <c r="K142" s="268" t="s">
        <v>192</v>
      </c>
    </row>
    <row r="143" spans="1:11" ht="14.4" customHeight="1" thickBot="1" x14ac:dyDescent="0.35">
      <c r="A143" s="281" t="s">
        <v>321</v>
      </c>
      <c r="B143" s="259">
        <v>4.9406564584124654E-324</v>
      </c>
      <c r="C143" s="259">
        <v>4.9406564584124654E-324</v>
      </c>
      <c r="D143" s="260">
        <v>0</v>
      </c>
      <c r="E143" s="261">
        <v>1</v>
      </c>
      <c r="F143" s="259">
        <v>4.9406564584124654E-324</v>
      </c>
      <c r="G143" s="260">
        <v>0</v>
      </c>
      <c r="H143" s="262">
        <v>4.9406564584124654E-324</v>
      </c>
      <c r="I143" s="259">
        <v>5.2039999999999997</v>
      </c>
      <c r="J143" s="260">
        <v>5.2039999999999997</v>
      </c>
      <c r="K143" s="269" t="s">
        <v>192</v>
      </c>
    </row>
    <row r="144" spans="1:11" ht="14.4" customHeight="1" thickBot="1" x14ac:dyDescent="0.35">
      <c r="A144" s="280" t="s">
        <v>322</v>
      </c>
      <c r="B144" s="264">
        <v>4.9406564584124654E-324</v>
      </c>
      <c r="C144" s="264">
        <v>4.9406564584124654E-324</v>
      </c>
      <c r="D144" s="265">
        <v>0</v>
      </c>
      <c r="E144" s="266">
        <v>1</v>
      </c>
      <c r="F144" s="264">
        <v>4.9406564584124654E-324</v>
      </c>
      <c r="G144" s="265">
        <v>0</v>
      </c>
      <c r="H144" s="267">
        <v>4.9406564584124654E-324</v>
      </c>
      <c r="I144" s="264">
        <v>18.742000000000001</v>
      </c>
      <c r="J144" s="265">
        <v>18.742000000000001</v>
      </c>
      <c r="K144" s="268" t="s">
        <v>192</v>
      </c>
    </row>
    <row r="145" spans="1:11" ht="14.4" customHeight="1" thickBot="1" x14ac:dyDescent="0.35">
      <c r="A145" s="281" t="s">
        <v>323</v>
      </c>
      <c r="B145" s="259">
        <v>4.9406564584124654E-324</v>
      </c>
      <c r="C145" s="259">
        <v>4.9406564584124654E-324</v>
      </c>
      <c r="D145" s="260">
        <v>0</v>
      </c>
      <c r="E145" s="261">
        <v>1</v>
      </c>
      <c r="F145" s="259">
        <v>4.9406564584124654E-324</v>
      </c>
      <c r="G145" s="260">
        <v>0</v>
      </c>
      <c r="H145" s="262">
        <v>4.9406564584124654E-324</v>
      </c>
      <c r="I145" s="259">
        <v>18.742000000000001</v>
      </c>
      <c r="J145" s="260">
        <v>18.742000000000001</v>
      </c>
      <c r="K145" s="269" t="s">
        <v>192</v>
      </c>
    </row>
    <row r="146" spans="1:11" ht="14.4" customHeight="1" thickBot="1" x14ac:dyDescent="0.35">
      <c r="A146" s="280" t="s">
        <v>324</v>
      </c>
      <c r="B146" s="264">
        <v>4.9406564584124654E-324</v>
      </c>
      <c r="C146" s="264">
        <v>5</v>
      </c>
      <c r="D146" s="265">
        <v>5</v>
      </c>
      <c r="E146" s="272" t="s">
        <v>192</v>
      </c>
      <c r="F146" s="264">
        <v>0</v>
      </c>
      <c r="G146" s="265">
        <v>0</v>
      </c>
      <c r="H146" s="267">
        <v>4.9406564584124654E-324</v>
      </c>
      <c r="I146" s="264">
        <v>3.4584595208887258E-323</v>
      </c>
      <c r="J146" s="265">
        <v>3.4584595208887258E-323</v>
      </c>
      <c r="K146" s="268" t="s">
        <v>186</v>
      </c>
    </row>
    <row r="147" spans="1:11" ht="14.4" customHeight="1" thickBot="1" x14ac:dyDescent="0.35">
      <c r="A147" s="281" t="s">
        <v>325</v>
      </c>
      <c r="B147" s="259">
        <v>4.9406564584124654E-324</v>
      </c>
      <c r="C147" s="259">
        <v>5</v>
      </c>
      <c r="D147" s="260">
        <v>5</v>
      </c>
      <c r="E147" s="271" t="s">
        <v>192</v>
      </c>
      <c r="F147" s="259">
        <v>0</v>
      </c>
      <c r="G147" s="260">
        <v>0</v>
      </c>
      <c r="H147" s="262">
        <v>4.9406564584124654E-324</v>
      </c>
      <c r="I147" s="259">
        <v>3.4584595208887258E-323</v>
      </c>
      <c r="J147" s="260">
        <v>3.4584595208887258E-323</v>
      </c>
      <c r="K147" s="269" t="s">
        <v>186</v>
      </c>
    </row>
    <row r="148" spans="1:11" ht="14.4" customHeight="1" thickBot="1" x14ac:dyDescent="0.35">
      <c r="A148" s="280" t="s">
        <v>326</v>
      </c>
      <c r="B148" s="264">
        <v>4.9406564584124654E-324</v>
      </c>
      <c r="C148" s="264">
        <v>2.65</v>
      </c>
      <c r="D148" s="265">
        <v>2.65</v>
      </c>
      <c r="E148" s="272" t="s">
        <v>192</v>
      </c>
      <c r="F148" s="264">
        <v>0</v>
      </c>
      <c r="G148" s="265">
        <v>0</v>
      </c>
      <c r="H148" s="267">
        <v>4.9406564584124654E-324</v>
      </c>
      <c r="I148" s="264">
        <v>0.91099999999900005</v>
      </c>
      <c r="J148" s="265">
        <v>0.91099999999900005</v>
      </c>
      <c r="K148" s="268" t="s">
        <v>186</v>
      </c>
    </row>
    <row r="149" spans="1:11" ht="14.4" customHeight="1" thickBot="1" x14ac:dyDescent="0.35">
      <c r="A149" s="281" t="s">
        <v>327</v>
      </c>
      <c r="B149" s="259">
        <v>4.9406564584124654E-324</v>
      </c>
      <c r="C149" s="259">
        <v>2.65</v>
      </c>
      <c r="D149" s="260">
        <v>2.65</v>
      </c>
      <c r="E149" s="271" t="s">
        <v>192</v>
      </c>
      <c r="F149" s="259">
        <v>0</v>
      </c>
      <c r="G149" s="260">
        <v>0</v>
      </c>
      <c r="H149" s="262">
        <v>4.9406564584124654E-324</v>
      </c>
      <c r="I149" s="259">
        <v>0.91099999999900005</v>
      </c>
      <c r="J149" s="260">
        <v>0.91099999999900005</v>
      </c>
      <c r="K149" s="269" t="s">
        <v>186</v>
      </c>
    </row>
    <row r="150" spans="1:11" ht="14.4" customHeight="1" thickBot="1" x14ac:dyDescent="0.35">
      <c r="A150" s="278" t="s">
        <v>328</v>
      </c>
      <c r="B150" s="259">
        <v>5458.0554713641504</v>
      </c>
      <c r="C150" s="259">
        <v>4817.3362399999996</v>
      </c>
      <c r="D150" s="260">
        <v>-640.71923136415</v>
      </c>
      <c r="E150" s="261">
        <v>0.88261034818600004</v>
      </c>
      <c r="F150" s="259">
        <v>4325.9999999997599</v>
      </c>
      <c r="G150" s="260">
        <v>2523.4999999998599</v>
      </c>
      <c r="H150" s="262">
        <v>347.072</v>
      </c>
      <c r="I150" s="259">
        <v>2562.2730000000001</v>
      </c>
      <c r="J150" s="260">
        <v>38.773000000137003</v>
      </c>
      <c r="K150" s="263">
        <v>0.59229611650400005</v>
      </c>
    </row>
    <row r="151" spans="1:11" ht="14.4" customHeight="1" thickBot="1" x14ac:dyDescent="0.35">
      <c r="A151" s="279" t="s">
        <v>329</v>
      </c>
      <c r="B151" s="259">
        <v>5304.9995205798195</v>
      </c>
      <c r="C151" s="259">
        <v>4482.4549999999999</v>
      </c>
      <c r="D151" s="260">
        <v>-822.54452057982701</v>
      </c>
      <c r="E151" s="261">
        <v>0.844949180977</v>
      </c>
      <c r="F151" s="259">
        <v>4325.9999999997599</v>
      </c>
      <c r="G151" s="260">
        <v>2523.4999999998599</v>
      </c>
      <c r="H151" s="262">
        <v>347.072</v>
      </c>
      <c r="I151" s="259">
        <v>2562.2730000000001</v>
      </c>
      <c r="J151" s="260">
        <v>38.773000000137003</v>
      </c>
      <c r="K151" s="263">
        <v>0.59229611650400005</v>
      </c>
    </row>
    <row r="152" spans="1:11" ht="14.4" customHeight="1" thickBot="1" x14ac:dyDescent="0.35">
      <c r="A152" s="280" t="s">
        <v>330</v>
      </c>
      <c r="B152" s="264">
        <v>5304.9995205798195</v>
      </c>
      <c r="C152" s="264">
        <v>4418.1260000000002</v>
      </c>
      <c r="D152" s="265">
        <v>-886.87352057982696</v>
      </c>
      <c r="E152" s="266">
        <v>0.83282307243499998</v>
      </c>
      <c r="F152" s="264">
        <v>4325.9999999997599</v>
      </c>
      <c r="G152" s="265">
        <v>2523.4999999998599</v>
      </c>
      <c r="H152" s="267">
        <v>347.072</v>
      </c>
      <c r="I152" s="264">
        <v>2443.183</v>
      </c>
      <c r="J152" s="265">
        <v>-80.316999999862006</v>
      </c>
      <c r="K152" s="270">
        <v>0.564767221451</v>
      </c>
    </row>
    <row r="153" spans="1:11" ht="14.4" customHeight="1" thickBot="1" x14ac:dyDescent="0.35">
      <c r="A153" s="281" t="s">
        <v>331</v>
      </c>
      <c r="B153" s="259">
        <v>1446.9998728744599</v>
      </c>
      <c r="C153" s="259">
        <v>1468</v>
      </c>
      <c r="D153" s="260">
        <v>21.000127125540001</v>
      </c>
      <c r="E153" s="261">
        <v>1.014512874202</v>
      </c>
      <c r="F153" s="259">
        <v>722.99999999995998</v>
      </c>
      <c r="G153" s="260">
        <v>421.74999999997698</v>
      </c>
      <c r="H153" s="262">
        <v>60.274999999999999</v>
      </c>
      <c r="I153" s="259">
        <v>421.92500000000001</v>
      </c>
      <c r="J153" s="260">
        <v>0.175000000022</v>
      </c>
      <c r="K153" s="263">
        <v>0.58357538035900003</v>
      </c>
    </row>
    <row r="154" spans="1:11" ht="14.4" customHeight="1" thickBot="1" x14ac:dyDescent="0.35">
      <c r="A154" s="281" t="s">
        <v>332</v>
      </c>
      <c r="B154" s="259">
        <v>761.99995411909902</v>
      </c>
      <c r="C154" s="259">
        <v>761.29</v>
      </c>
      <c r="D154" s="260">
        <v>-0.70995411909899997</v>
      </c>
      <c r="E154" s="261">
        <v>0.99906830162399995</v>
      </c>
      <c r="F154" s="259">
        <v>531.99999999997101</v>
      </c>
      <c r="G154" s="260">
        <v>310.33333333331598</v>
      </c>
      <c r="H154" s="262">
        <v>44.323</v>
      </c>
      <c r="I154" s="259">
        <v>310.471</v>
      </c>
      <c r="J154" s="260">
        <v>0.13766666668300001</v>
      </c>
      <c r="K154" s="263">
        <v>0.58359210526299998</v>
      </c>
    </row>
    <row r="155" spans="1:11" ht="14.4" customHeight="1" thickBot="1" x14ac:dyDescent="0.35">
      <c r="A155" s="281" t="s">
        <v>333</v>
      </c>
      <c r="B155" s="259">
        <v>1932.9998436118401</v>
      </c>
      <c r="C155" s="259">
        <v>1028.1489999999999</v>
      </c>
      <c r="D155" s="260">
        <v>-904.85084361183704</v>
      </c>
      <c r="E155" s="261">
        <v>0.53189295560299998</v>
      </c>
      <c r="F155" s="259">
        <v>2253.9999999998799</v>
      </c>
      <c r="G155" s="260">
        <v>1314.83333333326</v>
      </c>
      <c r="H155" s="262">
        <v>177.12200000000001</v>
      </c>
      <c r="I155" s="259">
        <v>1239.8630000000001</v>
      </c>
      <c r="J155" s="260">
        <v>-74.970333333260996</v>
      </c>
      <c r="K155" s="263">
        <v>0.55007231588200001</v>
      </c>
    </row>
    <row r="156" spans="1:11" ht="14.4" customHeight="1" thickBot="1" x14ac:dyDescent="0.35">
      <c r="A156" s="281" t="s">
        <v>334</v>
      </c>
      <c r="B156" s="259">
        <v>1113.9998929247699</v>
      </c>
      <c r="C156" s="259">
        <v>1109.3710000000001</v>
      </c>
      <c r="D156" s="260">
        <v>-4.628892924773</v>
      </c>
      <c r="E156" s="261">
        <v>0.99584479948799998</v>
      </c>
      <c r="F156" s="259">
        <v>771.99999999995805</v>
      </c>
      <c r="G156" s="260">
        <v>450.33333333330899</v>
      </c>
      <c r="H156" s="262">
        <v>61.588999999999999</v>
      </c>
      <c r="I156" s="259">
        <v>444.58300000000003</v>
      </c>
      <c r="J156" s="260">
        <v>-5.7503333333080002</v>
      </c>
      <c r="K156" s="263">
        <v>0.57588471502500005</v>
      </c>
    </row>
    <row r="157" spans="1:11" ht="14.4" customHeight="1" thickBot="1" x14ac:dyDescent="0.35">
      <c r="A157" s="281" t="s">
        <v>335</v>
      </c>
      <c r="B157" s="259">
        <v>11.000039337674</v>
      </c>
      <c r="C157" s="259">
        <v>11.3</v>
      </c>
      <c r="D157" s="260">
        <v>0.29996066232500002</v>
      </c>
      <c r="E157" s="261">
        <v>1.0272690536019999</v>
      </c>
      <c r="F157" s="259">
        <v>0</v>
      </c>
      <c r="G157" s="260">
        <v>0</v>
      </c>
      <c r="H157" s="262">
        <v>4.9406564584124654E-324</v>
      </c>
      <c r="I157" s="259">
        <v>3.4584595208887258E-323</v>
      </c>
      <c r="J157" s="260">
        <v>3.4584595208887258E-323</v>
      </c>
      <c r="K157" s="269" t="s">
        <v>186</v>
      </c>
    </row>
    <row r="158" spans="1:11" ht="14.4" customHeight="1" thickBot="1" x14ac:dyDescent="0.35">
      <c r="A158" s="281" t="s">
        <v>336</v>
      </c>
      <c r="B158" s="259">
        <v>0.99995993979099995</v>
      </c>
      <c r="C158" s="259">
        <v>1.296</v>
      </c>
      <c r="D158" s="260">
        <v>0.296040060208</v>
      </c>
      <c r="E158" s="261">
        <v>1.29605192011</v>
      </c>
      <c r="F158" s="259">
        <v>0.99999999999900002</v>
      </c>
      <c r="G158" s="260">
        <v>0.58333333333299997</v>
      </c>
      <c r="H158" s="262">
        <v>7.6999999999999999E-2</v>
      </c>
      <c r="I158" s="259">
        <v>0.53900000000000003</v>
      </c>
      <c r="J158" s="260">
        <v>-4.4333333332999998E-2</v>
      </c>
      <c r="K158" s="263">
        <v>0.53900000000000003</v>
      </c>
    </row>
    <row r="159" spans="1:11" ht="14.4" customHeight="1" thickBot="1" x14ac:dyDescent="0.35">
      <c r="A159" s="281" t="s">
        <v>337</v>
      </c>
      <c r="B159" s="259">
        <v>36.999957772188999</v>
      </c>
      <c r="C159" s="259">
        <v>38.72</v>
      </c>
      <c r="D159" s="260">
        <v>1.72004222781</v>
      </c>
      <c r="E159" s="261">
        <v>1.046487680834</v>
      </c>
      <c r="F159" s="259">
        <v>43.999999999997002</v>
      </c>
      <c r="G159" s="260">
        <v>25.666666666665002</v>
      </c>
      <c r="H159" s="262">
        <v>3.6859999999999999</v>
      </c>
      <c r="I159" s="259">
        <v>25.802</v>
      </c>
      <c r="J159" s="260">
        <v>0.13533333333399999</v>
      </c>
      <c r="K159" s="263">
        <v>0.58640909090899995</v>
      </c>
    </row>
    <row r="160" spans="1:11" ht="14.4" customHeight="1" thickBot="1" x14ac:dyDescent="0.35">
      <c r="A160" s="280" t="s">
        <v>338</v>
      </c>
      <c r="B160" s="264">
        <v>4.9406564584124654E-324</v>
      </c>
      <c r="C160" s="264">
        <v>64.328999999999994</v>
      </c>
      <c r="D160" s="265">
        <v>64.328999999999994</v>
      </c>
      <c r="E160" s="272" t="s">
        <v>192</v>
      </c>
      <c r="F160" s="264">
        <v>0</v>
      </c>
      <c r="G160" s="265">
        <v>0</v>
      </c>
      <c r="H160" s="267">
        <v>4.9406564584124654E-324</v>
      </c>
      <c r="I160" s="264">
        <v>119.09</v>
      </c>
      <c r="J160" s="265">
        <v>119.09</v>
      </c>
      <c r="K160" s="268" t="s">
        <v>186</v>
      </c>
    </row>
    <row r="161" spans="1:11" ht="14.4" customHeight="1" thickBot="1" x14ac:dyDescent="0.35">
      <c r="A161" s="281" t="s">
        <v>339</v>
      </c>
      <c r="B161" s="259">
        <v>4.9406564584124654E-324</v>
      </c>
      <c r="C161" s="259">
        <v>48.963999999999999</v>
      </c>
      <c r="D161" s="260">
        <v>48.963999999999999</v>
      </c>
      <c r="E161" s="271" t="s">
        <v>192</v>
      </c>
      <c r="F161" s="259">
        <v>0</v>
      </c>
      <c r="G161" s="260">
        <v>0</v>
      </c>
      <c r="H161" s="262">
        <v>4.9406564584124654E-324</v>
      </c>
      <c r="I161" s="259">
        <v>3.4584595208887258E-323</v>
      </c>
      <c r="J161" s="260">
        <v>3.4584595208887258E-323</v>
      </c>
      <c r="K161" s="269" t="s">
        <v>186</v>
      </c>
    </row>
    <row r="162" spans="1:11" ht="14.4" customHeight="1" thickBot="1" x14ac:dyDescent="0.35">
      <c r="A162" s="281" t="s">
        <v>340</v>
      </c>
      <c r="B162" s="259">
        <v>4.9406564584124654E-324</v>
      </c>
      <c r="C162" s="259">
        <v>15.365</v>
      </c>
      <c r="D162" s="260">
        <v>15.365</v>
      </c>
      <c r="E162" s="271" t="s">
        <v>192</v>
      </c>
      <c r="F162" s="259">
        <v>0</v>
      </c>
      <c r="G162" s="260">
        <v>0</v>
      </c>
      <c r="H162" s="262">
        <v>4.9406564584124654E-324</v>
      </c>
      <c r="I162" s="259">
        <v>119.09</v>
      </c>
      <c r="J162" s="260">
        <v>119.09</v>
      </c>
      <c r="K162" s="269" t="s">
        <v>186</v>
      </c>
    </row>
    <row r="163" spans="1:11" ht="14.4" customHeight="1" thickBot="1" x14ac:dyDescent="0.35">
      <c r="A163" s="279" t="s">
        <v>341</v>
      </c>
      <c r="B163" s="259">
        <v>153.05595078432401</v>
      </c>
      <c r="C163" s="259">
        <v>334.88123999999999</v>
      </c>
      <c r="D163" s="260">
        <v>181.82528921567601</v>
      </c>
      <c r="E163" s="261">
        <v>2.1879661541009998</v>
      </c>
      <c r="F163" s="259">
        <v>0</v>
      </c>
      <c r="G163" s="260">
        <v>0</v>
      </c>
      <c r="H163" s="262">
        <v>4.9406564584124654E-324</v>
      </c>
      <c r="I163" s="259">
        <v>3.4584595208887258E-323</v>
      </c>
      <c r="J163" s="260">
        <v>3.4584595208887258E-323</v>
      </c>
      <c r="K163" s="269" t="s">
        <v>186</v>
      </c>
    </row>
    <row r="164" spans="1:11" ht="14.4" customHeight="1" thickBot="1" x14ac:dyDescent="0.35">
      <c r="A164" s="280" t="s">
        <v>342</v>
      </c>
      <c r="B164" s="264">
        <v>153.05595078432401</v>
      </c>
      <c r="C164" s="264">
        <v>172.96824000000001</v>
      </c>
      <c r="D164" s="265">
        <v>19.912289215676001</v>
      </c>
      <c r="E164" s="266">
        <v>1.130098105389</v>
      </c>
      <c r="F164" s="264">
        <v>0</v>
      </c>
      <c r="G164" s="265">
        <v>0</v>
      </c>
      <c r="H164" s="267">
        <v>4.9406564584124654E-324</v>
      </c>
      <c r="I164" s="264">
        <v>3.4584595208887258E-323</v>
      </c>
      <c r="J164" s="265">
        <v>3.4584595208887258E-323</v>
      </c>
      <c r="K164" s="268" t="s">
        <v>186</v>
      </c>
    </row>
    <row r="165" spans="1:11" ht="14.4" customHeight="1" thickBot="1" x14ac:dyDescent="0.35">
      <c r="A165" s="281" t="s">
        <v>343</v>
      </c>
      <c r="B165" s="259">
        <v>153.05595078432401</v>
      </c>
      <c r="C165" s="259">
        <v>172.96824000000001</v>
      </c>
      <c r="D165" s="260">
        <v>19.912289215676001</v>
      </c>
      <c r="E165" s="261">
        <v>1.130098105389</v>
      </c>
      <c r="F165" s="259">
        <v>0</v>
      </c>
      <c r="G165" s="260">
        <v>0</v>
      </c>
      <c r="H165" s="262">
        <v>4.9406564584124654E-324</v>
      </c>
      <c r="I165" s="259">
        <v>3.4584595208887258E-323</v>
      </c>
      <c r="J165" s="260">
        <v>3.4584595208887258E-323</v>
      </c>
      <c r="K165" s="269" t="s">
        <v>186</v>
      </c>
    </row>
    <row r="166" spans="1:11" ht="14.4" customHeight="1" thickBot="1" x14ac:dyDescent="0.35">
      <c r="A166" s="280" t="s">
        <v>344</v>
      </c>
      <c r="B166" s="264">
        <v>4.9406564584124654E-324</v>
      </c>
      <c r="C166" s="264">
        <v>15.875</v>
      </c>
      <c r="D166" s="265">
        <v>15.875</v>
      </c>
      <c r="E166" s="272" t="s">
        <v>192</v>
      </c>
      <c r="F166" s="264">
        <v>0</v>
      </c>
      <c r="G166" s="265">
        <v>0</v>
      </c>
      <c r="H166" s="267">
        <v>4.9406564584124654E-324</v>
      </c>
      <c r="I166" s="264">
        <v>3.4584595208887258E-323</v>
      </c>
      <c r="J166" s="265">
        <v>3.4584595208887258E-323</v>
      </c>
      <c r="K166" s="268" t="s">
        <v>186</v>
      </c>
    </row>
    <row r="167" spans="1:11" ht="14.4" customHeight="1" thickBot="1" x14ac:dyDescent="0.35">
      <c r="A167" s="281" t="s">
        <v>345</v>
      </c>
      <c r="B167" s="259">
        <v>4.9406564584124654E-324</v>
      </c>
      <c r="C167" s="259">
        <v>10.99</v>
      </c>
      <c r="D167" s="260">
        <v>10.99</v>
      </c>
      <c r="E167" s="271" t="s">
        <v>192</v>
      </c>
      <c r="F167" s="259">
        <v>0</v>
      </c>
      <c r="G167" s="260">
        <v>0</v>
      </c>
      <c r="H167" s="262">
        <v>4.9406564584124654E-324</v>
      </c>
      <c r="I167" s="259">
        <v>3.4584595208887258E-323</v>
      </c>
      <c r="J167" s="260">
        <v>3.4584595208887258E-323</v>
      </c>
      <c r="K167" s="269" t="s">
        <v>186</v>
      </c>
    </row>
    <row r="168" spans="1:11" ht="14.4" customHeight="1" thickBot="1" x14ac:dyDescent="0.35">
      <c r="A168" s="281" t="s">
        <v>346</v>
      </c>
      <c r="B168" s="259">
        <v>4.9406564584124654E-324</v>
      </c>
      <c r="C168" s="259">
        <v>4.8849999999999998</v>
      </c>
      <c r="D168" s="260">
        <v>4.8849999999999998</v>
      </c>
      <c r="E168" s="271" t="s">
        <v>192</v>
      </c>
      <c r="F168" s="259">
        <v>0</v>
      </c>
      <c r="G168" s="260">
        <v>0</v>
      </c>
      <c r="H168" s="262">
        <v>4.9406564584124654E-324</v>
      </c>
      <c r="I168" s="259">
        <v>3.4584595208887258E-323</v>
      </c>
      <c r="J168" s="260">
        <v>3.4584595208887258E-323</v>
      </c>
      <c r="K168" s="269" t="s">
        <v>186</v>
      </c>
    </row>
    <row r="169" spans="1:11" ht="14.4" customHeight="1" thickBot="1" x14ac:dyDescent="0.35">
      <c r="A169" s="280" t="s">
        <v>347</v>
      </c>
      <c r="B169" s="264">
        <v>4.9406564584124654E-324</v>
      </c>
      <c r="C169" s="264">
        <v>11.904</v>
      </c>
      <c r="D169" s="265">
        <v>11.904</v>
      </c>
      <c r="E169" s="272" t="s">
        <v>192</v>
      </c>
      <c r="F169" s="264">
        <v>0</v>
      </c>
      <c r="G169" s="265">
        <v>0</v>
      </c>
      <c r="H169" s="267">
        <v>4.9406564584124654E-324</v>
      </c>
      <c r="I169" s="264">
        <v>3.4584595208887258E-323</v>
      </c>
      <c r="J169" s="265">
        <v>3.4584595208887258E-323</v>
      </c>
      <c r="K169" s="268" t="s">
        <v>186</v>
      </c>
    </row>
    <row r="170" spans="1:11" ht="14.4" customHeight="1" thickBot="1" x14ac:dyDescent="0.35">
      <c r="A170" s="281" t="s">
        <v>348</v>
      </c>
      <c r="B170" s="259">
        <v>4.9406564584124654E-324</v>
      </c>
      <c r="C170" s="259">
        <v>11.904</v>
      </c>
      <c r="D170" s="260">
        <v>11.904</v>
      </c>
      <c r="E170" s="271" t="s">
        <v>192</v>
      </c>
      <c r="F170" s="259">
        <v>0</v>
      </c>
      <c r="G170" s="260">
        <v>0</v>
      </c>
      <c r="H170" s="262">
        <v>4.9406564584124654E-324</v>
      </c>
      <c r="I170" s="259">
        <v>3.4584595208887258E-323</v>
      </c>
      <c r="J170" s="260">
        <v>3.4584595208887258E-323</v>
      </c>
      <c r="K170" s="269" t="s">
        <v>186</v>
      </c>
    </row>
    <row r="171" spans="1:11" ht="14.4" customHeight="1" thickBot="1" x14ac:dyDescent="0.35">
      <c r="A171" s="280" t="s">
        <v>349</v>
      </c>
      <c r="B171" s="264">
        <v>4.9406564584124654E-324</v>
      </c>
      <c r="C171" s="264">
        <v>33.109000000000002</v>
      </c>
      <c r="D171" s="265">
        <v>33.109000000000002</v>
      </c>
      <c r="E171" s="272" t="s">
        <v>192</v>
      </c>
      <c r="F171" s="264">
        <v>0</v>
      </c>
      <c r="G171" s="265">
        <v>0</v>
      </c>
      <c r="H171" s="267">
        <v>4.9406564584124654E-324</v>
      </c>
      <c r="I171" s="264">
        <v>3.4584595208887258E-323</v>
      </c>
      <c r="J171" s="265">
        <v>3.4584595208887258E-323</v>
      </c>
      <c r="K171" s="268" t="s">
        <v>186</v>
      </c>
    </row>
    <row r="172" spans="1:11" ht="14.4" customHeight="1" thickBot="1" x14ac:dyDescent="0.35">
      <c r="A172" s="281" t="s">
        <v>350</v>
      </c>
      <c r="B172" s="259">
        <v>4.9406564584124654E-324</v>
      </c>
      <c r="C172" s="259">
        <v>33.109000000000002</v>
      </c>
      <c r="D172" s="260">
        <v>33.109000000000002</v>
      </c>
      <c r="E172" s="271" t="s">
        <v>192</v>
      </c>
      <c r="F172" s="259">
        <v>0</v>
      </c>
      <c r="G172" s="260">
        <v>0</v>
      </c>
      <c r="H172" s="262">
        <v>4.9406564584124654E-324</v>
      </c>
      <c r="I172" s="259">
        <v>3.4584595208887258E-323</v>
      </c>
      <c r="J172" s="260">
        <v>3.4584595208887258E-323</v>
      </c>
      <c r="K172" s="269" t="s">
        <v>186</v>
      </c>
    </row>
    <row r="173" spans="1:11" ht="14.4" customHeight="1" thickBot="1" x14ac:dyDescent="0.35">
      <c r="A173" s="280" t="s">
        <v>351</v>
      </c>
      <c r="B173" s="264">
        <v>4.9406564584124654E-324</v>
      </c>
      <c r="C173" s="264">
        <v>101.02500000000001</v>
      </c>
      <c r="D173" s="265">
        <v>101.02500000000001</v>
      </c>
      <c r="E173" s="272" t="s">
        <v>192</v>
      </c>
      <c r="F173" s="264">
        <v>0</v>
      </c>
      <c r="G173" s="265">
        <v>0</v>
      </c>
      <c r="H173" s="267">
        <v>4.9406564584124654E-324</v>
      </c>
      <c r="I173" s="264">
        <v>3.4584595208887258E-323</v>
      </c>
      <c r="J173" s="265">
        <v>3.4584595208887258E-323</v>
      </c>
      <c r="K173" s="268" t="s">
        <v>186</v>
      </c>
    </row>
    <row r="174" spans="1:11" ht="14.4" customHeight="1" thickBot="1" x14ac:dyDescent="0.35">
      <c r="A174" s="281" t="s">
        <v>352</v>
      </c>
      <c r="B174" s="259">
        <v>4.9406564584124654E-324</v>
      </c>
      <c r="C174" s="259">
        <v>101.02500000000001</v>
      </c>
      <c r="D174" s="260">
        <v>101.02500000000001</v>
      </c>
      <c r="E174" s="271" t="s">
        <v>192</v>
      </c>
      <c r="F174" s="259">
        <v>0</v>
      </c>
      <c r="G174" s="260">
        <v>0</v>
      </c>
      <c r="H174" s="262">
        <v>4.9406564584124654E-324</v>
      </c>
      <c r="I174" s="259">
        <v>3.4584595208887258E-323</v>
      </c>
      <c r="J174" s="260">
        <v>3.4584595208887258E-323</v>
      </c>
      <c r="K174" s="269" t="s">
        <v>186</v>
      </c>
    </row>
    <row r="175" spans="1:11" ht="14.4" customHeight="1" thickBot="1" x14ac:dyDescent="0.35">
      <c r="A175" s="277" t="s">
        <v>353</v>
      </c>
      <c r="B175" s="259">
        <v>77856.976453437106</v>
      </c>
      <c r="C175" s="259">
        <v>73488.829630827793</v>
      </c>
      <c r="D175" s="260">
        <v>-4368.1468226093302</v>
      </c>
      <c r="E175" s="261">
        <v>0.94389524199899999</v>
      </c>
      <c r="F175" s="259">
        <v>75918.400025032606</v>
      </c>
      <c r="G175" s="260">
        <v>44285.733347935697</v>
      </c>
      <c r="H175" s="262">
        <v>6505.8019000000004</v>
      </c>
      <c r="I175" s="259">
        <v>44665.807009999997</v>
      </c>
      <c r="J175" s="260">
        <v>380.07366206431499</v>
      </c>
      <c r="K175" s="263">
        <v>0.58833967780200003</v>
      </c>
    </row>
    <row r="176" spans="1:11" ht="14.4" customHeight="1" thickBot="1" x14ac:dyDescent="0.35">
      <c r="A176" s="278" t="s">
        <v>354</v>
      </c>
      <c r="B176" s="259">
        <v>25922.917416103799</v>
      </c>
      <c r="C176" s="259">
        <v>25134.399007060601</v>
      </c>
      <c r="D176" s="260">
        <v>-788.51840904314304</v>
      </c>
      <c r="E176" s="261">
        <v>0.96958218874799995</v>
      </c>
      <c r="F176" s="259">
        <v>27372.743053714301</v>
      </c>
      <c r="G176" s="260">
        <v>15967.433448</v>
      </c>
      <c r="H176" s="262">
        <v>3085.7112099999999</v>
      </c>
      <c r="I176" s="259">
        <v>15765.87614</v>
      </c>
      <c r="J176" s="260">
        <v>-201.557308000012</v>
      </c>
      <c r="K176" s="263">
        <v>0.57596990221400002</v>
      </c>
    </row>
    <row r="177" spans="1:11" ht="14.4" customHeight="1" thickBot="1" x14ac:dyDescent="0.35">
      <c r="A177" s="279" t="s">
        <v>355</v>
      </c>
      <c r="B177" s="259">
        <v>25922.917416103799</v>
      </c>
      <c r="C177" s="259">
        <v>25134.399007060601</v>
      </c>
      <c r="D177" s="260">
        <v>-788.51840904314304</v>
      </c>
      <c r="E177" s="261">
        <v>0.96958218874799995</v>
      </c>
      <c r="F177" s="259">
        <v>27372.743053714301</v>
      </c>
      <c r="G177" s="260">
        <v>15967.433448</v>
      </c>
      <c r="H177" s="262">
        <v>3085.7112099999999</v>
      </c>
      <c r="I177" s="259">
        <v>15765.87614</v>
      </c>
      <c r="J177" s="260">
        <v>-201.557308000012</v>
      </c>
      <c r="K177" s="263">
        <v>0.57596990221400002</v>
      </c>
    </row>
    <row r="178" spans="1:11" ht="14.4" customHeight="1" thickBot="1" x14ac:dyDescent="0.35">
      <c r="A178" s="280" t="s">
        <v>356</v>
      </c>
      <c r="B178" s="264">
        <v>145.91595847761701</v>
      </c>
      <c r="C178" s="264">
        <v>150.645327853335</v>
      </c>
      <c r="D178" s="265">
        <v>4.7293693757169999</v>
      </c>
      <c r="E178" s="266">
        <v>1.032411597916</v>
      </c>
      <c r="F178" s="264">
        <v>145.74050540845701</v>
      </c>
      <c r="G178" s="265">
        <v>85.015294821599994</v>
      </c>
      <c r="H178" s="267">
        <v>2.79</v>
      </c>
      <c r="I178" s="264">
        <v>50.772359999999999</v>
      </c>
      <c r="J178" s="265">
        <v>-34.242934821600002</v>
      </c>
      <c r="K178" s="270">
        <v>0.34837507841499998</v>
      </c>
    </row>
    <row r="179" spans="1:11" ht="14.4" customHeight="1" thickBot="1" x14ac:dyDescent="0.35">
      <c r="A179" s="281" t="s">
        <v>357</v>
      </c>
      <c r="B179" s="259">
        <v>55.198563206998003</v>
      </c>
      <c r="C179" s="259">
        <v>72.706634525509998</v>
      </c>
      <c r="D179" s="260">
        <v>17.508071318511</v>
      </c>
      <c r="E179" s="261">
        <v>1.3171834609690001</v>
      </c>
      <c r="F179" s="259">
        <v>74.370644596621005</v>
      </c>
      <c r="G179" s="260">
        <v>43.382876014696002</v>
      </c>
      <c r="H179" s="262">
        <v>2.79</v>
      </c>
      <c r="I179" s="259">
        <v>35.268000000000001</v>
      </c>
      <c r="J179" s="260">
        <v>-8.1148760146949996</v>
      </c>
      <c r="K179" s="263">
        <v>0.47421936694599998</v>
      </c>
    </row>
    <row r="180" spans="1:11" ht="14.4" customHeight="1" thickBot="1" x14ac:dyDescent="0.35">
      <c r="A180" s="281" t="s">
        <v>358</v>
      </c>
      <c r="B180" s="259">
        <v>51.447492989064003</v>
      </c>
      <c r="C180" s="259">
        <v>43.185056101847003</v>
      </c>
      <c r="D180" s="260">
        <v>-8.2624368872159994</v>
      </c>
      <c r="E180" s="261">
        <v>0.83940059258099997</v>
      </c>
      <c r="F180" s="259">
        <v>35.762920566331999</v>
      </c>
      <c r="G180" s="260">
        <v>20.861703663694001</v>
      </c>
      <c r="H180" s="262">
        <v>4.9406564584124654E-324</v>
      </c>
      <c r="I180" s="259">
        <v>2.7813599999999998</v>
      </c>
      <c r="J180" s="260">
        <v>-18.080343663693998</v>
      </c>
      <c r="K180" s="263">
        <v>7.7772171734000001E-2</v>
      </c>
    </row>
    <row r="181" spans="1:11" ht="14.4" customHeight="1" thickBot="1" x14ac:dyDescent="0.35">
      <c r="A181" s="281" t="s">
        <v>359</v>
      </c>
      <c r="B181" s="259">
        <v>39.269902281554003</v>
      </c>
      <c r="C181" s="259">
        <v>34.753637225976</v>
      </c>
      <c r="D181" s="260">
        <v>-4.5162650555769996</v>
      </c>
      <c r="E181" s="261">
        <v>0.88499423748999995</v>
      </c>
      <c r="F181" s="259">
        <v>35.606940245502003</v>
      </c>
      <c r="G181" s="260">
        <v>20.770715143208999</v>
      </c>
      <c r="H181" s="262">
        <v>4.9406564584124654E-324</v>
      </c>
      <c r="I181" s="259">
        <v>12.723000000000001</v>
      </c>
      <c r="J181" s="260">
        <v>-8.0477151432090004</v>
      </c>
      <c r="K181" s="263">
        <v>0.357317981053</v>
      </c>
    </row>
    <row r="182" spans="1:11" ht="14.4" customHeight="1" thickBot="1" x14ac:dyDescent="0.35">
      <c r="A182" s="280" t="s">
        <v>360</v>
      </c>
      <c r="B182" s="264">
        <v>51.000002963065</v>
      </c>
      <c r="C182" s="264">
        <v>30.961456714537</v>
      </c>
      <c r="D182" s="265">
        <v>-20.038546248528</v>
      </c>
      <c r="E182" s="266">
        <v>0.60708735128799995</v>
      </c>
      <c r="F182" s="264">
        <v>66.000676752214005</v>
      </c>
      <c r="G182" s="265">
        <v>38.500394772124999</v>
      </c>
      <c r="H182" s="267">
        <v>0.24457000000000001</v>
      </c>
      <c r="I182" s="264">
        <v>9.2469300000000008</v>
      </c>
      <c r="J182" s="265">
        <v>-29.253464772125</v>
      </c>
      <c r="K182" s="270">
        <v>0.14010356340300001</v>
      </c>
    </row>
    <row r="183" spans="1:11" ht="14.4" customHeight="1" thickBot="1" x14ac:dyDescent="0.35">
      <c r="A183" s="281" t="s">
        <v>361</v>
      </c>
      <c r="B183" s="259">
        <v>33.999961975373999</v>
      </c>
      <c r="C183" s="259">
        <v>14.889358028537</v>
      </c>
      <c r="D183" s="260">
        <v>-19.110603946836999</v>
      </c>
      <c r="E183" s="261">
        <v>0.43792278471700002</v>
      </c>
      <c r="F183" s="259">
        <v>49.000682130336003</v>
      </c>
      <c r="G183" s="260">
        <v>28.583731242696</v>
      </c>
      <c r="H183" s="262">
        <v>0.24457000000000001</v>
      </c>
      <c r="I183" s="259">
        <v>5.2990300000000001</v>
      </c>
      <c r="J183" s="260">
        <v>-23.284701242695999</v>
      </c>
      <c r="K183" s="263">
        <v>0.10814196394</v>
      </c>
    </row>
    <row r="184" spans="1:11" ht="14.4" customHeight="1" thickBot="1" x14ac:dyDescent="0.35">
      <c r="A184" s="281" t="s">
        <v>362</v>
      </c>
      <c r="B184" s="259">
        <v>17.000040987689999</v>
      </c>
      <c r="C184" s="259">
        <v>16.072098685998998</v>
      </c>
      <c r="D184" s="260">
        <v>-0.92794230169000003</v>
      </c>
      <c r="E184" s="261">
        <v>0.94541529033000005</v>
      </c>
      <c r="F184" s="259">
        <v>16.999994621877001</v>
      </c>
      <c r="G184" s="260">
        <v>9.9166635294279999</v>
      </c>
      <c r="H184" s="262">
        <v>4.9406564584124654E-324</v>
      </c>
      <c r="I184" s="259">
        <v>3.9479000000000002</v>
      </c>
      <c r="J184" s="260">
        <v>-5.9687635294280001</v>
      </c>
      <c r="K184" s="263">
        <v>0.23222948523199999</v>
      </c>
    </row>
    <row r="185" spans="1:11" ht="14.4" customHeight="1" thickBot="1" x14ac:dyDescent="0.35">
      <c r="A185" s="280" t="s">
        <v>363</v>
      </c>
      <c r="B185" s="264">
        <v>6.000000348595</v>
      </c>
      <c r="C185" s="264">
        <v>76.814263263792</v>
      </c>
      <c r="D185" s="265">
        <v>70.814262915197006</v>
      </c>
      <c r="E185" s="266">
        <v>12.802376466822</v>
      </c>
      <c r="F185" s="264">
        <v>31.001962913646999</v>
      </c>
      <c r="G185" s="265">
        <v>18.084478366294</v>
      </c>
      <c r="H185" s="267">
        <v>15.1623</v>
      </c>
      <c r="I185" s="264">
        <v>30.13785</v>
      </c>
      <c r="J185" s="265">
        <v>12.053371633705</v>
      </c>
      <c r="K185" s="270">
        <v>0.972127154785</v>
      </c>
    </row>
    <row r="186" spans="1:11" ht="14.4" customHeight="1" thickBot="1" x14ac:dyDescent="0.35">
      <c r="A186" s="281" t="s">
        <v>364</v>
      </c>
      <c r="B186" s="259">
        <v>4.9406564584124654E-324</v>
      </c>
      <c r="C186" s="259">
        <v>69.060123852204995</v>
      </c>
      <c r="D186" s="260">
        <v>69.060123852204995</v>
      </c>
      <c r="E186" s="271" t="s">
        <v>192</v>
      </c>
      <c r="F186" s="259">
        <v>17.99939082949</v>
      </c>
      <c r="G186" s="260">
        <v>10.499644650536</v>
      </c>
      <c r="H186" s="262">
        <v>4.9406564584124654E-324</v>
      </c>
      <c r="I186" s="259">
        <v>3.4584595208887258E-323</v>
      </c>
      <c r="J186" s="260">
        <v>-10.499644650536</v>
      </c>
      <c r="K186" s="263">
        <v>0</v>
      </c>
    </row>
    <row r="187" spans="1:11" ht="14.4" customHeight="1" thickBot="1" x14ac:dyDescent="0.35">
      <c r="A187" s="281" t="s">
        <v>365</v>
      </c>
      <c r="B187" s="259">
        <v>6.000000348595</v>
      </c>
      <c r="C187" s="259">
        <v>7.7541394115870004</v>
      </c>
      <c r="D187" s="260">
        <v>1.7541390629910001</v>
      </c>
      <c r="E187" s="261">
        <v>1.292356493512</v>
      </c>
      <c r="F187" s="259">
        <v>13.002572084156</v>
      </c>
      <c r="G187" s="260">
        <v>7.5848337157580001</v>
      </c>
      <c r="H187" s="262">
        <v>15.1623</v>
      </c>
      <c r="I187" s="259">
        <v>30.13785</v>
      </c>
      <c r="J187" s="260">
        <v>22.553016284241</v>
      </c>
      <c r="K187" s="263">
        <v>2.3178375635939998</v>
      </c>
    </row>
    <row r="188" spans="1:11" ht="14.4" customHeight="1" thickBot="1" x14ac:dyDescent="0.35">
      <c r="A188" s="280" t="s">
        <v>366</v>
      </c>
      <c r="B188" s="264">
        <v>25719.001494256401</v>
      </c>
      <c r="C188" s="264">
        <v>24805.047051207999</v>
      </c>
      <c r="D188" s="265">
        <v>-913.95444304842704</v>
      </c>
      <c r="E188" s="266">
        <v>0.96446384424099996</v>
      </c>
      <c r="F188" s="264">
        <v>27129.999908639998</v>
      </c>
      <c r="G188" s="265">
        <v>15825.83328004</v>
      </c>
      <c r="H188" s="267">
        <v>1878.9188099999999</v>
      </c>
      <c r="I188" s="264">
        <v>14487.12347</v>
      </c>
      <c r="J188" s="265">
        <v>-1338.7098100400001</v>
      </c>
      <c r="K188" s="270">
        <v>0.53398907183099997</v>
      </c>
    </row>
    <row r="189" spans="1:11" ht="14.4" customHeight="1" thickBot="1" x14ac:dyDescent="0.35">
      <c r="A189" s="281" t="s">
        <v>367</v>
      </c>
      <c r="B189" s="259">
        <v>14303.000750994601</v>
      </c>
      <c r="C189" s="259">
        <v>11375.7067348194</v>
      </c>
      <c r="D189" s="260">
        <v>-2927.2940161751098</v>
      </c>
      <c r="E189" s="261">
        <v>0.79533707176900004</v>
      </c>
      <c r="F189" s="259">
        <v>11392.9999656529</v>
      </c>
      <c r="G189" s="260">
        <v>6645.9166466308698</v>
      </c>
      <c r="H189" s="262">
        <v>790.82281</v>
      </c>
      <c r="I189" s="259">
        <v>6698.50875</v>
      </c>
      <c r="J189" s="260">
        <v>52.592103369128999</v>
      </c>
      <c r="K189" s="263">
        <v>0.58794951024200004</v>
      </c>
    </row>
    <row r="190" spans="1:11" ht="14.4" customHeight="1" thickBot="1" x14ac:dyDescent="0.35">
      <c r="A190" s="281" t="s">
        <v>368</v>
      </c>
      <c r="B190" s="259">
        <v>11416.0007432618</v>
      </c>
      <c r="C190" s="259">
        <v>13429.3403163885</v>
      </c>
      <c r="D190" s="260">
        <v>2013.3395731266801</v>
      </c>
      <c r="E190" s="261">
        <v>1.1763611984969999</v>
      </c>
      <c r="F190" s="259">
        <v>15736.9999429871</v>
      </c>
      <c r="G190" s="260">
        <v>9179.9166334091205</v>
      </c>
      <c r="H190" s="262">
        <v>1088.096</v>
      </c>
      <c r="I190" s="259">
        <v>7788.6147199999996</v>
      </c>
      <c r="J190" s="260">
        <v>-1391.3019134091201</v>
      </c>
      <c r="K190" s="263">
        <v>0.494923730585</v>
      </c>
    </row>
    <row r="191" spans="1:11" ht="14.4" customHeight="1" thickBot="1" x14ac:dyDescent="0.35">
      <c r="A191" s="280" t="s">
        <v>369</v>
      </c>
      <c r="B191" s="264">
        <v>4.9406564584124654E-324</v>
      </c>
      <c r="C191" s="264">
        <v>70.930908021004001</v>
      </c>
      <c r="D191" s="265">
        <v>70.930908021004001</v>
      </c>
      <c r="E191" s="272" t="s">
        <v>192</v>
      </c>
      <c r="F191" s="264">
        <v>0</v>
      </c>
      <c r="G191" s="265">
        <v>0</v>
      </c>
      <c r="H191" s="267">
        <v>1188.5955300000001</v>
      </c>
      <c r="I191" s="264">
        <v>1188.5955300000001</v>
      </c>
      <c r="J191" s="265">
        <v>1188.5955300000001</v>
      </c>
      <c r="K191" s="268" t="s">
        <v>186</v>
      </c>
    </row>
    <row r="192" spans="1:11" ht="14.4" customHeight="1" thickBot="1" x14ac:dyDescent="0.35">
      <c r="A192" s="281" t="s">
        <v>370</v>
      </c>
      <c r="B192" s="259">
        <v>4.9406564584124654E-324</v>
      </c>
      <c r="C192" s="259">
        <v>4.9406564584124654E-324</v>
      </c>
      <c r="D192" s="260">
        <v>0</v>
      </c>
      <c r="E192" s="261">
        <v>1</v>
      </c>
      <c r="F192" s="259">
        <v>4.9406564584124654E-324</v>
      </c>
      <c r="G192" s="260">
        <v>0</v>
      </c>
      <c r="H192" s="262">
        <v>958.43277999999998</v>
      </c>
      <c r="I192" s="259">
        <v>958.43277999999998</v>
      </c>
      <c r="J192" s="260">
        <v>958.43277999999998</v>
      </c>
      <c r="K192" s="269" t="s">
        <v>192</v>
      </c>
    </row>
    <row r="193" spans="1:11" ht="14.4" customHeight="1" thickBot="1" x14ac:dyDescent="0.35">
      <c r="A193" s="281" t="s">
        <v>371</v>
      </c>
      <c r="B193" s="259">
        <v>4.9406564584124654E-324</v>
      </c>
      <c r="C193" s="259">
        <v>70.930908021004001</v>
      </c>
      <c r="D193" s="260">
        <v>70.930908021004001</v>
      </c>
      <c r="E193" s="271" t="s">
        <v>192</v>
      </c>
      <c r="F193" s="259">
        <v>0</v>
      </c>
      <c r="G193" s="260">
        <v>0</v>
      </c>
      <c r="H193" s="262">
        <v>230.16274999999999</v>
      </c>
      <c r="I193" s="259">
        <v>230.16274999999999</v>
      </c>
      <c r="J193" s="260">
        <v>230.16274999999999</v>
      </c>
      <c r="K193" s="269" t="s">
        <v>186</v>
      </c>
    </row>
    <row r="194" spans="1:11" ht="14.4" customHeight="1" thickBot="1" x14ac:dyDescent="0.35">
      <c r="A194" s="278" t="s">
        <v>372</v>
      </c>
      <c r="B194" s="259">
        <v>51934.059037333303</v>
      </c>
      <c r="C194" s="259">
        <v>48094.430647575602</v>
      </c>
      <c r="D194" s="260">
        <v>-3839.62838975771</v>
      </c>
      <c r="E194" s="261">
        <v>0.92606723870700003</v>
      </c>
      <c r="F194" s="259">
        <v>48545.656971318298</v>
      </c>
      <c r="G194" s="260">
        <v>28318.299899935701</v>
      </c>
      <c r="H194" s="262">
        <v>3420.09069</v>
      </c>
      <c r="I194" s="259">
        <v>28899.93087</v>
      </c>
      <c r="J194" s="260">
        <v>581.63097006432895</v>
      </c>
      <c r="K194" s="263">
        <v>0.59531444567799996</v>
      </c>
    </row>
    <row r="195" spans="1:11" ht="14.4" customHeight="1" thickBot="1" x14ac:dyDescent="0.35">
      <c r="A195" s="279" t="s">
        <v>373</v>
      </c>
      <c r="B195" s="259">
        <v>51050.002885970302</v>
      </c>
      <c r="C195" s="259">
        <v>47086.0365897109</v>
      </c>
      <c r="D195" s="260">
        <v>-3963.9662962593902</v>
      </c>
      <c r="E195" s="261">
        <v>0.92235130122999998</v>
      </c>
      <c r="F195" s="259">
        <v>47579.9999999996</v>
      </c>
      <c r="G195" s="260">
        <v>27754.9999999998</v>
      </c>
      <c r="H195" s="262">
        <v>3289.9004</v>
      </c>
      <c r="I195" s="259">
        <v>28428.140589999999</v>
      </c>
      <c r="J195" s="260">
        <v>673.14059000023894</v>
      </c>
      <c r="K195" s="263">
        <v>0.59748088671699995</v>
      </c>
    </row>
    <row r="196" spans="1:11" ht="14.4" customHeight="1" thickBot="1" x14ac:dyDescent="0.35">
      <c r="A196" s="280" t="s">
        <v>374</v>
      </c>
      <c r="B196" s="264">
        <v>51050.002885970302</v>
      </c>
      <c r="C196" s="264">
        <v>47086.0365897109</v>
      </c>
      <c r="D196" s="265">
        <v>-3963.9662962593902</v>
      </c>
      <c r="E196" s="266">
        <v>0.92235130122999998</v>
      </c>
      <c r="F196" s="264">
        <v>47579.9999999996</v>
      </c>
      <c r="G196" s="265">
        <v>27754.9999999998</v>
      </c>
      <c r="H196" s="267">
        <v>3289.9004</v>
      </c>
      <c r="I196" s="264">
        <v>28428.140589999999</v>
      </c>
      <c r="J196" s="265">
        <v>673.14059000023894</v>
      </c>
      <c r="K196" s="270">
        <v>0.59748088671699995</v>
      </c>
    </row>
    <row r="197" spans="1:11" ht="14.4" customHeight="1" thickBot="1" x14ac:dyDescent="0.35">
      <c r="A197" s="281" t="s">
        <v>375</v>
      </c>
      <c r="B197" s="259">
        <v>15750.0009150643</v>
      </c>
      <c r="C197" s="259">
        <v>13520.783554821101</v>
      </c>
      <c r="D197" s="260">
        <v>-2229.2173602431699</v>
      </c>
      <c r="E197" s="261">
        <v>0.85846239804900004</v>
      </c>
      <c r="F197" s="259">
        <v>14699.9999999999</v>
      </c>
      <c r="G197" s="260">
        <v>8574.9999999999309</v>
      </c>
      <c r="H197" s="262">
        <v>1139.76</v>
      </c>
      <c r="I197" s="259">
        <v>7224.9638000000004</v>
      </c>
      <c r="J197" s="260">
        <v>-1350.03619999993</v>
      </c>
      <c r="K197" s="263">
        <v>0.491494136054</v>
      </c>
    </row>
    <row r="198" spans="1:11" ht="14.4" customHeight="1" thickBot="1" x14ac:dyDescent="0.35">
      <c r="A198" s="281" t="s">
        <v>376</v>
      </c>
      <c r="B198" s="259">
        <v>35200.002005096001</v>
      </c>
      <c r="C198" s="259">
        <v>33505.781634889798</v>
      </c>
      <c r="D198" s="260">
        <v>-1694.22037020629</v>
      </c>
      <c r="E198" s="261">
        <v>0.95186874222399998</v>
      </c>
      <c r="F198" s="259">
        <v>32779.999999999702</v>
      </c>
      <c r="G198" s="260">
        <v>19121.666666666501</v>
      </c>
      <c r="H198" s="262">
        <v>2150.1404000000002</v>
      </c>
      <c r="I198" s="259">
        <v>21194.642749999999</v>
      </c>
      <c r="J198" s="260">
        <v>2072.9760833334999</v>
      </c>
      <c r="K198" s="263">
        <v>0.64657238407499995</v>
      </c>
    </row>
    <row r="199" spans="1:11" ht="14.4" customHeight="1" thickBot="1" x14ac:dyDescent="0.35">
      <c r="A199" s="281" t="s">
        <v>377</v>
      </c>
      <c r="B199" s="259">
        <v>99.999965809928995</v>
      </c>
      <c r="C199" s="259">
        <v>59.471400000000003</v>
      </c>
      <c r="D199" s="260">
        <v>-40.528565809928999</v>
      </c>
      <c r="E199" s="261">
        <v>0.59471420333299996</v>
      </c>
      <c r="F199" s="259">
        <v>99.999999999999005</v>
      </c>
      <c r="G199" s="260">
        <v>58.333333333332</v>
      </c>
      <c r="H199" s="262">
        <v>4.9406564584124654E-324</v>
      </c>
      <c r="I199" s="259">
        <v>8.5340399999999992</v>
      </c>
      <c r="J199" s="260">
        <v>-49.799293333332002</v>
      </c>
      <c r="K199" s="263">
        <v>8.5340399999999997E-2</v>
      </c>
    </row>
    <row r="200" spans="1:11" ht="14.4" customHeight="1" thickBot="1" x14ac:dyDescent="0.35">
      <c r="A200" s="279" t="s">
        <v>378</v>
      </c>
      <c r="B200" s="259">
        <v>377.00006190344601</v>
      </c>
      <c r="C200" s="259">
        <v>396.98541503075899</v>
      </c>
      <c r="D200" s="260">
        <v>19.985353127313001</v>
      </c>
      <c r="E200" s="261">
        <v>1.053011538052</v>
      </c>
      <c r="F200" s="259">
        <v>399.605521661578</v>
      </c>
      <c r="G200" s="260">
        <v>233.10322096925401</v>
      </c>
      <c r="H200" s="262">
        <v>105.82746</v>
      </c>
      <c r="I200" s="259">
        <v>182.96298999999999</v>
      </c>
      <c r="J200" s="260">
        <v>-50.140230969253999</v>
      </c>
      <c r="K200" s="263">
        <v>0.45785901365699999</v>
      </c>
    </row>
    <row r="201" spans="1:11" ht="14.4" customHeight="1" thickBot="1" x14ac:dyDescent="0.35">
      <c r="A201" s="280" t="s">
        <v>379</v>
      </c>
      <c r="B201" s="264">
        <v>377.00006190344601</v>
      </c>
      <c r="C201" s="264">
        <v>396.98541503075899</v>
      </c>
      <c r="D201" s="265">
        <v>19.985353127313001</v>
      </c>
      <c r="E201" s="266">
        <v>1.053011538052</v>
      </c>
      <c r="F201" s="264">
        <v>399.605521661578</v>
      </c>
      <c r="G201" s="265">
        <v>233.10322096925401</v>
      </c>
      <c r="H201" s="267">
        <v>105.82746</v>
      </c>
      <c r="I201" s="264">
        <v>182.96298999999999</v>
      </c>
      <c r="J201" s="265">
        <v>-50.140230969253999</v>
      </c>
      <c r="K201" s="270">
        <v>0.45785901365699999</v>
      </c>
    </row>
    <row r="202" spans="1:11" ht="14.4" customHeight="1" thickBot="1" x14ac:dyDescent="0.35">
      <c r="A202" s="281" t="s">
        <v>380</v>
      </c>
      <c r="B202" s="259">
        <v>4.9406564584124654E-324</v>
      </c>
      <c r="C202" s="259">
        <v>6.8267993748620004</v>
      </c>
      <c r="D202" s="260">
        <v>6.8267993748620004</v>
      </c>
      <c r="E202" s="271" t="s">
        <v>192</v>
      </c>
      <c r="F202" s="259">
        <v>0</v>
      </c>
      <c r="G202" s="260">
        <v>0</v>
      </c>
      <c r="H202" s="262">
        <v>4.9406564584124654E-324</v>
      </c>
      <c r="I202" s="259">
        <v>3.4584595208887258E-323</v>
      </c>
      <c r="J202" s="260">
        <v>3.4584595208887258E-323</v>
      </c>
      <c r="K202" s="269" t="s">
        <v>186</v>
      </c>
    </row>
    <row r="203" spans="1:11" ht="14.4" customHeight="1" thickBot="1" x14ac:dyDescent="0.35">
      <c r="A203" s="281" t="s">
        <v>381</v>
      </c>
      <c r="B203" s="259">
        <v>4.9406564584124654E-324</v>
      </c>
      <c r="C203" s="259">
        <v>78.621882857643001</v>
      </c>
      <c r="D203" s="260">
        <v>78.621882857643001</v>
      </c>
      <c r="E203" s="271" t="s">
        <v>192</v>
      </c>
      <c r="F203" s="259">
        <v>0</v>
      </c>
      <c r="G203" s="260">
        <v>0</v>
      </c>
      <c r="H203" s="262">
        <v>10.430199999999999</v>
      </c>
      <c r="I203" s="259">
        <v>44.122329999999998</v>
      </c>
      <c r="J203" s="260">
        <v>44.122329999999998</v>
      </c>
      <c r="K203" s="269" t="s">
        <v>186</v>
      </c>
    </row>
    <row r="204" spans="1:11" ht="14.4" customHeight="1" thickBot="1" x14ac:dyDescent="0.35">
      <c r="A204" s="281" t="s">
        <v>382</v>
      </c>
      <c r="B204" s="259">
        <v>4.9406564584124654E-324</v>
      </c>
      <c r="C204" s="259">
        <v>161.91038577218799</v>
      </c>
      <c r="D204" s="260">
        <v>161.91038577218799</v>
      </c>
      <c r="E204" s="271" t="s">
        <v>192</v>
      </c>
      <c r="F204" s="259">
        <v>0</v>
      </c>
      <c r="G204" s="260">
        <v>0</v>
      </c>
      <c r="H204" s="262">
        <v>1.052</v>
      </c>
      <c r="I204" s="259">
        <v>14.7324</v>
      </c>
      <c r="J204" s="260">
        <v>14.7324</v>
      </c>
      <c r="K204" s="269" t="s">
        <v>186</v>
      </c>
    </row>
    <row r="205" spans="1:11" ht="14.4" customHeight="1" thickBot="1" x14ac:dyDescent="0.35">
      <c r="A205" s="281" t="s">
        <v>383</v>
      </c>
      <c r="B205" s="259">
        <v>4.9406564584124654E-324</v>
      </c>
      <c r="C205" s="259">
        <v>93.756541863381997</v>
      </c>
      <c r="D205" s="260">
        <v>93.756541863381997</v>
      </c>
      <c r="E205" s="271" t="s">
        <v>192</v>
      </c>
      <c r="F205" s="259">
        <v>0</v>
      </c>
      <c r="G205" s="260">
        <v>0</v>
      </c>
      <c r="H205" s="262">
        <v>83.999920000000003</v>
      </c>
      <c r="I205" s="259">
        <v>98.693219999999997</v>
      </c>
      <c r="J205" s="260">
        <v>98.693219999999997</v>
      </c>
      <c r="K205" s="269" t="s">
        <v>186</v>
      </c>
    </row>
    <row r="206" spans="1:11" ht="14.4" customHeight="1" thickBot="1" x14ac:dyDescent="0.35">
      <c r="A206" s="281" t="s">
        <v>384</v>
      </c>
      <c r="B206" s="259">
        <v>4.9406564584124654E-324</v>
      </c>
      <c r="C206" s="259">
        <v>55.619805185574997</v>
      </c>
      <c r="D206" s="260">
        <v>55.619805185574997</v>
      </c>
      <c r="E206" s="271" t="s">
        <v>192</v>
      </c>
      <c r="F206" s="259">
        <v>0</v>
      </c>
      <c r="G206" s="260">
        <v>0</v>
      </c>
      <c r="H206" s="262">
        <v>10.34534</v>
      </c>
      <c r="I206" s="259">
        <v>25.415040000000001</v>
      </c>
      <c r="J206" s="260">
        <v>25.415040000000001</v>
      </c>
      <c r="K206" s="269" t="s">
        <v>186</v>
      </c>
    </row>
    <row r="207" spans="1:11" ht="14.4" customHeight="1" thickBot="1" x14ac:dyDescent="0.35">
      <c r="A207" s="281" t="s">
        <v>385</v>
      </c>
      <c r="B207" s="259">
        <v>4.9406564584124654E-324</v>
      </c>
      <c r="C207" s="259">
        <v>0.249999977107</v>
      </c>
      <c r="D207" s="260">
        <v>0.249999977107</v>
      </c>
      <c r="E207" s="271" t="s">
        <v>192</v>
      </c>
      <c r="F207" s="259">
        <v>0</v>
      </c>
      <c r="G207" s="260">
        <v>0</v>
      </c>
      <c r="H207" s="262">
        <v>4.9406564584124654E-324</v>
      </c>
      <c r="I207" s="259">
        <v>3.4584595208887258E-323</v>
      </c>
      <c r="J207" s="260">
        <v>3.4584595208887258E-323</v>
      </c>
      <c r="K207" s="269" t="s">
        <v>186</v>
      </c>
    </row>
    <row r="208" spans="1:11" ht="14.4" customHeight="1" thickBot="1" x14ac:dyDescent="0.35">
      <c r="A208" s="282" t="s">
        <v>386</v>
      </c>
      <c r="B208" s="264">
        <v>507.056089459612</v>
      </c>
      <c r="C208" s="264">
        <v>611.40864283398298</v>
      </c>
      <c r="D208" s="265">
        <v>104.352553374371</v>
      </c>
      <c r="E208" s="266">
        <v>1.2058008089109999</v>
      </c>
      <c r="F208" s="264">
        <v>566.05144965713703</v>
      </c>
      <c r="G208" s="265">
        <v>330.196678966663</v>
      </c>
      <c r="H208" s="267">
        <v>24.362829999999999</v>
      </c>
      <c r="I208" s="264">
        <v>288.82729</v>
      </c>
      <c r="J208" s="265">
        <v>-41.369388966663003</v>
      </c>
      <c r="K208" s="270">
        <v>0.51024918348799997</v>
      </c>
    </row>
    <row r="209" spans="1:11" ht="14.4" customHeight="1" thickBot="1" x14ac:dyDescent="0.35">
      <c r="A209" s="280" t="s">
        <v>387</v>
      </c>
      <c r="B209" s="264">
        <v>4.9406564584124654E-324</v>
      </c>
      <c r="C209" s="264">
        <v>101.253560728235</v>
      </c>
      <c r="D209" s="265">
        <v>101.253560728235</v>
      </c>
      <c r="E209" s="272" t="s">
        <v>192</v>
      </c>
      <c r="F209" s="264">
        <v>0</v>
      </c>
      <c r="G209" s="265">
        <v>0</v>
      </c>
      <c r="H209" s="267">
        <v>-1.7000000000000001E-4</v>
      </c>
      <c r="I209" s="264">
        <v>23.944130000000001</v>
      </c>
      <c r="J209" s="265">
        <v>23.944130000000001</v>
      </c>
      <c r="K209" s="268" t="s">
        <v>186</v>
      </c>
    </row>
    <row r="210" spans="1:11" ht="14.4" customHeight="1" thickBot="1" x14ac:dyDescent="0.35">
      <c r="A210" s="281" t="s">
        <v>388</v>
      </c>
      <c r="B210" s="259">
        <v>4.9406564584124654E-324</v>
      </c>
      <c r="C210" s="259">
        <v>7.8899994170000005E-3</v>
      </c>
      <c r="D210" s="260">
        <v>7.8899994170000005E-3</v>
      </c>
      <c r="E210" s="271" t="s">
        <v>192</v>
      </c>
      <c r="F210" s="259">
        <v>0</v>
      </c>
      <c r="G210" s="260">
        <v>0</v>
      </c>
      <c r="H210" s="262">
        <v>-1.7000000000000001E-4</v>
      </c>
      <c r="I210" s="259">
        <v>-1.8699999999999999E-3</v>
      </c>
      <c r="J210" s="260">
        <v>-1.8699999999999999E-3</v>
      </c>
      <c r="K210" s="269" t="s">
        <v>186</v>
      </c>
    </row>
    <row r="211" spans="1:11" ht="14.4" customHeight="1" thickBot="1" x14ac:dyDescent="0.35">
      <c r="A211" s="281" t="s">
        <v>389</v>
      </c>
      <c r="B211" s="259">
        <v>4.9406564584124654E-324</v>
      </c>
      <c r="C211" s="259">
        <v>101.245670728817</v>
      </c>
      <c r="D211" s="260">
        <v>101.245670728817</v>
      </c>
      <c r="E211" s="271" t="s">
        <v>192</v>
      </c>
      <c r="F211" s="259">
        <v>0</v>
      </c>
      <c r="G211" s="260">
        <v>0</v>
      </c>
      <c r="H211" s="262">
        <v>4.9406564584124654E-324</v>
      </c>
      <c r="I211" s="259">
        <v>3.4584595208887258E-323</v>
      </c>
      <c r="J211" s="260">
        <v>3.4584595208887258E-323</v>
      </c>
      <c r="K211" s="269" t="s">
        <v>186</v>
      </c>
    </row>
    <row r="212" spans="1:11" ht="14.4" customHeight="1" thickBot="1" x14ac:dyDescent="0.35">
      <c r="A212" s="281" t="s">
        <v>390</v>
      </c>
      <c r="B212" s="259">
        <v>4.9406564584124654E-324</v>
      </c>
      <c r="C212" s="259">
        <v>4.9406564584124654E-324</v>
      </c>
      <c r="D212" s="260">
        <v>0</v>
      </c>
      <c r="E212" s="261">
        <v>1</v>
      </c>
      <c r="F212" s="259">
        <v>4.9406564584124654E-324</v>
      </c>
      <c r="G212" s="260">
        <v>0</v>
      </c>
      <c r="H212" s="262">
        <v>4.9406564584124654E-324</v>
      </c>
      <c r="I212" s="259">
        <v>15.57</v>
      </c>
      <c r="J212" s="260">
        <v>15.57</v>
      </c>
      <c r="K212" s="269" t="s">
        <v>192</v>
      </c>
    </row>
    <row r="213" spans="1:11" ht="14.4" customHeight="1" thickBot="1" x14ac:dyDescent="0.35">
      <c r="A213" s="281" t="s">
        <v>391</v>
      </c>
      <c r="B213" s="259">
        <v>4.9406564584124654E-324</v>
      </c>
      <c r="C213" s="259">
        <v>4.9406564584124654E-324</v>
      </c>
      <c r="D213" s="260">
        <v>0</v>
      </c>
      <c r="E213" s="261">
        <v>1</v>
      </c>
      <c r="F213" s="259">
        <v>4.9406564584124654E-324</v>
      </c>
      <c r="G213" s="260">
        <v>0</v>
      </c>
      <c r="H213" s="262">
        <v>4.9406564584124654E-324</v>
      </c>
      <c r="I213" s="259">
        <v>8.3759999999999994</v>
      </c>
      <c r="J213" s="260">
        <v>8.3759999999999994</v>
      </c>
      <c r="K213" s="269" t="s">
        <v>192</v>
      </c>
    </row>
    <row r="214" spans="1:11" ht="14.4" customHeight="1" thickBot="1" x14ac:dyDescent="0.35">
      <c r="A214" s="280" t="s">
        <v>392</v>
      </c>
      <c r="B214" s="264">
        <v>507.056089459612</v>
      </c>
      <c r="C214" s="264">
        <v>474.03608541320699</v>
      </c>
      <c r="D214" s="265">
        <v>-33.020004046404999</v>
      </c>
      <c r="E214" s="266">
        <v>0.93487899123399998</v>
      </c>
      <c r="F214" s="264">
        <v>566.05144965713703</v>
      </c>
      <c r="G214" s="265">
        <v>330.196678966663</v>
      </c>
      <c r="H214" s="267">
        <v>13.863</v>
      </c>
      <c r="I214" s="264">
        <v>244.58315999999999</v>
      </c>
      <c r="J214" s="265">
        <v>-85.613518966662994</v>
      </c>
      <c r="K214" s="270">
        <v>0.43208644752699998</v>
      </c>
    </row>
    <row r="215" spans="1:11" ht="14.4" customHeight="1" thickBot="1" x14ac:dyDescent="0.35">
      <c r="A215" s="281" t="s">
        <v>393</v>
      </c>
      <c r="B215" s="259">
        <v>500.00002904965999</v>
      </c>
      <c r="C215" s="259">
        <v>399.65497024798498</v>
      </c>
      <c r="D215" s="260">
        <v>-100.34505880167499</v>
      </c>
      <c r="E215" s="261">
        <v>0.79930989405599995</v>
      </c>
      <c r="F215" s="259">
        <v>500</v>
      </c>
      <c r="G215" s="260">
        <v>291.66666666666703</v>
      </c>
      <c r="H215" s="262">
        <v>9.5709999999999997</v>
      </c>
      <c r="I215" s="259">
        <v>198.12700000000001</v>
      </c>
      <c r="J215" s="260">
        <v>-93.539666666665994</v>
      </c>
      <c r="K215" s="263">
        <v>0.396254</v>
      </c>
    </row>
    <row r="216" spans="1:11" ht="14.4" customHeight="1" thickBot="1" x14ac:dyDescent="0.35">
      <c r="A216" s="281" t="s">
        <v>394</v>
      </c>
      <c r="B216" s="259">
        <v>4.9406564584124654E-324</v>
      </c>
      <c r="C216" s="259">
        <v>9.1979993839999992</v>
      </c>
      <c r="D216" s="260">
        <v>9.1979993839999992</v>
      </c>
      <c r="E216" s="271" t="s">
        <v>192</v>
      </c>
      <c r="F216" s="259">
        <v>0</v>
      </c>
      <c r="G216" s="260">
        <v>0</v>
      </c>
      <c r="H216" s="262">
        <v>0.155</v>
      </c>
      <c r="I216" s="259">
        <v>7.0019999999999998</v>
      </c>
      <c r="J216" s="260">
        <v>7.0019999999999998</v>
      </c>
      <c r="K216" s="269" t="s">
        <v>186</v>
      </c>
    </row>
    <row r="217" spans="1:11" ht="14.4" customHeight="1" thickBot="1" x14ac:dyDescent="0.35">
      <c r="A217" s="281" t="s">
        <v>395</v>
      </c>
      <c r="B217" s="259">
        <v>4.9406564584124654E-324</v>
      </c>
      <c r="C217" s="259">
        <v>43.157996799953999</v>
      </c>
      <c r="D217" s="260">
        <v>43.157996799953999</v>
      </c>
      <c r="E217" s="271" t="s">
        <v>192</v>
      </c>
      <c r="F217" s="259">
        <v>45.062003121815003</v>
      </c>
      <c r="G217" s="260">
        <v>26.286168487725</v>
      </c>
      <c r="H217" s="262">
        <v>4.1369999999999996</v>
      </c>
      <c r="I217" s="259">
        <v>36.595999999999997</v>
      </c>
      <c r="J217" s="260">
        <v>10.309831512274</v>
      </c>
      <c r="K217" s="263">
        <v>0.81212545969299998</v>
      </c>
    </row>
    <row r="218" spans="1:11" ht="14.4" customHeight="1" thickBot="1" x14ac:dyDescent="0.35">
      <c r="A218" s="281" t="s">
        <v>396</v>
      </c>
      <c r="B218" s="259">
        <v>7.0560604099519999</v>
      </c>
      <c r="C218" s="259">
        <v>22.025118981266001</v>
      </c>
      <c r="D218" s="260">
        <v>14.969058571313999</v>
      </c>
      <c r="E218" s="261">
        <v>3.121447054251</v>
      </c>
      <c r="F218" s="259">
        <v>20.989446535321001</v>
      </c>
      <c r="G218" s="260">
        <v>12.243843812270001</v>
      </c>
      <c r="H218" s="262">
        <v>4.9406564584124654E-324</v>
      </c>
      <c r="I218" s="259">
        <v>2.8581599999999998</v>
      </c>
      <c r="J218" s="260">
        <v>-9.3856838122700008</v>
      </c>
      <c r="K218" s="263">
        <v>0.13617128947099999</v>
      </c>
    </row>
    <row r="219" spans="1:11" ht="14.4" customHeight="1" thickBot="1" x14ac:dyDescent="0.35">
      <c r="A219" s="280" t="s">
        <v>397</v>
      </c>
      <c r="B219" s="264">
        <v>4.9406564584124654E-324</v>
      </c>
      <c r="C219" s="264">
        <v>36.118996692541003</v>
      </c>
      <c r="D219" s="265">
        <v>36.118996692541003</v>
      </c>
      <c r="E219" s="272" t="s">
        <v>192</v>
      </c>
      <c r="F219" s="264">
        <v>0</v>
      </c>
      <c r="G219" s="265">
        <v>0</v>
      </c>
      <c r="H219" s="267">
        <v>10.5</v>
      </c>
      <c r="I219" s="264">
        <v>20.3</v>
      </c>
      <c r="J219" s="265">
        <v>20.3</v>
      </c>
      <c r="K219" s="268" t="s">
        <v>186</v>
      </c>
    </row>
    <row r="220" spans="1:11" ht="14.4" customHeight="1" thickBot="1" x14ac:dyDescent="0.35">
      <c r="A220" s="281" t="s">
        <v>398</v>
      </c>
      <c r="B220" s="259">
        <v>4.9406564584124654E-324</v>
      </c>
      <c r="C220" s="259">
        <v>36.118996692541003</v>
      </c>
      <c r="D220" s="260">
        <v>36.118996692541003</v>
      </c>
      <c r="E220" s="271" t="s">
        <v>192</v>
      </c>
      <c r="F220" s="259">
        <v>0</v>
      </c>
      <c r="G220" s="260">
        <v>0</v>
      </c>
      <c r="H220" s="262">
        <v>10.5</v>
      </c>
      <c r="I220" s="259">
        <v>20.3</v>
      </c>
      <c r="J220" s="260">
        <v>20.3</v>
      </c>
      <c r="K220" s="269" t="s">
        <v>186</v>
      </c>
    </row>
    <row r="221" spans="1:11" ht="14.4" customHeight="1" thickBot="1" x14ac:dyDescent="0.35">
      <c r="A221" s="278" t="s">
        <v>399</v>
      </c>
      <c r="B221" s="259">
        <v>4.9406564584124654E-324</v>
      </c>
      <c r="C221" s="259">
        <v>259.99997619150201</v>
      </c>
      <c r="D221" s="260">
        <v>259.99997619150201</v>
      </c>
      <c r="E221" s="271" t="s">
        <v>192</v>
      </c>
      <c r="F221" s="259">
        <v>0</v>
      </c>
      <c r="G221" s="260">
        <v>0</v>
      </c>
      <c r="H221" s="262">
        <v>4.9406564584124654E-324</v>
      </c>
      <c r="I221" s="259">
        <v>3.4584595208887258E-323</v>
      </c>
      <c r="J221" s="260">
        <v>3.4584595208887258E-323</v>
      </c>
      <c r="K221" s="269" t="s">
        <v>186</v>
      </c>
    </row>
    <row r="222" spans="1:11" ht="14.4" customHeight="1" thickBot="1" x14ac:dyDescent="0.35">
      <c r="A222" s="282" t="s">
        <v>400</v>
      </c>
      <c r="B222" s="264">
        <v>4.9406564584124654E-324</v>
      </c>
      <c r="C222" s="264">
        <v>259.99997619150201</v>
      </c>
      <c r="D222" s="265">
        <v>259.99997619150201</v>
      </c>
      <c r="E222" s="272" t="s">
        <v>192</v>
      </c>
      <c r="F222" s="264">
        <v>0</v>
      </c>
      <c r="G222" s="265">
        <v>0</v>
      </c>
      <c r="H222" s="267">
        <v>4.9406564584124654E-324</v>
      </c>
      <c r="I222" s="264">
        <v>3.4584595208887258E-323</v>
      </c>
      <c r="J222" s="265">
        <v>3.4584595208887258E-323</v>
      </c>
      <c r="K222" s="268" t="s">
        <v>186</v>
      </c>
    </row>
    <row r="223" spans="1:11" ht="14.4" customHeight="1" thickBot="1" x14ac:dyDescent="0.35">
      <c r="A223" s="280" t="s">
        <v>401</v>
      </c>
      <c r="B223" s="264">
        <v>4.9406564584124654E-324</v>
      </c>
      <c r="C223" s="264">
        <v>259.99997619150201</v>
      </c>
      <c r="D223" s="265">
        <v>259.99997619150201</v>
      </c>
      <c r="E223" s="272" t="s">
        <v>192</v>
      </c>
      <c r="F223" s="264">
        <v>0</v>
      </c>
      <c r="G223" s="265">
        <v>0</v>
      </c>
      <c r="H223" s="267">
        <v>4.9406564584124654E-324</v>
      </c>
      <c r="I223" s="264">
        <v>3.4584595208887258E-323</v>
      </c>
      <c r="J223" s="265">
        <v>3.4584595208887258E-323</v>
      </c>
      <c r="K223" s="268" t="s">
        <v>186</v>
      </c>
    </row>
    <row r="224" spans="1:11" ht="14.4" customHeight="1" thickBot="1" x14ac:dyDescent="0.35">
      <c r="A224" s="281" t="s">
        <v>402</v>
      </c>
      <c r="B224" s="259">
        <v>4.9406564584124654E-324</v>
      </c>
      <c r="C224" s="259">
        <v>259.99997619150201</v>
      </c>
      <c r="D224" s="260">
        <v>259.99997619150201</v>
      </c>
      <c r="E224" s="271" t="s">
        <v>192</v>
      </c>
      <c r="F224" s="259">
        <v>0</v>
      </c>
      <c r="G224" s="260">
        <v>0</v>
      </c>
      <c r="H224" s="262">
        <v>4.9406564584124654E-324</v>
      </c>
      <c r="I224" s="259">
        <v>3.4584595208887258E-323</v>
      </c>
      <c r="J224" s="260">
        <v>3.4584595208887258E-323</v>
      </c>
      <c r="K224" s="269" t="s">
        <v>186</v>
      </c>
    </row>
    <row r="225" spans="1:11" ht="14.4" customHeight="1" thickBot="1" x14ac:dyDescent="0.35">
      <c r="A225" s="277" t="s">
        <v>403</v>
      </c>
      <c r="B225" s="259">
        <v>4845.9967236238499</v>
      </c>
      <c r="C225" s="259">
        <v>5363.8458442128504</v>
      </c>
      <c r="D225" s="260">
        <v>517.84912058900102</v>
      </c>
      <c r="E225" s="261">
        <v>1.1068612197080001</v>
      </c>
      <c r="F225" s="259">
        <v>5248.1590039108596</v>
      </c>
      <c r="G225" s="260">
        <v>3061.4260856146698</v>
      </c>
      <c r="H225" s="262">
        <v>474.29910999999998</v>
      </c>
      <c r="I225" s="259">
        <v>2742.5552899999998</v>
      </c>
      <c r="J225" s="260">
        <v>-318.87079561466697</v>
      </c>
      <c r="K225" s="263">
        <v>0.52257473295900003</v>
      </c>
    </row>
    <row r="226" spans="1:11" ht="14.4" customHeight="1" thickBot="1" x14ac:dyDescent="0.35">
      <c r="A226" s="283" t="s">
        <v>404</v>
      </c>
      <c r="B226" s="264">
        <v>4845.9967236238499</v>
      </c>
      <c r="C226" s="264">
        <v>5363.8458442128504</v>
      </c>
      <c r="D226" s="265">
        <v>517.84912058900102</v>
      </c>
      <c r="E226" s="266">
        <v>1.1068612197080001</v>
      </c>
      <c r="F226" s="264">
        <v>5248.1590039108596</v>
      </c>
      <c r="G226" s="265">
        <v>3061.4260856146698</v>
      </c>
      <c r="H226" s="267">
        <v>474.29910999999998</v>
      </c>
      <c r="I226" s="264">
        <v>2742.5552899999998</v>
      </c>
      <c r="J226" s="265">
        <v>-318.87079561466697</v>
      </c>
      <c r="K226" s="270">
        <v>0.52257473295900003</v>
      </c>
    </row>
    <row r="227" spans="1:11" ht="14.4" customHeight="1" thickBot="1" x14ac:dyDescent="0.35">
      <c r="A227" s="282" t="s">
        <v>71</v>
      </c>
      <c r="B227" s="264">
        <v>4845.9967236238499</v>
      </c>
      <c r="C227" s="264">
        <v>5363.8458442128504</v>
      </c>
      <c r="D227" s="265">
        <v>517.84912058900102</v>
      </c>
      <c r="E227" s="266">
        <v>1.1068612197080001</v>
      </c>
      <c r="F227" s="264">
        <v>5248.1590039108596</v>
      </c>
      <c r="G227" s="265">
        <v>3061.4260856146698</v>
      </c>
      <c r="H227" s="267">
        <v>474.29910999999998</v>
      </c>
      <c r="I227" s="264">
        <v>2742.5552899999998</v>
      </c>
      <c r="J227" s="265">
        <v>-318.87079561466697</v>
      </c>
      <c r="K227" s="270">
        <v>0.52257473295900003</v>
      </c>
    </row>
    <row r="228" spans="1:11" ht="14.4" customHeight="1" thickBot="1" x14ac:dyDescent="0.35">
      <c r="A228" s="280" t="s">
        <v>405</v>
      </c>
      <c r="B228" s="264">
        <v>94.999854202338994</v>
      </c>
      <c r="C228" s="264">
        <v>52.040996508051002</v>
      </c>
      <c r="D228" s="265">
        <v>-42.958857694288</v>
      </c>
      <c r="E228" s="266">
        <v>0.54780080395899999</v>
      </c>
      <c r="F228" s="264">
        <v>49.999999999998998</v>
      </c>
      <c r="G228" s="265">
        <v>29.166666666666</v>
      </c>
      <c r="H228" s="267">
        <v>4.3367500000000003</v>
      </c>
      <c r="I228" s="264">
        <v>30.357250000000001</v>
      </c>
      <c r="J228" s="265">
        <v>1.190583333333</v>
      </c>
      <c r="K228" s="270">
        <v>0.60714500000000005</v>
      </c>
    </row>
    <row r="229" spans="1:11" ht="14.4" customHeight="1" thickBot="1" x14ac:dyDescent="0.35">
      <c r="A229" s="281" t="s">
        <v>406</v>
      </c>
      <c r="B229" s="259">
        <v>94.999854202338994</v>
      </c>
      <c r="C229" s="259">
        <v>52.040996508051002</v>
      </c>
      <c r="D229" s="260">
        <v>-42.958857694288</v>
      </c>
      <c r="E229" s="261">
        <v>0.54780080395899999</v>
      </c>
      <c r="F229" s="259">
        <v>49.999999999998998</v>
      </c>
      <c r="G229" s="260">
        <v>29.166666666666</v>
      </c>
      <c r="H229" s="262">
        <v>4.3367500000000003</v>
      </c>
      <c r="I229" s="259">
        <v>30.357250000000001</v>
      </c>
      <c r="J229" s="260">
        <v>1.190583333333</v>
      </c>
      <c r="K229" s="263">
        <v>0.60714500000000005</v>
      </c>
    </row>
    <row r="230" spans="1:11" ht="14.4" customHeight="1" thickBot="1" x14ac:dyDescent="0.35">
      <c r="A230" s="280" t="s">
        <v>407</v>
      </c>
      <c r="B230" s="264">
        <v>350.99975689475701</v>
      </c>
      <c r="C230" s="264">
        <v>253.62398230743599</v>
      </c>
      <c r="D230" s="265">
        <v>-97.375774587319995</v>
      </c>
      <c r="E230" s="266">
        <v>0.72257594862999996</v>
      </c>
      <c r="F230" s="264">
        <v>342.08054622072399</v>
      </c>
      <c r="G230" s="265">
        <v>199.54698529542199</v>
      </c>
      <c r="H230" s="267">
        <v>15.97</v>
      </c>
      <c r="I230" s="264">
        <v>139.51</v>
      </c>
      <c r="J230" s="265">
        <v>-60.036985295421999</v>
      </c>
      <c r="K230" s="270">
        <v>0.40782792690500003</v>
      </c>
    </row>
    <row r="231" spans="1:11" ht="14.4" customHeight="1" thickBot="1" x14ac:dyDescent="0.35">
      <c r="A231" s="281" t="s">
        <v>408</v>
      </c>
      <c r="B231" s="259">
        <v>350.99975689475701</v>
      </c>
      <c r="C231" s="259">
        <v>253.62398230743599</v>
      </c>
      <c r="D231" s="260">
        <v>-97.375774587319995</v>
      </c>
      <c r="E231" s="261">
        <v>0.72257594862999996</v>
      </c>
      <c r="F231" s="259">
        <v>342.08054622072399</v>
      </c>
      <c r="G231" s="260">
        <v>199.54698529542199</v>
      </c>
      <c r="H231" s="262">
        <v>15.97</v>
      </c>
      <c r="I231" s="259">
        <v>139.51</v>
      </c>
      <c r="J231" s="260">
        <v>-60.036985295421999</v>
      </c>
      <c r="K231" s="263">
        <v>0.40782792690500003</v>
      </c>
    </row>
    <row r="232" spans="1:11" ht="14.4" customHeight="1" thickBot="1" x14ac:dyDescent="0.35">
      <c r="A232" s="280" t="s">
        <v>409</v>
      </c>
      <c r="B232" s="264">
        <v>130.99994926838599</v>
      </c>
      <c r="C232" s="264">
        <v>196.58478648328801</v>
      </c>
      <c r="D232" s="265">
        <v>65.584837214901995</v>
      </c>
      <c r="E232" s="266">
        <v>1.5006478062099999</v>
      </c>
      <c r="F232" s="264">
        <v>200.07845769019301</v>
      </c>
      <c r="G232" s="265">
        <v>116.712433652613</v>
      </c>
      <c r="H232" s="267">
        <v>18.291599999999999</v>
      </c>
      <c r="I232" s="264">
        <v>132.02359999999999</v>
      </c>
      <c r="J232" s="265">
        <v>15.311166347386999</v>
      </c>
      <c r="K232" s="270">
        <v>0.65985914487800001</v>
      </c>
    </row>
    <row r="233" spans="1:11" ht="14.4" customHeight="1" thickBot="1" x14ac:dyDescent="0.35">
      <c r="A233" s="281" t="s">
        <v>410</v>
      </c>
      <c r="B233" s="259">
        <v>130.99994926838599</v>
      </c>
      <c r="C233" s="259">
        <v>196.58478648328801</v>
      </c>
      <c r="D233" s="260">
        <v>65.584837214901995</v>
      </c>
      <c r="E233" s="261">
        <v>1.5006478062099999</v>
      </c>
      <c r="F233" s="259">
        <v>200.07845769019301</v>
      </c>
      <c r="G233" s="260">
        <v>116.712433652613</v>
      </c>
      <c r="H233" s="262">
        <v>18.291599999999999</v>
      </c>
      <c r="I233" s="259">
        <v>132.02359999999999</v>
      </c>
      <c r="J233" s="260">
        <v>15.311166347386999</v>
      </c>
      <c r="K233" s="263">
        <v>0.65985914487800001</v>
      </c>
    </row>
    <row r="234" spans="1:11" ht="14.4" customHeight="1" thickBot="1" x14ac:dyDescent="0.35">
      <c r="A234" s="280" t="s">
        <v>411</v>
      </c>
      <c r="B234" s="264">
        <v>4.9406564584124654E-324</v>
      </c>
      <c r="C234" s="264">
        <v>3.299999734284</v>
      </c>
      <c r="D234" s="265">
        <v>3.299999734284</v>
      </c>
      <c r="E234" s="272" t="s">
        <v>192</v>
      </c>
      <c r="F234" s="264">
        <v>0</v>
      </c>
      <c r="G234" s="265">
        <v>0</v>
      </c>
      <c r="H234" s="267">
        <v>2.8</v>
      </c>
      <c r="I234" s="264">
        <v>9.5310000000000006</v>
      </c>
      <c r="J234" s="265">
        <v>9.5310000000000006</v>
      </c>
      <c r="K234" s="268" t="s">
        <v>186</v>
      </c>
    </row>
    <row r="235" spans="1:11" ht="14.4" customHeight="1" thickBot="1" x14ac:dyDescent="0.35">
      <c r="A235" s="281" t="s">
        <v>412</v>
      </c>
      <c r="B235" s="259">
        <v>4.9406564584124654E-324</v>
      </c>
      <c r="C235" s="259">
        <v>3.299999734284</v>
      </c>
      <c r="D235" s="260">
        <v>3.299999734284</v>
      </c>
      <c r="E235" s="271" t="s">
        <v>192</v>
      </c>
      <c r="F235" s="259">
        <v>0</v>
      </c>
      <c r="G235" s="260">
        <v>0</v>
      </c>
      <c r="H235" s="262">
        <v>2.8</v>
      </c>
      <c r="I235" s="259">
        <v>9.5310000000000006</v>
      </c>
      <c r="J235" s="260">
        <v>9.5310000000000006</v>
      </c>
      <c r="K235" s="269" t="s">
        <v>186</v>
      </c>
    </row>
    <row r="236" spans="1:11" ht="14.4" customHeight="1" thickBot="1" x14ac:dyDescent="0.35">
      <c r="A236" s="280" t="s">
        <v>413</v>
      </c>
      <c r="B236" s="264">
        <v>801.99952452870502</v>
      </c>
      <c r="C236" s="264">
        <v>714.94810284729101</v>
      </c>
      <c r="D236" s="265">
        <v>-87.051421681413004</v>
      </c>
      <c r="E236" s="266">
        <v>0.89145701584699999</v>
      </c>
      <c r="F236" s="264">
        <v>714.99999999999102</v>
      </c>
      <c r="G236" s="265">
        <v>417.08333333332803</v>
      </c>
      <c r="H236" s="267">
        <v>30.631229999999999</v>
      </c>
      <c r="I236" s="264">
        <v>383.38107000000002</v>
      </c>
      <c r="J236" s="265">
        <v>-33.702263333326997</v>
      </c>
      <c r="K236" s="270">
        <v>0.53619730069899996</v>
      </c>
    </row>
    <row r="237" spans="1:11" ht="14.4" customHeight="1" thickBot="1" x14ac:dyDescent="0.35">
      <c r="A237" s="281" t="s">
        <v>414</v>
      </c>
      <c r="B237" s="259">
        <v>801.99952452870502</v>
      </c>
      <c r="C237" s="259">
        <v>714.94810284729101</v>
      </c>
      <c r="D237" s="260">
        <v>-87.051421681413004</v>
      </c>
      <c r="E237" s="261">
        <v>0.89145701584699999</v>
      </c>
      <c r="F237" s="259">
        <v>714.99999999999102</v>
      </c>
      <c r="G237" s="260">
        <v>417.08333333332803</v>
      </c>
      <c r="H237" s="262">
        <v>30.631229999999999</v>
      </c>
      <c r="I237" s="259">
        <v>383.38107000000002</v>
      </c>
      <c r="J237" s="260">
        <v>-33.702263333326997</v>
      </c>
      <c r="K237" s="263">
        <v>0.53619730069899996</v>
      </c>
    </row>
    <row r="238" spans="1:11" ht="14.4" customHeight="1" thickBot="1" x14ac:dyDescent="0.35">
      <c r="A238" s="280" t="s">
        <v>415</v>
      </c>
      <c r="B238" s="264">
        <v>4.9406564584124654E-324</v>
      </c>
      <c r="C238" s="264">
        <v>435.96898154257701</v>
      </c>
      <c r="D238" s="265">
        <v>435.96898154257701</v>
      </c>
      <c r="E238" s="272" t="s">
        <v>192</v>
      </c>
      <c r="F238" s="264">
        <v>0</v>
      </c>
      <c r="G238" s="265">
        <v>0</v>
      </c>
      <c r="H238" s="267">
        <v>2.6663999999999999</v>
      </c>
      <c r="I238" s="264">
        <v>31.985800000000001</v>
      </c>
      <c r="J238" s="265">
        <v>31.985800000000001</v>
      </c>
      <c r="K238" s="268" t="s">
        <v>186</v>
      </c>
    </row>
    <row r="239" spans="1:11" ht="14.4" customHeight="1" thickBot="1" x14ac:dyDescent="0.35">
      <c r="A239" s="281" t="s">
        <v>416</v>
      </c>
      <c r="B239" s="259">
        <v>4.9406564584124654E-324</v>
      </c>
      <c r="C239" s="259">
        <v>435.96898154257701</v>
      </c>
      <c r="D239" s="260">
        <v>435.96898154257701</v>
      </c>
      <c r="E239" s="271" t="s">
        <v>192</v>
      </c>
      <c r="F239" s="259">
        <v>0</v>
      </c>
      <c r="G239" s="260">
        <v>0</v>
      </c>
      <c r="H239" s="262">
        <v>2.6663999999999999</v>
      </c>
      <c r="I239" s="259">
        <v>31.985800000000001</v>
      </c>
      <c r="J239" s="260">
        <v>31.985800000000001</v>
      </c>
      <c r="K239" s="269" t="s">
        <v>186</v>
      </c>
    </row>
    <row r="240" spans="1:11" ht="14.4" customHeight="1" thickBot="1" x14ac:dyDescent="0.35">
      <c r="A240" s="280" t="s">
        <v>417</v>
      </c>
      <c r="B240" s="264">
        <v>3466.9976387296601</v>
      </c>
      <c r="C240" s="264">
        <v>3707.3789947899199</v>
      </c>
      <c r="D240" s="265">
        <v>240.381356060261</v>
      </c>
      <c r="E240" s="266">
        <v>1.0693341562659999</v>
      </c>
      <c r="F240" s="264">
        <v>3940.99999999995</v>
      </c>
      <c r="G240" s="265">
        <v>2298.9166666666401</v>
      </c>
      <c r="H240" s="267">
        <v>399.60313000000002</v>
      </c>
      <c r="I240" s="264">
        <v>2015.76657</v>
      </c>
      <c r="J240" s="265">
        <v>-283.15009666663798</v>
      </c>
      <c r="K240" s="270">
        <v>0.51148606191299995</v>
      </c>
    </row>
    <row r="241" spans="1:11" ht="14.4" customHeight="1" thickBot="1" x14ac:dyDescent="0.35">
      <c r="A241" s="281" t="s">
        <v>418</v>
      </c>
      <c r="B241" s="259">
        <v>3466.9976387296601</v>
      </c>
      <c r="C241" s="259">
        <v>3707.3789947899199</v>
      </c>
      <c r="D241" s="260">
        <v>240.381356060261</v>
      </c>
      <c r="E241" s="261">
        <v>1.0693341562659999</v>
      </c>
      <c r="F241" s="259">
        <v>3940.99999999995</v>
      </c>
      <c r="G241" s="260">
        <v>2298.9166666666401</v>
      </c>
      <c r="H241" s="262">
        <v>399.60313000000002</v>
      </c>
      <c r="I241" s="259">
        <v>2015.76657</v>
      </c>
      <c r="J241" s="260">
        <v>-283.15009666663798</v>
      </c>
      <c r="K241" s="263">
        <v>0.51148606191299995</v>
      </c>
    </row>
    <row r="242" spans="1:11" ht="14.4" customHeight="1" thickBot="1" x14ac:dyDescent="0.35">
      <c r="A242" s="284" t="s">
        <v>419</v>
      </c>
      <c r="B242" s="264">
        <v>4.9406564584124654E-324</v>
      </c>
      <c r="C242" s="264">
        <v>447.54031905843601</v>
      </c>
      <c r="D242" s="265">
        <v>447.54031905843601</v>
      </c>
      <c r="E242" s="272" t="s">
        <v>192</v>
      </c>
      <c r="F242" s="264">
        <v>0</v>
      </c>
      <c r="G242" s="265">
        <v>0</v>
      </c>
      <c r="H242" s="267">
        <v>40.969189999999998</v>
      </c>
      <c r="I242" s="264">
        <v>294.94497000000001</v>
      </c>
      <c r="J242" s="265">
        <v>294.94497000000001</v>
      </c>
      <c r="K242" s="268" t="s">
        <v>186</v>
      </c>
    </row>
    <row r="243" spans="1:11" ht="14.4" customHeight="1" thickBot="1" x14ac:dyDescent="0.35">
      <c r="A243" s="283" t="s">
        <v>420</v>
      </c>
      <c r="B243" s="264">
        <v>4.9406564584124654E-324</v>
      </c>
      <c r="C243" s="264">
        <v>447.54031905843601</v>
      </c>
      <c r="D243" s="265">
        <v>447.54031905843601</v>
      </c>
      <c r="E243" s="272" t="s">
        <v>192</v>
      </c>
      <c r="F243" s="264">
        <v>0</v>
      </c>
      <c r="G243" s="265">
        <v>0</v>
      </c>
      <c r="H243" s="267">
        <v>40.969189999999998</v>
      </c>
      <c r="I243" s="264">
        <v>294.94497000000001</v>
      </c>
      <c r="J243" s="265">
        <v>294.94497000000001</v>
      </c>
      <c r="K243" s="268" t="s">
        <v>186</v>
      </c>
    </row>
    <row r="244" spans="1:11" ht="14.4" customHeight="1" thickBot="1" x14ac:dyDescent="0.35">
      <c r="A244" s="282" t="s">
        <v>421</v>
      </c>
      <c r="B244" s="264">
        <v>4.9406564584124654E-324</v>
      </c>
      <c r="C244" s="264">
        <v>447.54031905843601</v>
      </c>
      <c r="D244" s="265">
        <v>447.54031905843601</v>
      </c>
      <c r="E244" s="272" t="s">
        <v>192</v>
      </c>
      <c r="F244" s="264">
        <v>0</v>
      </c>
      <c r="G244" s="265">
        <v>0</v>
      </c>
      <c r="H244" s="267">
        <v>40.969189999999998</v>
      </c>
      <c r="I244" s="264">
        <v>294.94497000000001</v>
      </c>
      <c r="J244" s="265">
        <v>294.94497000000001</v>
      </c>
      <c r="K244" s="268" t="s">
        <v>186</v>
      </c>
    </row>
    <row r="245" spans="1:11" ht="14.4" customHeight="1" thickBot="1" x14ac:dyDescent="0.35">
      <c r="A245" s="280" t="s">
        <v>422</v>
      </c>
      <c r="B245" s="264">
        <v>4.9406564584124654E-324</v>
      </c>
      <c r="C245" s="264">
        <v>447.54031905843601</v>
      </c>
      <c r="D245" s="265">
        <v>447.54031905843601</v>
      </c>
      <c r="E245" s="272" t="s">
        <v>192</v>
      </c>
      <c r="F245" s="264">
        <v>0</v>
      </c>
      <c r="G245" s="265">
        <v>0</v>
      </c>
      <c r="H245" s="267">
        <v>40.969189999999998</v>
      </c>
      <c r="I245" s="264">
        <v>294.94497000000001</v>
      </c>
      <c r="J245" s="265">
        <v>294.94497000000001</v>
      </c>
      <c r="K245" s="268" t="s">
        <v>186</v>
      </c>
    </row>
    <row r="246" spans="1:11" ht="14.4" customHeight="1" thickBot="1" x14ac:dyDescent="0.35">
      <c r="A246" s="281" t="s">
        <v>423</v>
      </c>
      <c r="B246" s="259">
        <v>4.9406564584124654E-324</v>
      </c>
      <c r="C246" s="259">
        <v>6.6399994653330001</v>
      </c>
      <c r="D246" s="260">
        <v>6.6399994653330001</v>
      </c>
      <c r="E246" s="271" t="s">
        <v>192</v>
      </c>
      <c r="F246" s="259">
        <v>0</v>
      </c>
      <c r="G246" s="260">
        <v>0</v>
      </c>
      <c r="H246" s="262">
        <v>4.9406564584124654E-324</v>
      </c>
      <c r="I246" s="259">
        <v>3.4584595208887258E-323</v>
      </c>
      <c r="J246" s="260">
        <v>3.4584595208887258E-323</v>
      </c>
      <c r="K246" s="269" t="s">
        <v>186</v>
      </c>
    </row>
    <row r="247" spans="1:11" ht="14.4" customHeight="1" thickBot="1" x14ac:dyDescent="0.35">
      <c r="A247" s="281" t="s">
        <v>424</v>
      </c>
      <c r="B247" s="259">
        <v>4.9406564584124654E-324</v>
      </c>
      <c r="C247" s="259">
        <v>435.667320014474</v>
      </c>
      <c r="D247" s="260">
        <v>435.667320014474</v>
      </c>
      <c r="E247" s="271" t="s">
        <v>192</v>
      </c>
      <c r="F247" s="259">
        <v>0</v>
      </c>
      <c r="G247" s="260">
        <v>0</v>
      </c>
      <c r="H247" s="262">
        <v>40.969189999999998</v>
      </c>
      <c r="I247" s="259">
        <v>289.12297000000001</v>
      </c>
      <c r="J247" s="260">
        <v>289.12297000000001</v>
      </c>
      <c r="K247" s="269" t="s">
        <v>186</v>
      </c>
    </row>
    <row r="248" spans="1:11" ht="14.4" customHeight="1" thickBot="1" x14ac:dyDescent="0.35">
      <c r="A248" s="281" t="s">
        <v>425</v>
      </c>
      <c r="B248" s="259">
        <v>4.9406564584124654E-324</v>
      </c>
      <c r="C248" s="259">
        <v>5.2329995786280001</v>
      </c>
      <c r="D248" s="260">
        <v>5.2329995786280001</v>
      </c>
      <c r="E248" s="271" t="s">
        <v>192</v>
      </c>
      <c r="F248" s="259">
        <v>0</v>
      </c>
      <c r="G248" s="260">
        <v>0</v>
      </c>
      <c r="H248" s="262">
        <v>4.9406564584124654E-324</v>
      </c>
      <c r="I248" s="259">
        <v>5.8220000000000001</v>
      </c>
      <c r="J248" s="260">
        <v>5.8220000000000001</v>
      </c>
      <c r="K248" s="269" t="s">
        <v>186</v>
      </c>
    </row>
    <row r="249" spans="1:11" ht="14.4" customHeight="1" thickBot="1" x14ac:dyDescent="0.35">
      <c r="A249" s="285"/>
      <c r="B249" s="259">
        <v>28263.701994098799</v>
      </c>
      <c r="C249" s="259">
        <v>4.9406564584124654E-324</v>
      </c>
      <c r="D249" s="260">
        <v>-28263.701994098799</v>
      </c>
      <c r="E249" s="261">
        <v>0</v>
      </c>
      <c r="F249" s="259">
        <v>31883.762828729399</v>
      </c>
      <c r="G249" s="260">
        <v>18598.8616500922</v>
      </c>
      <c r="H249" s="262">
        <v>2392.8982599999999</v>
      </c>
      <c r="I249" s="259">
        <v>20158.815149999999</v>
      </c>
      <c r="J249" s="260">
        <v>1559.9534999078401</v>
      </c>
      <c r="K249" s="263">
        <v>0.63225960054599994</v>
      </c>
    </row>
    <row r="250" spans="1:11" ht="14.4" customHeight="1" thickBot="1" x14ac:dyDescent="0.35">
      <c r="A250" s="286" t="s">
        <v>90</v>
      </c>
      <c r="B250" s="273">
        <v>28263.701994098799</v>
      </c>
      <c r="C250" s="273">
        <v>30045.288625673398</v>
      </c>
      <c r="D250" s="274">
        <v>1781.58663157461</v>
      </c>
      <c r="E250" s="275" t="s">
        <v>192</v>
      </c>
      <c r="F250" s="273">
        <v>31883.762828729399</v>
      </c>
      <c r="G250" s="274">
        <v>18598.8616500922</v>
      </c>
      <c r="H250" s="273">
        <v>2392.8982599999999</v>
      </c>
      <c r="I250" s="273">
        <v>20158.815149999999</v>
      </c>
      <c r="J250" s="274">
        <v>1559.9534999078401</v>
      </c>
      <c r="K250" s="276">
        <v>0.63225960054599994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09" t="s">
        <v>167</v>
      </c>
      <c r="B1" s="210"/>
      <c r="C1" s="210"/>
      <c r="D1" s="210"/>
      <c r="E1" s="210"/>
      <c r="F1" s="210"/>
      <c r="G1" s="183"/>
    </row>
    <row r="2" spans="1:8" ht="14.4" customHeight="1" thickBot="1" x14ac:dyDescent="0.35">
      <c r="A2" s="258" t="s">
        <v>185</v>
      </c>
      <c r="B2" s="92"/>
      <c r="C2" s="92"/>
      <c r="D2" s="92"/>
      <c r="E2" s="92"/>
      <c r="F2" s="92"/>
    </row>
    <row r="3" spans="1:8" ht="14.4" customHeight="1" thickBot="1" x14ac:dyDescent="0.35">
      <c r="A3" s="120" t="s">
        <v>0</v>
      </c>
      <c r="B3" s="121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174</v>
      </c>
    </row>
    <row r="4" spans="1:8" ht="14.4" customHeight="1" x14ac:dyDescent="0.3">
      <c r="A4" s="287" t="s">
        <v>426</v>
      </c>
      <c r="B4" s="288" t="s">
        <v>427</v>
      </c>
      <c r="C4" s="289" t="s">
        <v>428</v>
      </c>
      <c r="D4" s="289" t="s">
        <v>427</v>
      </c>
      <c r="E4" s="289" t="s">
        <v>427</v>
      </c>
      <c r="F4" s="290" t="s">
        <v>427</v>
      </c>
      <c r="G4" s="289" t="s">
        <v>427</v>
      </c>
      <c r="H4" s="289" t="s">
        <v>91</v>
      </c>
    </row>
    <row r="5" spans="1:8" ht="14.4" customHeight="1" x14ac:dyDescent="0.3">
      <c r="A5" s="287" t="s">
        <v>426</v>
      </c>
      <c r="B5" s="288" t="s">
        <v>429</v>
      </c>
      <c r="C5" s="289" t="s">
        <v>430</v>
      </c>
      <c r="D5" s="289">
        <v>170333.00891546431</v>
      </c>
      <c r="E5" s="289">
        <v>107284.64318146113</v>
      </c>
      <c r="F5" s="290">
        <v>0.62985233375819794</v>
      </c>
      <c r="G5" s="289">
        <v>-63048.365734003179</v>
      </c>
      <c r="H5" s="289" t="s">
        <v>2</v>
      </c>
    </row>
    <row r="6" spans="1:8" ht="14.4" customHeight="1" x14ac:dyDescent="0.3">
      <c r="A6" s="287" t="s">
        <v>426</v>
      </c>
      <c r="B6" s="288" t="s">
        <v>6</v>
      </c>
      <c r="C6" s="289" t="s">
        <v>428</v>
      </c>
      <c r="D6" s="289">
        <v>170333.00891546431</v>
      </c>
      <c r="E6" s="289">
        <v>107284.64318146113</v>
      </c>
      <c r="F6" s="290">
        <v>0.62985233375819794</v>
      </c>
      <c r="G6" s="289">
        <v>-63048.365734003179</v>
      </c>
      <c r="H6" s="289" t="s">
        <v>431</v>
      </c>
    </row>
    <row r="8" spans="1:8" ht="14.4" customHeight="1" x14ac:dyDescent="0.3">
      <c r="A8" s="287" t="s">
        <v>426</v>
      </c>
      <c r="B8" s="288" t="s">
        <v>427</v>
      </c>
      <c r="C8" s="289" t="s">
        <v>428</v>
      </c>
      <c r="D8" s="289" t="s">
        <v>427</v>
      </c>
      <c r="E8" s="289" t="s">
        <v>427</v>
      </c>
      <c r="F8" s="290" t="s">
        <v>427</v>
      </c>
      <c r="G8" s="289" t="s">
        <v>427</v>
      </c>
      <c r="H8" s="289" t="s">
        <v>91</v>
      </c>
    </row>
    <row r="9" spans="1:8" ht="14.4" customHeight="1" x14ac:dyDescent="0.3">
      <c r="A9" s="287" t="s">
        <v>432</v>
      </c>
      <c r="B9" s="288" t="s">
        <v>429</v>
      </c>
      <c r="C9" s="289" t="s">
        <v>430</v>
      </c>
      <c r="D9" s="289">
        <v>168155.24599597385</v>
      </c>
      <c r="E9" s="289">
        <v>107284.64318146113</v>
      </c>
      <c r="F9" s="290">
        <v>0.6380094926329557</v>
      </c>
      <c r="G9" s="289">
        <v>-60870.60281451272</v>
      </c>
      <c r="H9" s="289" t="s">
        <v>2</v>
      </c>
    </row>
    <row r="10" spans="1:8" ht="14.4" customHeight="1" x14ac:dyDescent="0.3">
      <c r="A10" s="287" t="s">
        <v>432</v>
      </c>
      <c r="B10" s="288" t="s">
        <v>6</v>
      </c>
      <c r="C10" s="289" t="s">
        <v>433</v>
      </c>
      <c r="D10" s="289">
        <v>168155.24599597385</v>
      </c>
      <c r="E10" s="289">
        <v>107284.64318146113</v>
      </c>
      <c r="F10" s="290">
        <v>0.6380094926329557</v>
      </c>
      <c r="G10" s="289">
        <v>-60870.60281451272</v>
      </c>
      <c r="H10" s="289" t="s">
        <v>434</v>
      </c>
    </row>
    <row r="11" spans="1:8" ht="14.4" customHeight="1" x14ac:dyDescent="0.3">
      <c r="A11" s="287" t="s">
        <v>427</v>
      </c>
      <c r="B11" s="288" t="s">
        <v>427</v>
      </c>
      <c r="C11" s="289" t="s">
        <v>427</v>
      </c>
      <c r="D11" s="289" t="s">
        <v>427</v>
      </c>
      <c r="E11" s="289" t="s">
        <v>427</v>
      </c>
      <c r="F11" s="290" t="s">
        <v>427</v>
      </c>
      <c r="G11" s="289" t="s">
        <v>427</v>
      </c>
      <c r="H11" s="289" t="s">
        <v>435</v>
      </c>
    </row>
    <row r="12" spans="1:8" ht="14.4" customHeight="1" x14ac:dyDescent="0.3">
      <c r="A12" s="287" t="s">
        <v>426</v>
      </c>
      <c r="B12" s="288" t="s">
        <v>6</v>
      </c>
      <c r="C12" s="289" t="s">
        <v>428</v>
      </c>
      <c r="D12" s="289">
        <v>170333.00891546431</v>
      </c>
      <c r="E12" s="289">
        <v>107284.64318146113</v>
      </c>
      <c r="F12" s="290">
        <v>0.62985233375819794</v>
      </c>
      <c r="G12" s="289">
        <v>-63048.365734003179</v>
      </c>
      <c r="H12" s="289" t="s">
        <v>431</v>
      </c>
    </row>
  </sheetData>
  <autoFilter ref="A3:G3"/>
  <mergeCells count="1">
    <mergeCell ref="A1:G1"/>
  </mergeCells>
  <conditionalFormatting sqref="F7 F13:F65536">
    <cfRule type="cellIs" dxfId="52" priority="15" stopIfTrue="1" operator="greaterThan">
      <formula>1</formula>
    </cfRule>
  </conditionalFormatting>
  <conditionalFormatting sqref="F4:F6">
    <cfRule type="cellIs" dxfId="51" priority="10" operator="greaterThan">
      <formula>1</formula>
    </cfRule>
  </conditionalFormatting>
  <conditionalFormatting sqref="B4:B6">
    <cfRule type="expression" dxfId="50" priority="14">
      <formula>AND(LEFT(H4,6)&lt;&gt;"mezera",H4&lt;&gt;"")</formula>
    </cfRule>
  </conditionalFormatting>
  <conditionalFormatting sqref="A4:A6">
    <cfRule type="expression" dxfId="49" priority="11">
      <formula>AND(H4&lt;&gt;"",H4&lt;&gt;"mezeraKL")</formula>
    </cfRule>
  </conditionalFormatting>
  <conditionalFormatting sqref="B4:G6">
    <cfRule type="expression" dxfId="48" priority="12">
      <formula>$H4="SumaNS"</formula>
    </cfRule>
    <cfRule type="expression" dxfId="47" priority="13">
      <formula>OR($H4="KL",$H4="SumaKL")</formula>
    </cfRule>
  </conditionalFormatting>
  <conditionalFormatting sqref="A4:G6">
    <cfRule type="expression" dxfId="46" priority="9">
      <formula>$H4&lt;&gt;""</formula>
    </cfRule>
  </conditionalFormatting>
  <conditionalFormatting sqref="G4:G6">
    <cfRule type="cellIs" dxfId="45" priority="8" operator="greaterThan">
      <formula>0</formula>
    </cfRule>
  </conditionalFormatting>
  <conditionalFormatting sqref="F8:F12">
    <cfRule type="cellIs" dxfId="44" priority="3" operator="greaterThan">
      <formula>1</formula>
    </cfRule>
  </conditionalFormatting>
  <conditionalFormatting sqref="B8:B12">
    <cfRule type="expression" dxfId="43" priority="7">
      <formula>AND(LEFT(H8,6)&lt;&gt;"mezera",H8&lt;&gt;"")</formula>
    </cfRule>
  </conditionalFormatting>
  <conditionalFormatting sqref="A8:A12">
    <cfRule type="expression" dxfId="42" priority="4">
      <formula>AND(H8&lt;&gt;"",H8&lt;&gt;"mezeraKL")</formula>
    </cfRule>
  </conditionalFormatting>
  <conditionalFormatting sqref="B8:G12">
    <cfRule type="expression" dxfId="41" priority="5">
      <formula>$H8="SumaNS"</formula>
    </cfRule>
    <cfRule type="expression" dxfId="40" priority="6">
      <formula>OR($H8="KL",$H8="SumaKL")</formula>
    </cfRule>
  </conditionalFormatting>
  <conditionalFormatting sqref="A8:G12">
    <cfRule type="expression" dxfId="39" priority="2">
      <formula>$H8&lt;&gt;""</formula>
    </cfRule>
  </conditionalFormatting>
  <conditionalFormatting sqref="G8:G12">
    <cfRule type="cellIs" dxfId="3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/>
    <col min="9" max="9" width="8.5546875" style="86" hidden="1" customWidth="1"/>
    <col min="10" max="10" width="25.77734375" style="86" customWidth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15" t="s">
        <v>166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4.4" customHeight="1" thickBot="1" x14ac:dyDescent="0.35">
      <c r="A2" s="258" t="s">
        <v>185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11"/>
      <c r="D3" s="212"/>
      <c r="E3" s="212"/>
      <c r="F3" s="212"/>
      <c r="G3" s="212"/>
      <c r="H3" s="212"/>
      <c r="I3" s="212"/>
      <c r="J3" s="213" t="s">
        <v>151</v>
      </c>
      <c r="K3" s="214"/>
      <c r="L3" s="147">
        <f>IF(M3&lt;&gt;0,N3/M3,0)</f>
        <v>200.90757150086353</v>
      </c>
      <c r="M3" s="147">
        <f>SUBTOTAL(9,M5:M1048576)</f>
        <v>534</v>
      </c>
      <c r="N3" s="148">
        <f>SUBTOTAL(9,N5:N1048576)</f>
        <v>107284.64318146113</v>
      </c>
    </row>
    <row r="4" spans="1:14" s="85" customFormat="1" ht="14.4" customHeight="1" thickBot="1" x14ac:dyDescent="0.35">
      <c r="A4" s="291" t="s">
        <v>7</v>
      </c>
      <c r="B4" s="292" t="s">
        <v>8</v>
      </c>
      <c r="C4" s="292" t="s">
        <v>0</v>
      </c>
      <c r="D4" s="292" t="s">
        <v>9</v>
      </c>
      <c r="E4" s="292" t="s">
        <v>10</v>
      </c>
      <c r="F4" s="292" t="s">
        <v>2</v>
      </c>
      <c r="G4" s="292" t="s">
        <v>11</v>
      </c>
      <c r="H4" s="292" t="s">
        <v>12</v>
      </c>
      <c r="I4" s="292" t="s">
        <v>13</v>
      </c>
      <c r="J4" s="293" t="s">
        <v>14</v>
      </c>
      <c r="K4" s="293" t="s">
        <v>15</v>
      </c>
      <c r="L4" s="294" t="s">
        <v>175</v>
      </c>
      <c r="M4" s="294" t="s">
        <v>16</v>
      </c>
      <c r="N4" s="295" t="s">
        <v>18</v>
      </c>
    </row>
    <row r="5" spans="1:14" ht="14.4" customHeight="1" x14ac:dyDescent="0.3">
      <c r="A5" s="298" t="s">
        <v>426</v>
      </c>
      <c r="B5" s="299" t="s">
        <v>428</v>
      </c>
      <c r="C5" s="300" t="s">
        <v>432</v>
      </c>
      <c r="D5" s="301" t="s">
        <v>433</v>
      </c>
      <c r="E5" s="300" t="s">
        <v>429</v>
      </c>
      <c r="F5" s="301" t="s">
        <v>430</v>
      </c>
      <c r="G5" s="300"/>
      <c r="H5" s="300">
        <v>183527</v>
      </c>
      <c r="I5" s="300">
        <v>83527</v>
      </c>
      <c r="J5" s="300" t="s">
        <v>436</v>
      </c>
      <c r="K5" s="300" t="s">
        <v>437</v>
      </c>
      <c r="L5" s="302">
        <v>181.33471425344248</v>
      </c>
      <c r="M5" s="302">
        <v>2</v>
      </c>
      <c r="N5" s="303">
        <v>362.66942850688497</v>
      </c>
    </row>
    <row r="6" spans="1:14" ht="14.4" customHeight="1" x14ac:dyDescent="0.3">
      <c r="A6" s="304" t="s">
        <v>426</v>
      </c>
      <c r="B6" s="305" t="s">
        <v>428</v>
      </c>
      <c r="C6" s="306" t="s">
        <v>432</v>
      </c>
      <c r="D6" s="307" t="s">
        <v>433</v>
      </c>
      <c r="E6" s="306" t="s">
        <v>429</v>
      </c>
      <c r="F6" s="307" t="s">
        <v>430</v>
      </c>
      <c r="G6" s="306" t="s">
        <v>438</v>
      </c>
      <c r="H6" s="306">
        <v>100362</v>
      </c>
      <c r="I6" s="306">
        <v>362</v>
      </c>
      <c r="J6" s="306" t="s">
        <v>439</v>
      </c>
      <c r="K6" s="306" t="s">
        <v>440</v>
      </c>
      <c r="L6" s="308">
        <v>84.08</v>
      </c>
      <c r="M6" s="308">
        <v>1</v>
      </c>
      <c r="N6" s="309">
        <v>84.08</v>
      </c>
    </row>
    <row r="7" spans="1:14" ht="14.4" customHeight="1" x14ac:dyDescent="0.3">
      <c r="A7" s="304" t="s">
        <v>426</v>
      </c>
      <c r="B7" s="305" t="s">
        <v>428</v>
      </c>
      <c r="C7" s="306" t="s">
        <v>432</v>
      </c>
      <c r="D7" s="307" t="s">
        <v>433</v>
      </c>
      <c r="E7" s="306" t="s">
        <v>429</v>
      </c>
      <c r="F7" s="307" t="s">
        <v>430</v>
      </c>
      <c r="G7" s="306" t="s">
        <v>438</v>
      </c>
      <c r="H7" s="306">
        <v>100394</v>
      </c>
      <c r="I7" s="306">
        <v>394</v>
      </c>
      <c r="J7" s="306" t="s">
        <v>441</v>
      </c>
      <c r="K7" s="306" t="s">
        <v>442</v>
      </c>
      <c r="L7" s="308">
        <v>64.709998828584602</v>
      </c>
      <c r="M7" s="308">
        <v>1</v>
      </c>
      <c r="N7" s="309">
        <v>64.709998828584602</v>
      </c>
    </row>
    <row r="8" spans="1:14" ht="14.4" customHeight="1" x14ac:dyDescent="0.3">
      <c r="A8" s="304" t="s">
        <v>426</v>
      </c>
      <c r="B8" s="305" t="s">
        <v>428</v>
      </c>
      <c r="C8" s="306" t="s">
        <v>432</v>
      </c>
      <c r="D8" s="307" t="s">
        <v>433</v>
      </c>
      <c r="E8" s="306" t="s">
        <v>429</v>
      </c>
      <c r="F8" s="307" t="s">
        <v>430</v>
      </c>
      <c r="G8" s="306" t="s">
        <v>438</v>
      </c>
      <c r="H8" s="306">
        <v>100802</v>
      </c>
      <c r="I8" s="306">
        <v>802</v>
      </c>
      <c r="J8" s="306" t="s">
        <v>443</v>
      </c>
      <c r="K8" s="306" t="s">
        <v>444</v>
      </c>
      <c r="L8" s="308">
        <v>58.971513715645401</v>
      </c>
      <c r="M8" s="308">
        <v>2</v>
      </c>
      <c r="N8" s="309">
        <v>117.9430274312908</v>
      </c>
    </row>
    <row r="9" spans="1:14" ht="14.4" customHeight="1" x14ac:dyDescent="0.3">
      <c r="A9" s="304" t="s">
        <v>426</v>
      </c>
      <c r="B9" s="305" t="s">
        <v>428</v>
      </c>
      <c r="C9" s="306" t="s">
        <v>432</v>
      </c>
      <c r="D9" s="307" t="s">
        <v>433</v>
      </c>
      <c r="E9" s="306" t="s">
        <v>429</v>
      </c>
      <c r="F9" s="307" t="s">
        <v>430</v>
      </c>
      <c r="G9" s="306" t="s">
        <v>438</v>
      </c>
      <c r="H9" s="306">
        <v>103575</v>
      </c>
      <c r="I9" s="306">
        <v>3575</v>
      </c>
      <c r="J9" s="306" t="s">
        <v>445</v>
      </c>
      <c r="K9" s="306" t="s">
        <v>446</v>
      </c>
      <c r="L9" s="308">
        <v>67.452910132600209</v>
      </c>
      <c r="M9" s="308">
        <v>58</v>
      </c>
      <c r="N9" s="309">
        <v>3913.373780262169</v>
      </c>
    </row>
    <row r="10" spans="1:14" ht="14.4" customHeight="1" x14ac:dyDescent="0.3">
      <c r="A10" s="304" t="s">
        <v>426</v>
      </c>
      <c r="B10" s="305" t="s">
        <v>428</v>
      </c>
      <c r="C10" s="306" t="s">
        <v>432</v>
      </c>
      <c r="D10" s="307" t="s">
        <v>433</v>
      </c>
      <c r="E10" s="306" t="s">
        <v>429</v>
      </c>
      <c r="F10" s="307" t="s">
        <v>430</v>
      </c>
      <c r="G10" s="306" t="s">
        <v>438</v>
      </c>
      <c r="H10" s="306">
        <v>106091</v>
      </c>
      <c r="I10" s="306">
        <v>6091</v>
      </c>
      <c r="J10" s="306" t="s">
        <v>447</v>
      </c>
      <c r="K10" s="306" t="s">
        <v>448</v>
      </c>
      <c r="L10" s="308">
        <v>79.129995091402293</v>
      </c>
      <c r="M10" s="308">
        <v>3</v>
      </c>
      <c r="N10" s="309">
        <v>237.3899803656092</v>
      </c>
    </row>
    <row r="11" spans="1:14" ht="14.4" customHeight="1" x14ac:dyDescent="0.3">
      <c r="A11" s="304" t="s">
        <v>426</v>
      </c>
      <c r="B11" s="305" t="s">
        <v>428</v>
      </c>
      <c r="C11" s="306" t="s">
        <v>432</v>
      </c>
      <c r="D11" s="307" t="s">
        <v>433</v>
      </c>
      <c r="E11" s="306" t="s">
        <v>429</v>
      </c>
      <c r="F11" s="307" t="s">
        <v>430</v>
      </c>
      <c r="G11" s="306" t="s">
        <v>438</v>
      </c>
      <c r="H11" s="306">
        <v>106093</v>
      </c>
      <c r="I11" s="306">
        <v>6093</v>
      </c>
      <c r="J11" s="306" t="s">
        <v>447</v>
      </c>
      <c r="K11" s="306" t="s">
        <v>449</v>
      </c>
      <c r="L11" s="308">
        <v>145.27000000000001</v>
      </c>
      <c r="M11" s="308">
        <v>2</v>
      </c>
      <c r="N11" s="309">
        <v>290.54000000000002</v>
      </c>
    </row>
    <row r="12" spans="1:14" ht="14.4" customHeight="1" x14ac:dyDescent="0.3">
      <c r="A12" s="304" t="s">
        <v>426</v>
      </c>
      <c r="B12" s="305" t="s">
        <v>428</v>
      </c>
      <c r="C12" s="306" t="s">
        <v>432</v>
      </c>
      <c r="D12" s="307" t="s">
        <v>433</v>
      </c>
      <c r="E12" s="306" t="s">
        <v>429</v>
      </c>
      <c r="F12" s="307" t="s">
        <v>430</v>
      </c>
      <c r="G12" s="306" t="s">
        <v>438</v>
      </c>
      <c r="H12" s="306">
        <v>150335</v>
      </c>
      <c r="I12" s="306">
        <v>50335</v>
      </c>
      <c r="J12" s="306" t="s">
        <v>450</v>
      </c>
      <c r="K12" s="306" t="s">
        <v>451</v>
      </c>
      <c r="L12" s="308">
        <v>45.730004963935599</v>
      </c>
      <c r="M12" s="308">
        <v>5</v>
      </c>
      <c r="N12" s="309">
        <v>228.38003971148481</v>
      </c>
    </row>
    <row r="13" spans="1:14" ht="14.4" customHeight="1" x14ac:dyDescent="0.3">
      <c r="A13" s="304" t="s">
        <v>426</v>
      </c>
      <c r="B13" s="305" t="s">
        <v>428</v>
      </c>
      <c r="C13" s="306" t="s">
        <v>432</v>
      </c>
      <c r="D13" s="307" t="s">
        <v>433</v>
      </c>
      <c r="E13" s="306" t="s">
        <v>429</v>
      </c>
      <c r="F13" s="307" t="s">
        <v>430</v>
      </c>
      <c r="G13" s="306" t="s">
        <v>438</v>
      </c>
      <c r="H13" s="306">
        <v>152266</v>
      </c>
      <c r="I13" s="306">
        <v>52266</v>
      </c>
      <c r="J13" s="306" t="s">
        <v>452</v>
      </c>
      <c r="K13" s="306" t="s">
        <v>453</v>
      </c>
      <c r="L13" s="308">
        <v>39.549999999999997</v>
      </c>
      <c r="M13" s="308">
        <v>4</v>
      </c>
      <c r="N13" s="309">
        <v>158.19999999999999</v>
      </c>
    </row>
    <row r="14" spans="1:14" ht="14.4" customHeight="1" x14ac:dyDescent="0.3">
      <c r="A14" s="304" t="s">
        <v>426</v>
      </c>
      <c r="B14" s="305" t="s">
        <v>428</v>
      </c>
      <c r="C14" s="306" t="s">
        <v>432</v>
      </c>
      <c r="D14" s="307" t="s">
        <v>433</v>
      </c>
      <c r="E14" s="306" t="s">
        <v>429</v>
      </c>
      <c r="F14" s="307" t="s">
        <v>430</v>
      </c>
      <c r="G14" s="306" t="s">
        <v>438</v>
      </c>
      <c r="H14" s="306">
        <v>155947</v>
      </c>
      <c r="I14" s="306">
        <v>55947</v>
      </c>
      <c r="J14" s="306" t="s">
        <v>454</v>
      </c>
      <c r="K14" s="306"/>
      <c r="L14" s="308">
        <v>102.88957328495501</v>
      </c>
      <c r="M14" s="308">
        <v>1</v>
      </c>
      <c r="N14" s="309">
        <v>102.88957328495501</v>
      </c>
    </row>
    <row r="15" spans="1:14" ht="14.4" customHeight="1" x14ac:dyDescent="0.3">
      <c r="A15" s="304" t="s">
        <v>426</v>
      </c>
      <c r="B15" s="305" t="s">
        <v>428</v>
      </c>
      <c r="C15" s="306" t="s">
        <v>432</v>
      </c>
      <c r="D15" s="307" t="s">
        <v>433</v>
      </c>
      <c r="E15" s="306" t="s">
        <v>429</v>
      </c>
      <c r="F15" s="307" t="s">
        <v>430</v>
      </c>
      <c r="G15" s="306" t="s">
        <v>438</v>
      </c>
      <c r="H15" s="306">
        <v>164881</v>
      </c>
      <c r="I15" s="306">
        <v>64881</v>
      </c>
      <c r="J15" s="306" t="s">
        <v>455</v>
      </c>
      <c r="K15" s="306" t="s">
        <v>456</v>
      </c>
      <c r="L15" s="308">
        <v>87.649598500825505</v>
      </c>
      <c r="M15" s="308">
        <v>1</v>
      </c>
      <c r="N15" s="309">
        <v>87.649598500825505</v>
      </c>
    </row>
    <row r="16" spans="1:14" ht="14.4" customHeight="1" x14ac:dyDescent="0.3">
      <c r="A16" s="304" t="s">
        <v>426</v>
      </c>
      <c r="B16" s="305" t="s">
        <v>428</v>
      </c>
      <c r="C16" s="306" t="s">
        <v>432</v>
      </c>
      <c r="D16" s="307" t="s">
        <v>433</v>
      </c>
      <c r="E16" s="306" t="s">
        <v>429</v>
      </c>
      <c r="F16" s="307" t="s">
        <v>430</v>
      </c>
      <c r="G16" s="306" t="s">
        <v>438</v>
      </c>
      <c r="H16" s="306">
        <v>197402</v>
      </c>
      <c r="I16" s="306">
        <v>97402</v>
      </c>
      <c r="J16" s="306" t="s">
        <v>457</v>
      </c>
      <c r="K16" s="306" t="s">
        <v>458</v>
      </c>
      <c r="L16" s="308">
        <v>116.89997792611001</v>
      </c>
      <c r="M16" s="308">
        <v>40</v>
      </c>
      <c r="N16" s="309">
        <v>4674.2676137626941</v>
      </c>
    </row>
    <row r="17" spans="1:14" ht="14.4" customHeight="1" x14ac:dyDescent="0.3">
      <c r="A17" s="304" t="s">
        <v>426</v>
      </c>
      <c r="B17" s="305" t="s">
        <v>428</v>
      </c>
      <c r="C17" s="306" t="s">
        <v>432</v>
      </c>
      <c r="D17" s="307" t="s">
        <v>433</v>
      </c>
      <c r="E17" s="306" t="s">
        <v>429</v>
      </c>
      <c r="F17" s="307" t="s">
        <v>430</v>
      </c>
      <c r="G17" s="306" t="s">
        <v>438</v>
      </c>
      <c r="H17" s="306">
        <v>198872</v>
      </c>
      <c r="I17" s="306">
        <v>98872</v>
      </c>
      <c r="J17" s="306" t="s">
        <v>459</v>
      </c>
      <c r="K17" s="306" t="s">
        <v>460</v>
      </c>
      <c r="L17" s="308">
        <v>327.06</v>
      </c>
      <c r="M17" s="308">
        <v>44</v>
      </c>
      <c r="N17" s="309">
        <v>14390.640000000001</v>
      </c>
    </row>
    <row r="18" spans="1:14" ht="14.4" customHeight="1" x14ac:dyDescent="0.3">
      <c r="A18" s="304" t="s">
        <v>426</v>
      </c>
      <c r="B18" s="305" t="s">
        <v>428</v>
      </c>
      <c r="C18" s="306" t="s">
        <v>432</v>
      </c>
      <c r="D18" s="307" t="s">
        <v>433</v>
      </c>
      <c r="E18" s="306" t="s">
        <v>429</v>
      </c>
      <c r="F18" s="307" t="s">
        <v>430</v>
      </c>
      <c r="G18" s="306" t="s">
        <v>438</v>
      </c>
      <c r="H18" s="306">
        <v>198876</v>
      </c>
      <c r="I18" s="306">
        <v>98876</v>
      </c>
      <c r="J18" s="306" t="s">
        <v>459</v>
      </c>
      <c r="K18" s="306" t="s">
        <v>461</v>
      </c>
      <c r="L18" s="308">
        <v>246.02428571428572</v>
      </c>
      <c r="M18" s="308">
        <v>35</v>
      </c>
      <c r="N18" s="309">
        <v>8610.85</v>
      </c>
    </row>
    <row r="19" spans="1:14" ht="14.4" customHeight="1" x14ac:dyDescent="0.3">
      <c r="A19" s="304" t="s">
        <v>426</v>
      </c>
      <c r="B19" s="305" t="s">
        <v>428</v>
      </c>
      <c r="C19" s="306" t="s">
        <v>432</v>
      </c>
      <c r="D19" s="307" t="s">
        <v>433</v>
      </c>
      <c r="E19" s="306" t="s">
        <v>429</v>
      </c>
      <c r="F19" s="307" t="s">
        <v>430</v>
      </c>
      <c r="G19" s="306" t="s">
        <v>438</v>
      </c>
      <c r="H19" s="306">
        <v>198880</v>
      </c>
      <c r="I19" s="306">
        <v>98880</v>
      </c>
      <c r="J19" s="306" t="s">
        <v>459</v>
      </c>
      <c r="K19" s="306" t="s">
        <v>462</v>
      </c>
      <c r="L19" s="308">
        <v>208.62</v>
      </c>
      <c r="M19" s="308">
        <v>2</v>
      </c>
      <c r="N19" s="309">
        <v>417.24</v>
      </c>
    </row>
    <row r="20" spans="1:14" ht="14.4" customHeight="1" x14ac:dyDescent="0.3">
      <c r="A20" s="304" t="s">
        <v>426</v>
      </c>
      <c r="B20" s="305" t="s">
        <v>428</v>
      </c>
      <c r="C20" s="306" t="s">
        <v>432</v>
      </c>
      <c r="D20" s="307" t="s">
        <v>433</v>
      </c>
      <c r="E20" s="306" t="s">
        <v>429</v>
      </c>
      <c r="F20" s="307" t="s">
        <v>430</v>
      </c>
      <c r="G20" s="306" t="s">
        <v>438</v>
      </c>
      <c r="H20" s="306">
        <v>841560</v>
      </c>
      <c r="I20" s="306">
        <v>0</v>
      </c>
      <c r="J20" s="306" t="s">
        <v>463</v>
      </c>
      <c r="K20" s="306"/>
      <c r="L20" s="308">
        <v>508.96680738497201</v>
      </c>
      <c r="M20" s="308">
        <v>2</v>
      </c>
      <c r="N20" s="309">
        <v>1017.933614769944</v>
      </c>
    </row>
    <row r="21" spans="1:14" ht="14.4" customHeight="1" x14ac:dyDescent="0.3">
      <c r="A21" s="304" t="s">
        <v>426</v>
      </c>
      <c r="B21" s="305" t="s">
        <v>428</v>
      </c>
      <c r="C21" s="306" t="s">
        <v>432</v>
      </c>
      <c r="D21" s="307" t="s">
        <v>433</v>
      </c>
      <c r="E21" s="306" t="s">
        <v>429</v>
      </c>
      <c r="F21" s="307" t="s">
        <v>430</v>
      </c>
      <c r="G21" s="306" t="s">
        <v>438</v>
      </c>
      <c r="H21" s="306">
        <v>846629</v>
      </c>
      <c r="I21" s="306">
        <v>100013</v>
      </c>
      <c r="J21" s="306" t="s">
        <v>464</v>
      </c>
      <c r="K21" s="306" t="s">
        <v>465</v>
      </c>
      <c r="L21" s="308">
        <v>37.577983490765646</v>
      </c>
      <c r="M21" s="308">
        <v>16</v>
      </c>
      <c r="N21" s="309">
        <v>601.22975236148454</v>
      </c>
    </row>
    <row r="22" spans="1:14" ht="14.4" customHeight="1" x14ac:dyDescent="0.3">
      <c r="A22" s="304" t="s">
        <v>426</v>
      </c>
      <c r="B22" s="305" t="s">
        <v>428</v>
      </c>
      <c r="C22" s="306" t="s">
        <v>432</v>
      </c>
      <c r="D22" s="307" t="s">
        <v>433</v>
      </c>
      <c r="E22" s="306" t="s">
        <v>429</v>
      </c>
      <c r="F22" s="307" t="s">
        <v>430</v>
      </c>
      <c r="G22" s="306" t="s">
        <v>438</v>
      </c>
      <c r="H22" s="306">
        <v>847025</v>
      </c>
      <c r="I22" s="306">
        <v>137119</v>
      </c>
      <c r="J22" s="306" t="s">
        <v>466</v>
      </c>
      <c r="K22" s="306" t="s">
        <v>467</v>
      </c>
      <c r="L22" s="308">
        <v>57.359964209762857</v>
      </c>
      <c r="M22" s="308">
        <v>75</v>
      </c>
      <c r="N22" s="309">
        <v>4307.687475147517</v>
      </c>
    </row>
    <row r="23" spans="1:14" ht="14.4" customHeight="1" x14ac:dyDescent="0.3">
      <c r="A23" s="304" t="s">
        <v>426</v>
      </c>
      <c r="B23" s="305" t="s">
        <v>428</v>
      </c>
      <c r="C23" s="306" t="s">
        <v>432</v>
      </c>
      <c r="D23" s="307" t="s">
        <v>433</v>
      </c>
      <c r="E23" s="306" t="s">
        <v>429</v>
      </c>
      <c r="F23" s="307" t="s">
        <v>430</v>
      </c>
      <c r="G23" s="306" t="s">
        <v>438</v>
      </c>
      <c r="H23" s="306">
        <v>847974</v>
      </c>
      <c r="I23" s="306">
        <v>125525</v>
      </c>
      <c r="J23" s="306" t="s">
        <v>468</v>
      </c>
      <c r="K23" s="306" t="s">
        <v>469</v>
      </c>
      <c r="L23" s="308">
        <v>30.44</v>
      </c>
      <c r="M23" s="308">
        <v>4</v>
      </c>
      <c r="N23" s="309">
        <v>121.76</v>
      </c>
    </row>
    <row r="24" spans="1:14" ht="14.4" customHeight="1" x14ac:dyDescent="0.3">
      <c r="A24" s="304" t="s">
        <v>426</v>
      </c>
      <c r="B24" s="305" t="s">
        <v>428</v>
      </c>
      <c r="C24" s="306" t="s">
        <v>432</v>
      </c>
      <c r="D24" s="307" t="s">
        <v>433</v>
      </c>
      <c r="E24" s="306" t="s">
        <v>429</v>
      </c>
      <c r="F24" s="307" t="s">
        <v>430</v>
      </c>
      <c r="G24" s="306" t="s">
        <v>438</v>
      </c>
      <c r="H24" s="306">
        <v>849941</v>
      </c>
      <c r="I24" s="306">
        <v>162142</v>
      </c>
      <c r="J24" s="306" t="s">
        <v>470</v>
      </c>
      <c r="K24" s="306" t="s">
        <v>471</v>
      </c>
      <c r="L24" s="308">
        <v>27.36</v>
      </c>
      <c r="M24" s="308">
        <v>4</v>
      </c>
      <c r="N24" s="309">
        <v>109.44</v>
      </c>
    </row>
    <row r="25" spans="1:14" ht="14.4" customHeight="1" x14ac:dyDescent="0.3">
      <c r="A25" s="304" t="s">
        <v>426</v>
      </c>
      <c r="B25" s="305" t="s">
        <v>428</v>
      </c>
      <c r="C25" s="306" t="s">
        <v>432</v>
      </c>
      <c r="D25" s="307" t="s">
        <v>433</v>
      </c>
      <c r="E25" s="306" t="s">
        <v>429</v>
      </c>
      <c r="F25" s="307" t="s">
        <v>430</v>
      </c>
      <c r="G25" s="306" t="s">
        <v>438</v>
      </c>
      <c r="H25" s="306">
        <v>900106</v>
      </c>
      <c r="I25" s="306">
        <v>0</v>
      </c>
      <c r="J25" s="306" t="s">
        <v>472</v>
      </c>
      <c r="K25" s="306" t="s">
        <v>473</v>
      </c>
      <c r="L25" s="308">
        <v>210.94949694674543</v>
      </c>
      <c r="M25" s="308">
        <v>15</v>
      </c>
      <c r="N25" s="309">
        <v>3211.0298778698161</v>
      </c>
    </row>
    <row r="26" spans="1:14" ht="14.4" customHeight="1" x14ac:dyDescent="0.3">
      <c r="A26" s="304" t="s">
        <v>426</v>
      </c>
      <c r="B26" s="305" t="s">
        <v>428</v>
      </c>
      <c r="C26" s="306" t="s">
        <v>432</v>
      </c>
      <c r="D26" s="307" t="s">
        <v>433</v>
      </c>
      <c r="E26" s="306" t="s">
        <v>429</v>
      </c>
      <c r="F26" s="307" t="s">
        <v>430</v>
      </c>
      <c r="G26" s="306" t="s">
        <v>438</v>
      </c>
      <c r="H26" s="306">
        <v>905047</v>
      </c>
      <c r="I26" s="306">
        <v>0</v>
      </c>
      <c r="J26" s="306" t="s">
        <v>474</v>
      </c>
      <c r="K26" s="306" t="s">
        <v>475</v>
      </c>
      <c r="L26" s="308">
        <v>211.96801505161349</v>
      </c>
      <c r="M26" s="308">
        <v>17</v>
      </c>
      <c r="N26" s="309">
        <v>3618.397162409507</v>
      </c>
    </row>
    <row r="27" spans="1:14" ht="14.4" customHeight="1" x14ac:dyDescent="0.3">
      <c r="A27" s="304" t="s">
        <v>426</v>
      </c>
      <c r="B27" s="305" t="s">
        <v>428</v>
      </c>
      <c r="C27" s="306" t="s">
        <v>432</v>
      </c>
      <c r="D27" s="307" t="s">
        <v>433</v>
      </c>
      <c r="E27" s="306" t="s">
        <v>429</v>
      </c>
      <c r="F27" s="307" t="s">
        <v>430</v>
      </c>
      <c r="G27" s="306" t="s">
        <v>438</v>
      </c>
      <c r="H27" s="306">
        <v>920056</v>
      </c>
      <c r="I27" s="306">
        <v>0</v>
      </c>
      <c r="J27" s="306" t="s">
        <v>476</v>
      </c>
      <c r="K27" s="306"/>
      <c r="L27" s="308">
        <v>532.26717469776906</v>
      </c>
      <c r="M27" s="308">
        <v>86</v>
      </c>
      <c r="N27" s="309">
        <v>45682.302167691865</v>
      </c>
    </row>
    <row r="28" spans="1:14" ht="14.4" customHeight="1" x14ac:dyDescent="0.3">
      <c r="A28" s="304" t="s">
        <v>426</v>
      </c>
      <c r="B28" s="305" t="s">
        <v>428</v>
      </c>
      <c r="C28" s="306" t="s">
        <v>432</v>
      </c>
      <c r="D28" s="307" t="s">
        <v>433</v>
      </c>
      <c r="E28" s="306" t="s">
        <v>429</v>
      </c>
      <c r="F28" s="307" t="s">
        <v>430</v>
      </c>
      <c r="G28" s="306" t="s">
        <v>438</v>
      </c>
      <c r="H28" s="306">
        <v>921012</v>
      </c>
      <c r="I28" s="306">
        <v>0</v>
      </c>
      <c r="J28" s="306" t="s">
        <v>477</v>
      </c>
      <c r="K28" s="306"/>
      <c r="L28" s="308">
        <v>151.7195126112735</v>
      </c>
      <c r="M28" s="308">
        <v>73</v>
      </c>
      <c r="N28" s="309">
        <v>11067.877874348325</v>
      </c>
    </row>
    <row r="29" spans="1:14" ht="14.4" customHeight="1" x14ac:dyDescent="0.3">
      <c r="A29" s="304" t="s">
        <v>426</v>
      </c>
      <c r="B29" s="305" t="s">
        <v>428</v>
      </c>
      <c r="C29" s="306" t="s">
        <v>432</v>
      </c>
      <c r="D29" s="307" t="s">
        <v>433</v>
      </c>
      <c r="E29" s="306" t="s">
        <v>429</v>
      </c>
      <c r="F29" s="307" t="s">
        <v>430</v>
      </c>
      <c r="G29" s="306" t="s">
        <v>438</v>
      </c>
      <c r="H29" s="306">
        <v>921020</v>
      </c>
      <c r="I29" s="306">
        <v>0</v>
      </c>
      <c r="J29" s="306" t="s">
        <v>478</v>
      </c>
      <c r="K29" s="306"/>
      <c r="L29" s="308">
        <v>88.682216208164206</v>
      </c>
      <c r="M29" s="308">
        <v>1</v>
      </c>
      <c r="N29" s="309">
        <v>88.682216208164206</v>
      </c>
    </row>
    <row r="30" spans="1:14" ht="14.4" customHeight="1" thickBot="1" x14ac:dyDescent="0.35">
      <c r="A30" s="310" t="s">
        <v>426</v>
      </c>
      <c r="B30" s="311" t="s">
        <v>428</v>
      </c>
      <c r="C30" s="312" t="s">
        <v>432</v>
      </c>
      <c r="D30" s="313" t="s">
        <v>433</v>
      </c>
      <c r="E30" s="312" t="s">
        <v>429</v>
      </c>
      <c r="F30" s="313" t="s">
        <v>430</v>
      </c>
      <c r="G30" s="312" t="s">
        <v>438</v>
      </c>
      <c r="H30" s="312">
        <v>930431</v>
      </c>
      <c r="I30" s="312">
        <v>1000</v>
      </c>
      <c r="J30" s="312" t="s">
        <v>479</v>
      </c>
      <c r="K30" s="312"/>
      <c r="L30" s="314">
        <v>92.936999999999998</v>
      </c>
      <c r="M30" s="314">
        <v>40</v>
      </c>
      <c r="N30" s="315">
        <v>3717.48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16" t="s">
        <v>481</v>
      </c>
      <c r="B1" s="216"/>
      <c r="C1" s="216"/>
      <c r="D1" s="216"/>
      <c r="E1" s="216"/>
      <c r="F1" s="216"/>
    </row>
    <row r="2" spans="1:6" ht="14.4" customHeight="1" thickBot="1" x14ac:dyDescent="0.35">
      <c r="A2" s="258" t="s">
        <v>185</v>
      </c>
      <c r="B2" s="89"/>
      <c r="C2" s="90"/>
      <c r="D2" s="91"/>
      <c r="E2" s="90"/>
      <c r="F2" s="91"/>
    </row>
    <row r="3" spans="1:6" ht="14.4" customHeight="1" thickBot="1" x14ac:dyDescent="0.35">
      <c r="A3" s="158"/>
      <c r="B3" s="217" t="s">
        <v>153</v>
      </c>
      <c r="C3" s="218"/>
      <c r="D3" s="219" t="s">
        <v>152</v>
      </c>
      <c r="E3" s="218"/>
      <c r="F3" s="119" t="s">
        <v>6</v>
      </c>
    </row>
    <row r="4" spans="1:6" ht="14.4" customHeight="1" thickBot="1" x14ac:dyDescent="0.35">
      <c r="A4" s="316" t="s">
        <v>176</v>
      </c>
      <c r="B4" s="317" t="s">
        <v>17</v>
      </c>
      <c r="C4" s="318" t="s">
        <v>5</v>
      </c>
      <c r="D4" s="317" t="s">
        <v>17</v>
      </c>
      <c r="E4" s="318" t="s">
        <v>5</v>
      </c>
      <c r="F4" s="319" t="s">
        <v>17</v>
      </c>
    </row>
    <row r="5" spans="1:6" ht="14.4" customHeight="1" thickBot="1" x14ac:dyDescent="0.35">
      <c r="A5" s="331" t="s">
        <v>480</v>
      </c>
      <c r="B5" s="296">
        <v>362.66942850688497</v>
      </c>
      <c r="C5" s="320">
        <v>1</v>
      </c>
      <c r="D5" s="296"/>
      <c r="E5" s="320">
        <v>0</v>
      </c>
      <c r="F5" s="297">
        <v>362.66942850688497</v>
      </c>
    </row>
    <row r="6" spans="1:6" ht="14.4" customHeight="1" thickBot="1" x14ac:dyDescent="0.35">
      <c r="A6" s="327" t="s">
        <v>6</v>
      </c>
      <c r="B6" s="328">
        <v>362.66942850688497</v>
      </c>
      <c r="C6" s="329">
        <v>1</v>
      </c>
      <c r="D6" s="328"/>
      <c r="E6" s="329">
        <v>0</v>
      </c>
      <c r="F6" s="330">
        <v>362.66942850688497</v>
      </c>
    </row>
    <row r="7" spans="1:6" ht="14.4" customHeight="1" thickBot="1" x14ac:dyDescent="0.35"/>
    <row r="8" spans="1:6" ht="14.4" customHeight="1" thickBot="1" x14ac:dyDescent="0.35">
      <c r="A8" s="331" t="s">
        <v>482</v>
      </c>
      <c r="B8" s="296">
        <v>362.66942850688497</v>
      </c>
      <c r="C8" s="320">
        <v>1</v>
      </c>
      <c r="D8" s="296"/>
      <c r="E8" s="320">
        <v>0</v>
      </c>
      <c r="F8" s="297">
        <v>362.66942850688497</v>
      </c>
    </row>
    <row r="9" spans="1:6" ht="14.4" customHeight="1" thickBot="1" x14ac:dyDescent="0.35">
      <c r="A9" s="327" t="s">
        <v>6</v>
      </c>
      <c r="B9" s="328">
        <v>362.66942850688497</v>
      </c>
      <c r="C9" s="329">
        <v>1</v>
      </c>
      <c r="D9" s="328"/>
      <c r="E9" s="329">
        <v>0</v>
      </c>
      <c r="F9" s="330">
        <v>362.66942850688497</v>
      </c>
    </row>
  </sheetData>
  <mergeCells count="3">
    <mergeCell ref="A1:F1"/>
    <mergeCell ref="B3:C3"/>
    <mergeCell ref="D3:E3"/>
  </mergeCells>
  <conditionalFormatting sqref="C5:C1048576">
    <cfRule type="cellIs" dxfId="3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8.88671875" style="94" bestFit="1" customWidth="1"/>
    <col min="8" max="8" width="6.77734375" style="87" bestFit="1" customWidth="1"/>
    <col min="9" max="9" width="6.6640625" style="94" customWidth="1"/>
    <col min="10" max="10" width="8.88671875" style="94" customWidth="1"/>
    <col min="11" max="11" width="6.77734375" style="87" bestFit="1" customWidth="1"/>
    <col min="12" max="12" width="6.6640625" style="94" customWidth="1"/>
    <col min="13" max="13" width="8.88671875" style="94" bestFit="1" customWidth="1"/>
    <col min="14" max="16384" width="8.88671875" style="65"/>
  </cols>
  <sheetData>
    <row r="1" spans="1:13" ht="18.600000000000001" customHeight="1" thickBot="1" x14ac:dyDescent="0.4">
      <c r="A1" s="216" t="s">
        <v>159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82"/>
      <c r="M1" s="182"/>
    </row>
    <row r="2" spans="1:13" ht="14.4" customHeight="1" thickBot="1" x14ac:dyDescent="0.35">
      <c r="A2" s="258" t="s">
        <v>185</v>
      </c>
      <c r="B2" s="92"/>
      <c r="C2" s="92"/>
      <c r="D2" s="92"/>
      <c r="E2" s="92"/>
      <c r="F2" s="93"/>
      <c r="G2" s="93"/>
      <c r="H2" s="159"/>
      <c r="I2" s="93"/>
      <c r="J2" s="93"/>
      <c r="K2" s="159"/>
      <c r="L2" s="93"/>
    </row>
    <row r="3" spans="1:13" ht="14.4" customHeight="1" thickBot="1" x14ac:dyDescent="0.35">
      <c r="E3" s="118" t="s">
        <v>151</v>
      </c>
      <c r="F3" s="52">
        <f>SUBTOTAL(9,F6:F1048576)</f>
        <v>2</v>
      </c>
      <c r="G3" s="52">
        <f>SUBTOTAL(9,G6:G1048576)</f>
        <v>362.66942850688497</v>
      </c>
      <c r="H3" s="53">
        <f>IF(M3=0,0,G3/M3)</f>
        <v>1</v>
      </c>
      <c r="I3" s="52">
        <f>SUBTOTAL(9,I6:I1048576)</f>
        <v>0</v>
      </c>
      <c r="J3" s="52">
        <f>SUBTOTAL(9,J6:J1048576)</f>
        <v>0</v>
      </c>
      <c r="K3" s="53">
        <f>IF(M3=0,0,J3/M3)</f>
        <v>0</v>
      </c>
      <c r="L3" s="52">
        <f>SUBTOTAL(9,L6:L1048576)</f>
        <v>2</v>
      </c>
      <c r="M3" s="54">
        <f>SUBTOTAL(9,M6:M1048576)</f>
        <v>362.66942850688497</v>
      </c>
    </row>
    <row r="4" spans="1:13" ht="14.4" customHeight="1" thickBot="1" x14ac:dyDescent="0.35">
      <c r="A4" s="50"/>
      <c r="B4" s="50"/>
      <c r="C4" s="50"/>
      <c r="D4" s="50"/>
      <c r="E4" s="51"/>
      <c r="F4" s="220" t="s">
        <v>153</v>
      </c>
      <c r="G4" s="221"/>
      <c r="H4" s="222"/>
      <c r="I4" s="223" t="s">
        <v>152</v>
      </c>
      <c r="J4" s="221"/>
      <c r="K4" s="222"/>
      <c r="L4" s="224" t="s">
        <v>6</v>
      </c>
      <c r="M4" s="225"/>
    </row>
    <row r="5" spans="1:13" ht="14.4" customHeight="1" thickBot="1" x14ac:dyDescent="0.35">
      <c r="A5" s="316" t="s">
        <v>154</v>
      </c>
      <c r="B5" s="332" t="s">
        <v>155</v>
      </c>
      <c r="C5" s="332" t="s">
        <v>93</v>
      </c>
      <c r="D5" s="332" t="s">
        <v>156</v>
      </c>
      <c r="E5" s="332" t="s">
        <v>157</v>
      </c>
      <c r="F5" s="333" t="s">
        <v>32</v>
      </c>
      <c r="G5" s="333" t="s">
        <v>17</v>
      </c>
      <c r="H5" s="318" t="s">
        <v>158</v>
      </c>
      <c r="I5" s="317" t="s">
        <v>32</v>
      </c>
      <c r="J5" s="333" t="s">
        <v>17</v>
      </c>
      <c r="K5" s="318" t="s">
        <v>158</v>
      </c>
      <c r="L5" s="317" t="s">
        <v>32</v>
      </c>
      <c r="M5" s="334" t="s">
        <v>17</v>
      </c>
    </row>
    <row r="6" spans="1:13" ht="14.4" customHeight="1" thickBot="1" x14ac:dyDescent="0.35">
      <c r="A6" s="323" t="s">
        <v>432</v>
      </c>
      <c r="B6" s="336" t="s">
        <v>483</v>
      </c>
      <c r="C6" s="336" t="s">
        <v>484</v>
      </c>
      <c r="D6" s="336" t="s">
        <v>436</v>
      </c>
      <c r="E6" s="336" t="s">
        <v>485</v>
      </c>
      <c r="F6" s="324">
        <v>2</v>
      </c>
      <c r="G6" s="324">
        <v>362.66942850688497</v>
      </c>
      <c r="H6" s="325">
        <v>1</v>
      </c>
      <c r="I6" s="324"/>
      <c r="J6" s="324"/>
      <c r="K6" s="325">
        <v>0</v>
      </c>
      <c r="L6" s="324">
        <v>2</v>
      </c>
      <c r="M6" s="326">
        <v>362.66942850688497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2013-08-31T13:18:05Z</dcterms:modified>
</cp:coreProperties>
</file>